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PINFRA\EM ANDAMENTO\A_EM ANDAMENTO_2017\CRECE GOIÁS\GOIÁS\CRE GOIÁS\REFORMA (COMPLETO)_2020\PROJETO EXECUTIVO\ORIGINAIS\"/>
    </mc:Choice>
  </mc:AlternateContent>
  <xr:revisionPtr revIDLastSave="0" documentId="8_{1AB5D6DC-1CE6-4C8D-AECE-A735C4DC5293}" xr6:coauthVersionLast="36" xr6:coauthVersionMax="36" xr10:uidLastSave="{00000000-0000-0000-0000-000000000000}"/>
  <bookViews>
    <workbookView xWindow="0" yWindow="0" windowWidth="24000" windowHeight="9225" xr2:uid="{1C577B6B-ACEA-446A-BE79-A8D7A882E69C}"/>
  </bookViews>
  <sheets>
    <sheet name="Orçamento" sheetId="2" r:id="rId1"/>
  </sheets>
  <externalReferences>
    <externalReference r:id="rId2"/>
    <externalReference r:id="rId3"/>
  </externalReferences>
  <definedNames>
    <definedName name="_xlnm._FilterDatabase" localSheetId="0" hidden="1">Orçamento!$L$16:$W$195</definedName>
    <definedName name="_xlnm.Print_Area" localSheetId="0">Orçamento!$O$1:$X$194</definedName>
    <definedName name="BDI.Taxa">#REF!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Orçamento!$180:$180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Orçamento!$W$183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79" i="2" l="1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C19" i="2"/>
  <c r="C20" i="2" s="1"/>
  <c r="A19" i="2"/>
  <c r="E18" i="2"/>
  <c r="C17" i="2"/>
  <c r="J17" i="2" s="1"/>
  <c r="A17" i="2"/>
  <c r="L19" i="2" l="1"/>
  <c r="F19" i="2"/>
  <c r="B19" i="2"/>
  <c r="H19" i="2"/>
  <c r="I19" i="2"/>
  <c r="E19" i="2"/>
  <c r="L20" i="2"/>
  <c r="H20" i="2"/>
  <c r="F20" i="2"/>
  <c r="G20" i="2"/>
  <c r="B20" i="2"/>
  <c r="C21" i="2" s="1"/>
  <c r="I20" i="2"/>
  <c r="E20" i="2"/>
  <c r="G17" i="2"/>
  <c r="K17" i="2"/>
  <c r="D17" i="2"/>
  <c r="H17" i="2"/>
  <c r="L17" i="2"/>
  <c r="E17" i="2"/>
  <c r="I17" i="2"/>
  <c r="G19" i="2"/>
  <c r="B17" i="2"/>
  <c r="F17" i="2"/>
  <c r="L21" i="2" l="1"/>
  <c r="H21" i="2"/>
  <c r="B21" i="2"/>
  <c r="I21" i="2"/>
  <c r="E21" i="2"/>
  <c r="C22" i="2"/>
  <c r="G21" i="2"/>
  <c r="F21" i="2"/>
  <c r="J22" i="2" l="1"/>
  <c r="H22" i="2"/>
  <c r="D22" i="2"/>
  <c r="B22" i="2"/>
  <c r="L22" i="2"/>
  <c r="G22" i="2"/>
  <c r="K22" i="2"/>
  <c r="F22" i="2"/>
  <c r="C23" i="2"/>
  <c r="I22" i="2"/>
  <c r="E22" i="2"/>
  <c r="J23" i="2" l="1"/>
  <c r="F23" i="2"/>
  <c r="B23" i="2"/>
  <c r="L23" i="2"/>
  <c r="G23" i="2"/>
  <c r="K23" i="2"/>
  <c r="E23" i="2"/>
  <c r="C24" i="2"/>
  <c r="I23" i="2"/>
  <c r="D23" i="2"/>
  <c r="H23" i="2"/>
  <c r="C25" i="2" l="1"/>
  <c r="J24" i="2"/>
  <c r="F24" i="2"/>
  <c r="B24" i="2"/>
  <c r="K24" i="2"/>
  <c r="E24" i="2"/>
  <c r="L24" i="2"/>
  <c r="G24" i="2"/>
  <c r="I24" i="2"/>
  <c r="D24" i="2"/>
  <c r="H24" i="2"/>
  <c r="C26" i="2" l="1"/>
  <c r="K25" i="2"/>
  <c r="G25" i="2"/>
  <c r="J25" i="2"/>
  <c r="F25" i="2"/>
  <c r="B25" i="2"/>
  <c r="E25" i="2"/>
  <c r="I25" i="2"/>
  <c r="H25" i="2"/>
  <c r="L25" i="2"/>
  <c r="D25" i="2"/>
  <c r="C27" i="2" l="1"/>
  <c r="K26" i="2"/>
  <c r="G26" i="2"/>
  <c r="J26" i="2"/>
  <c r="F26" i="2"/>
  <c r="B26" i="2"/>
  <c r="I26" i="2"/>
  <c r="E26" i="2"/>
  <c r="L26" i="2"/>
  <c r="H26" i="2"/>
  <c r="D26" i="2"/>
  <c r="C28" i="2" l="1"/>
  <c r="K27" i="2"/>
  <c r="G27" i="2"/>
  <c r="J27" i="2"/>
  <c r="F27" i="2"/>
  <c r="B27" i="2"/>
  <c r="E27" i="2"/>
  <c r="H27" i="2"/>
  <c r="L27" i="2"/>
  <c r="D27" i="2"/>
  <c r="I27" i="2"/>
  <c r="C29" i="2" l="1"/>
  <c r="K28" i="2"/>
  <c r="G28" i="2"/>
  <c r="J28" i="2"/>
  <c r="F28" i="2"/>
  <c r="B28" i="2"/>
  <c r="I28" i="2"/>
  <c r="L28" i="2"/>
  <c r="D28" i="2"/>
  <c r="H28" i="2"/>
  <c r="E28" i="2"/>
  <c r="C30" i="2" l="1"/>
  <c r="K29" i="2"/>
  <c r="G29" i="2"/>
  <c r="J29" i="2"/>
  <c r="F29" i="2"/>
  <c r="B29" i="2"/>
  <c r="E29" i="2"/>
  <c r="I29" i="2"/>
  <c r="H29" i="2"/>
  <c r="L29" i="2"/>
  <c r="D29" i="2"/>
  <c r="C31" i="2" l="1"/>
  <c r="K30" i="2"/>
  <c r="G30" i="2"/>
  <c r="J30" i="2"/>
  <c r="F30" i="2"/>
  <c r="B30" i="2"/>
  <c r="I30" i="2"/>
  <c r="E30" i="2"/>
  <c r="L30" i="2"/>
  <c r="D30" i="2"/>
  <c r="H30" i="2"/>
  <c r="K31" i="2" l="1"/>
  <c r="G31" i="2"/>
  <c r="J31" i="2"/>
  <c r="F31" i="2"/>
  <c r="B31" i="2"/>
  <c r="C32" i="2" s="1"/>
  <c r="E31" i="2"/>
  <c r="H31" i="2"/>
  <c r="L31" i="2"/>
  <c r="D31" i="2"/>
  <c r="I31" i="2"/>
  <c r="C33" i="2" l="1"/>
  <c r="G32" i="2"/>
  <c r="F32" i="2"/>
  <c r="B32" i="2"/>
  <c r="I32" i="2"/>
  <c r="E32" i="2"/>
  <c r="L32" i="2"/>
  <c r="H32" i="2"/>
  <c r="C34" i="2" l="1"/>
  <c r="K33" i="2"/>
  <c r="G33" i="2"/>
  <c r="J33" i="2"/>
  <c r="F33" i="2"/>
  <c r="B33" i="2"/>
  <c r="E33" i="2"/>
  <c r="H33" i="2"/>
  <c r="L33" i="2"/>
  <c r="D33" i="2"/>
  <c r="I33" i="2"/>
  <c r="K34" i="2" l="1"/>
  <c r="G34" i="2"/>
  <c r="J34" i="2"/>
  <c r="F34" i="2"/>
  <c r="B34" i="2"/>
  <c r="C35" i="2" s="1"/>
  <c r="I34" i="2"/>
  <c r="L34" i="2"/>
  <c r="D34" i="2"/>
  <c r="H34" i="2"/>
  <c r="E34" i="2"/>
  <c r="G35" i="2" l="1"/>
  <c r="F35" i="2"/>
  <c r="K32" i="2" s="1"/>
  <c r="B35" i="2"/>
  <c r="C36" i="2" s="1"/>
  <c r="E35" i="2"/>
  <c r="H35" i="2"/>
  <c r="L35" i="2"/>
  <c r="I35" i="2"/>
  <c r="L36" i="2" l="1"/>
  <c r="H36" i="2"/>
  <c r="C37" i="2"/>
  <c r="G36" i="2"/>
  <c r="F36" i="2"/>
  <c r="B36" i="2"/>
  <c r="E36" i="2"/>
  <c r="I36" i="2"/>
  <c r="L37" i="2" l="1"/>
  <c r="H37" i="2"/>
  <c r="D37" i="2"/>
  <c r="C38" i="2"/>
  <c r="K37" i="2"/>
  <c r="G37" i="2"/>
  <c r="J37" i="2"/>
  <c r="F37" i="2"/>
  <c r="B37" i="2"/>
  <c r="E37" i="2"/>
  <c r="I37" i="2"/>
  <c r="L38" i="2" l="1"/>
  <c r="H38" i="2"/>
  <c r="D38" i="2"/>
  <c r="C39" i="2"/>
  <c r="K38" i="2"/>
  <c r="G38" i="2"/>
  <c r="J38" i="2"/>
  <c r="F38" i="2"/>
  <c r="B38" i="2"/>
  <c r="I38" i="2"/>
  <c r="E38" i="2"/>
  <c r="L39" i="2" l="1"/>
  <c r="H39" i="2"/>
  <c r="D39" i="2"/>
  <c r="C40" i="2"/>
  <c r="K39" i="2"/>
  <c r="G39" i="2"/>
  <c r="J39" i="2"/>
  <c r="F39" i="2"/>
  <c r="B39" i="2"/>
  <c r="I39" i="2"/>
  <c r="E39" i="2"/>
  <c r="L40" i="2" l="1"/>
  <c r="H40" i="2"/>
  <c r="D40" i="2"/>
  <c r="K40" i="2"/>
  <c r="G40" i="2"/>
  <c r="C41" i="2"/>
  <c r="J40" i="2"/>
  <c r="F40" i="2"/>
  <c r="B40" i="2"/>
  <c r="E40" i="2"/>
  <c r="I40" i="2"/>
  <c r="L41" i="2" l="1"/>
  <c r="H41" i="2"/>
  <c r="D41" i="2"/>
  <c r="K41" i="2"/>
  <c r="F41" i="2"/>
  <c r="C42" i="2"/>
  <c r="J41" i="2"/>
  <c r="E41" i="2"/>
  <c r="I41" i="2"/>
  <c r="B41" i="2"/>
  <c r="G41" i="2"/>
  <c r="L42" i="2" l="1"/>
  <c r="H42" i="2"/>
  <c r="C43" i="2"/>
  <c r="E42" i="2"/>
  <c r="I42" i="2"/>
  <c r="G42" i="2"/>
  <c r="B42" i="2"/>
  <c r="F42" i="2"/>
  <c r="L43" i="2" l="1"/>
  <c r="H43" i="2"/>
  <c r="D43" i="2"/>
  <c r="I43" i="2"/>
  <c r="G43" i="2"/>
  <c r="B43" i="2"/>
  <c r="K43" i="2"/>
  <c r="F43" i="2"/>
  <c r="C44" i="2"/>
  <c r="J43" i="2"/>
  <c r="E43" i="2"/>
  <c r="L44" i="2" l="1"/>
  <c r="H44" i="2"/>
  <c r="D44" i="2"/>
  <c r="G44" i="2"/>
  <c r="B44" i="2"/>
  <c r="K44" i="2"/>
  <c r="F44" i="2"/>
  <c r="C45" i="2"/>
  <c r="J44" i="2"/>
  <c r="E44" i="2"/>
  <c r="I44" i="2"/>
  <c r="L45" i="2" l="1"/>
  <c r="H45" i="2"/>
  <c r="D45" i="2"/>
  <c r="K45" i="2"/>
  <c r="F45" i="2"/>
  <c r="J45" i="2"/>
  <c r="E45" i="2"/>
  <c r="I45" i="2"/>
  <c r="B45" i="2"/>
  <c r="C46" i="2" s="1"/>
  <c r="G45" i="2"/>
  <c r="L46" i="2" l="1"/>
  <c r="H46" i="2"/>
  <c r="E46" i="2"/>
  <c r="I46" i="2"/>
  <c r="G46" i="2"/>
  <c r="B46" i="2"/>
  <c r="C47" i="2" s="1"/>
  <c r="F46" i="2"/>
  <c r="L47" i="2" l="1"/>
  <c r="H47" i="2"/>
  <c r="I47" i="2"/>
  <c r="G47" i="2"/>
  <c r="B47" i="2"/>
  <c r="F47" i="2"/>
  <c r="E47" i="2"/>
  <c r="C48" i="2"/>
  <c r="L48" i="2" l="1"/>
  <c r="H48" i="2"/>
  <c r="D48" i="2"/>
  <c r="G48" i="2"/>
  <c r="B48" i="2"/>
  <c r="K48" i="2"/>
  <c r="F48" i="2"/>
  <c r="C49" i="2"/>
  <c r="J48" i="2"/>
  <c r="E48" i="2"/>
  <c r="I48" i="2"/>
  <c r="L49" i="2" l="1"/>
  <c r="H49" i="2"/>
  <c r="D49" i="2"/>
  <c r="K49" i="2"/>
  <c r="F49" i="2"/>
  <c r="C50" i="2"/>
  <c r="J49" i="2"/>
  <c r="E49" i="2"/>
  <c r="I49" i="2"/>
  <c r="B49" i="2"/>
  <c r="G49" i="2"/>
  <c r="L50" i="2" l="1"/>
  <c r="H50" i="2"/>
  <c r="D50" i="2"/>
  <c r="C51" i="2"/>
  <c r="J50" i="2"/>
  <c r="E50" i="2"/>
  <c r="I50" i="2"/>
  <c r="G50" i="2"/>
  <c r="B50" i="2"/>
  <c r="K50" i="2"/>
  <c r="F50" i="2"/>
  <c r="L51" i="2" l="1"/>
  <c r="H51" i="2"/>
  <c r="I51" i="2"/>
  <c r="G51" i="2"/>
  <c r="K47" i="2" s="1"/>
  <c r="B51" i="2"/>
  <c r="F51" i="2"/>
  <c r="E51" i="2"/>
  <c r="C52" i="2"/>
  <c r="L52" i="2" l="1"/>
  <c r="H52" i="2"/>
  <c r="D52" i="2"/>
  <c r="G52" i="2"/>
  <c r="B52" i="2"/>
  <c r="K52" i="2"/>
  <c r="F52" i="2"/>
  <c r="C53" i="2"/>
  <c r="J52" i="2"/>
  <c r="E52" i="2"/>
  <c r="I52" i="2"/>
  <c r="L53" i="2" l="1"/>
  <c r="H53" i="2"/>
  <c r="F53" i="2"/>
  <c r="C54" i="2"/>
  <c r="E53" i="2"/>
  <c r="I53" i="2"/>
  <c r="B53" i="2"/>
  <c r="G53" i="2"/>
  <c r="K51" i="2" s="1"/>
  <c r="L54" i="2" l="1"/>
  <c r="H54" i="2"/>
  <c r="D54" i="2"/>
  <c r="C55" i="2"/>
  <c r="J54" i="2"/>
  <c r="E54" i="2"/>
  <c r="I54" i="2"/>
  <c r="G54" i="2"/>
  <c r="B54" i="2"/>
  <c r="K54" i="2"/>
  <c r="F54" i="2"/>
  <c r="L55" i="2" l="1"/>
  <c r="H55" i="2"/>
  <c r="D55" i="2"/>
  <c r="I55" i="2"/>
  <c r="G55" i="2"/>
  <c r="B55" i="2"/>
  <c r="K55" i="2"/>
  <c r="F55" i="2"/>
  <c r="C56" i="2"/>
  <c r="J55" i="2"/>
  <c r="E55" i="2"/>
  <c r="L56" i="2" l="1"/>
  <c r="H56" i="2"/>
  <c r="D56" i="2"/>
  <c r="G56" i="2"/>
  <c r="B56" i="2"/>
  <c r="K56" i="2"/>
  <c r="F56" i="2"/>
  <c r="C57" i="2"/>
  <c r="J56" i="2"/>
  <c r="E56" i="2"/>
  <c r="I56" i="2"/>
  <c r="L57" i="2" l="1"/>
  <c r="H57" i="2"/>
  <c r="D57" i="2"/>
  <c r="K57" i="2"/>
  <c r="F57" i="2"/>
  <c r="C58" i="2"/>
  <c r="J57" i="2"/>
  <c r="E57" i="2"/>
  <c r="I57" i="2"/>
  <c r="B57" i="2"/>
  <c r="G57" i="2"/>
  <c r="L58" i="2" l="1"/>
  <c r="H58" i="2"/>
  <c r="D58" i="2"/>
  <c r="C59" i="2"/>
  <c r="J58" i="2"/>
  <c r="E58" i="2"/>
  <c r="I58" i="2"/>
  <c r="G58" i="2"/>
  <c r="B58" i="2"/>
  <c r="K58" i="2"/>
  <c r="F58" i="2"/>
  <c r="L59" i="2" l="1"/>
  <c r="H59" i="2"/>
  <c r="D59" i="2"/>
  <c r="I59" i="2"/>
  <c r="G59" i="2"/>
  <c r="B59" i="2"/>
  <c r="K59" i="2"/>
  <c r="F59" i="2"/>
  <c r="C60" i="2"/>
  <c r="J59" i="2"/>
  <c r="E59" i="2"/>
  <c r="L60" i="2" l="1"/>
  <c r="H60" i="2"/>
  <c r="D60" i="2"/>
  <c r="G60" i="2"/>
  <c r="B60" i="2"/>
  <c r="K60" i="2"/>
  <c r="F60" i="2"/>
  <c r="C61" i="2"/>
  <c r="J60" i="2"/>
  <c r="E60" i="2"/>
  <c r="I60" i="2"/>
  <c r="L61" i="2" l="1"/>
  <c r="H61" i="2"/>
  <c r="D61" i="2"/>
  <c r="K61" i="2"/>
  <c r="F61" i="2"/>
  <c r="J61" i="2"/>
  <c r="E61" i="2"/>
  <c r="I61" i="2"/>
  <c r="B61" i="2"/>
  <c r="C62" i="2" s="1"/>
  <c r="G61" i="2"/>
  <c r="L62" i="2" l="1"/>
  <c r="H62" i="2"/>
  <c r="E62" i="2"/>
  <c r="I62" i="2"/>
  <c r="G62" i="2"/>
  <c r="B62" i="2"/>
  <c r="C63" i="2" s="1"/>
  <c r="F62" i="2"/>
  <c r="L63" i="2" l="1"/>
  <c r="H63" i="2"/>
  <c r="I63" i="2"/>
  <c r="G63" i="2"/>
  <c r="B63" i="2"/>
  <c r="F63" i="2"/>
  <c r="E63" i="2"/>
  <c r="C64" i="2"/>
  <c r="L64" i="2" l="1"/>
  <c r="H64" i="2"/>
  <c r="D64" i="2"/>
  <c r="G64" i="2"/>
  <c r="B64" i="2"/>
  <c r="K64" i="2"/>
  <c r="F64" i="2"/>
  <c r="C65" i="2"/>
  <c r="J64" i="2"/>
  <c r="E64" i="2"/>
  <c r="I64" i="2"/>
  <c r="L65" i="2" l="1"/>
  <c r="H65" i="2"/>
  <c r="F65" i="2"/>
  <c r="C66" i="2"/>
  <c r="E65" i="2"/>
  <c r="I65" i="2"/>
  <c r="B65" i="2"/>
  <c r="G65" i="2"/>
  <c r="K63" i="2"/>
  <c r="L66" i="2" l="1"/>
  <c r="H66" i="2"/>
  <c r="D66" i="2"/>
  <c r="C67" i="2"/>
  <c r="J66" i="2"/>
  <c r="E66" i="2"/>
  <c r="I66" i="2"/>
  <c r="G66" i="2"/>
  <c r="B66" i="2"/>
  <c r="K66" i="2"/>
  <c r="F66" i="2"/>
  <c r="L67" i="2" l="1"/>
  <c r="H67" i="2"/>
  <c r="D67" i="2"/>
  <c r="I67" i="2"/>
  <c r="G67" i="2"/>
  <c r="B67" i="2"/>
  <c r="K67" i="2"/>
  <c r="F67" i="2"/>
  <c r="C68" i="2"/>
  <c r="J67" i="2"/>
  <c r="E67" i="2"/>
  <c r="L68" i="2" l="1"/>
  <c r="H68" i="2"/>
  <c r="D68" i="2"/>
  <c r="G68" i="2"/>
  <c r="B68" i="2"/>
  <c r="K68" i="2"/>
  <c r="F68" i="2"/>
  <c r="C69" i="2"/>
  <c r="J68" i="2"/>
  <c r="E68" i="2"/>
  <c r="I68" i="2"/>
  <c r="C70" i="2" l="1"/>
  <c r="K69" i="2"/>
  <c r="G69" i="2"/>
  <c r="I69" i="2"/>
  <c r="D69" i="2"/>
  <c r="F69" i="2"/>
  <c r="L69" i="2"/>
  <c r="E69" i="2"/>
  <c r="J69" i="2"/>
  <c r="B69" i="2"/>
  <c r="H69" i="2"/>
  <c r="C71" i="2" l="1"/>
  <c r="K70" i="2"/>
  <c r="G70" i="2"/>
  <c r="H70" i="2"/>
  <c r="B70" i="2"/>
  <c r="I70" i="2"/>
  <c r="F70" i="2"/>
  <c r="L70" i="2"/>
  <c r="E70" i="2"/>
  <c r="J70" i="2"/>
  <c r="D70" i="2"/>
  <c r="C72" i="2" l="1"/>
  <c r="K71" i="2"/>
  <c r="G71" i="2"/>
  <c r="L71" i="2"/>
  <c r="F71" i="2"/>
  <c r="I71" i="2"/>
  <c r="B71" i="2"/>
  <c r="H71" i="2"/>
  <c r="E71" i="2"/>
  <c r="J71" i="2"/>
  <c r="D71" i="2"/>
  <c r="C73" i="2" l="1"/>
  <c r="K72" i="2"/>
  <c r="G72" i="2"/>
  <c r="J72" i="2"/>
  <c r="E72" i="2"/>
  <c r="L72" i="2"/>
  <c r="D72" i="2"/>
  <c r="I72" i="2"/>
  <c r="B72" i="2"/>
  <c r="H72" i="2"/>
  <c r="F72" i="2"/>
  <c r="C74" i="2" l="1"/>
  <c r="K73" i="2"/>
  <c r="G73" i="2"/>
  <c r="I73" i="2"/>
  <c r="D73" i="2"/>
  <c r="F73" i="2"/>
  <c r="L73" i="2"/>
  <c r="E73" i="2"/>
  <c r="J73" i="2"/>
  <c r="B73" i="2"/>
  <c r="H73" i="2"/>
  <c r="C75" i="2" l="1"/>
  <c r="K74" i="2"/>
  <c r="G74" i="2"/>
  <c r="H74" i="2"/>
  <c r="B74" i="2"/>
  <c r="I74" i="2"/>
  <c r="F74" i="2"/>
  <c r="L74" i="2"/>
  <c r="E74" i="2"/>
  <c r="D74" i="2"/>
  <c r="J74" i="2"/>
  <c r="C76" i="2" l="1"/>
  <c r="K75" i="2"/>
  <c r="G75" i="2"/>
  <c r="L75" i="2"/>
  <c r="F75" i="2"/>
  <c r="I75" i="2"/>
  <c r="B75" i="2"/>
  <c r="H75" i="2"/>
  <c r="E75" i="2"/>
  <c r="D75" i="2"/>
  <c r="J75" i="2"/>
  <c r="C77" i="2" l="1"/>
  <c r="K76" i="2"/>
  <c r="G76" i="2"/>
  <c r="J76" i="2"/>
  <c r="E76" i="2"/>
  <c r="L76" i="2"/>
  <c r="D76" i="2"/>
  <c r="I76" i="2"/>
  <c r="B76" i="2"/>
  <c r="H76" i="2"/>
  <c r="F76" i="2"/>
  <c r="C78" i="2" l="1"/>
  <c r="K77" i="2"/>
  <c r="G77" i="2"/>
  <c r="I77" i="2"/>
  <c r="D77" i="2"/>
  <c r="F77" i="2"/>
  <c r="L77" i="2"/>
  <c r="E77" i="2"/>
  <c r="J77" i="2"/>
  <c r="B77" i="2"/>
  <c r="H77" i="2"/>
  <c r="K78" i="2" l="1"/>
  <c r="G78" i="2"/>
  <c r="H78" i="2"/>
  <c r="B78" i="2"/>
  <c r="C79" i="2" s="1"/>
  <c r="I78" i="2"/>
  <c r="F78" i="2"/>
  <c r="L78" i="2"/>
  <c r="E78" i="2"/>
  <c r="J78" i="2"/>
  <c r="D78" i="2"/>
  <c r="G79" i="2" l="1"/>
  <c r="L79" i="2"/>
  <c r="F79" i="2"/>
  <c r="I79" i="2"/>
  <c r="B79" i="2"/>
  <c r="C80" i="2" s="1"/>
  <c r="H79" i="2"/>
  <c r="E79" i="2"/>
  <c r="C81" i="2" l="1"/>
  <c r="G80" i="2"/>
  <c r="E80" i="2"/>
  <c r="L80" i="2"/>
  <c r="I80" i="2"/>
  <c r="B80" i="2"/>
  <c r="H80" i="2"/>
  <c r="F80" i="2"/>
  <c r="C82" i="2" l="1"/>
  <c r="K81" i="2"/>
  <c r="G81" i="2"/>
  <c r="I81" i="2"/>
  <c r="D81" i="2"/>
  <c r="F81" i="2"/>
  <c r="L81" i="2"/>
  <c r="E81" i="2"/>
  <c r="J81" i="2"/>
  <c r="B81" i="2"/>
  <c r="H81" i="2"/>
  <c r="C83" i="2" l="1"/>
  <c r="K82" i="2"/>
  <c r="G82" i="2"/>
  <c r="H82" i="2"/>
  <c r="B82" i="2"/>
  <c r="I82" i="2"/>
  <c r="F82" i="2"/>
  <c r="L82" i="2"/>
  <c r="E82" i="2"/>
  <c r="D82" i="2"/>
  <c r="J82" i="2"/>
  <c r="K83" i="2" l="1"/>
  <c r="G83" i="2"/>
  <c r="H83" i="2"/>
  <c r="B83" i="2"/>
  <c r="C84" i="2" s="1"/>
  <c r="L83" i="2"/>
  <c r="F83" i="2"/>
  <c r="D83" i="2"/>
  <c r="J83" i="2"/>
  <c r="I83" i="2"/>
  <c r="E83" i="2"/>
  <c r="C85" i="2" l="1"/>
  <c r="G84" i="2"/>
  <c r="L84" i="2"/>
  <c r="F84" i="2"/>
  <c r="E84" i="2"/>
  <c r="I84" i="2"/>
  <c r="H84" i="2"/>
  <c r="B84" i="2"/>
  <c r="K80" i="2"/>
  <c r="C86" i="2" l="1"/>
  <c r="K85" i="2"/>
  <c r="G85" i="2"/>
  <c r="J85" i="2"/>
  <c r="E85" i="2"/>
  <c r="I85" i="2"/>
  <c r="D85" i="2"/>
  <c r="H85" i="2"/>
  <c r="F85" i="2"/>
  <c r="B85" i="2"/>
  <c r="L85" i="2"/>
  <c r="C87" i="2" l="1"/>
  <c r="K86" i="2"/>
  <c r="G86" i="2"/>
  <c r="I86" i="2"/>
  <c r="D86" i="2"/>
  <c r="H86" i="2"/>
  <c r="B86" i="2"/>
  <c r="F86" i="2"/>
  <c r="E86" i="2"/>
  <c r="L86" i="2"/>
  <c r="J86" i="2"/>
  <c r="C88" i="2" l="1"/>
  <c r="K87" i="2"/>
  <c r="G87" i="2"/>
  <c r="H87" i="2"/>
  <c r="B87" i="2"/>
  <c r="L87" i="2"/>
  <c r="F87" i="2"/>
  <c r="D87" i="2"/>
  <c r="J87" i="2"/>
  <c r="I87" i="2"/>
  <c r="E87" i="2"/>
  <c r="C89" i="2" l="1"/>
  <c r="K88" i="2"/>
  <c r="G88" i="2"/>
  <c r="L88" i="2"/>
  <c r="F88" i="2"/>
  <c r="J88" i="2"/>
  <c r="E88" i="2"/>
  <c r="I88" i="2"/>
  <c r="H88" i="2"/>
  <c r="D88" i="2"/>
  <c r="B88" i="2"/>
  <c r="C90" i="2" l="1"/>
  <c r="K89" i="2"/>
  <c r="G89" i="2"/>
  <c r="J89" i="2"/>
  <c r="E89" i="2"/>
  <c r="I89" i="2"/>
  <c r="D89" i="2"/>
  <c r="H89" i="2"/>
  <c r="F89" i="2"/>
  <c r="B89" i="2"/>
  <c r="L89" i="2"/>
  <c r="C91" i="2" l="1"/>
  <c r="K90" i="2"/>
  <c r="G90" i="2"/>
  <c r="I90" i="2"/>
  <c r="D90" i="2"/>
  <c r="H90" i="2"/>
  <c r="B90" i="2"/>
  <c r="F90" i="2"/>
  <c r="E90" i="2"/>
  <c r="L90" i="2"/>
  <c r="J90" i="2"/>
  <c r="C92" i="2" l="1"/>
  <c r="K91" i="2"/>
  <c r="G91" i="2"/>
  <c r="H91" i="2"/>
  <c r="B91" i="2"/>
  <c r="L91" i="2"/>
  <c r="F91" i="2"/>
  <c r="D91" i="2"/>
  <c r="J91" i="2"/>
  <c r="I91" i="2"/>
  <c r="E91" i="2"/>
  <c r="C93" i="2" l="1"/>
  <c r="K92" i="2"/>
  <c r="G92" i="2"/>
  <c r="L92" i="2"/>
  <c r="F92" i="2"/>
  <c r="J92" i="2"/>
  <c r="E92" i="2"/>
  <c r="I92" i="2"/>
  <c r="H92" i="2"/>
  <c r="D92" i="2"/>
  <c r="B92" i="2"/>
  <c r="L93" i="2" l="1"/>
  <c r="C94" i="2"/>
  <c r="K93" i="2"/>
  <c r="G93" i="2"/>
  <c r="J93" i="2"/>
  <c r="E93" i="2"/>
  <c r="I93" i="2"/>
  <c r="D93" i="2"/>
  <c r="H93" i="2"/>
  <c r="F93" i="2"/>
  <c r="B93" i="2"/>
  <c r="L94" i="2" l="1"/>
  <c r="H94" i="2"/>
  <c r="D94" i="2"/>
  <c r="K94" i="2"/>
  <c r="G94" i="2"/>
  <c r="F94" i="2"/>
  <c r="E94" i="2"/>
  <c r="J94" i="2"/>
  <c r="I94" i="2"/>
  <c r="B94" i="2"/>
  <c r="C95" i="2" s="1"/>
  <c r="L95" i="2" l="1"/>
  <c r="H95" i="2"/>
  <c r="G95" i="2"/>
  <c r="B95" i="2"/>
  <c r="C96" i="2" s="1"/>
  <c r="I95" i="2"/>
  <c r="F95" i="2"/>
  <c r="E95" i="2"/>
  <c r="L96" i="2" l="1"/>
  <c r="H96" i="2"/>
  <c r="G96" i="2"/>
  <c r="F96" i="2"/>
  <c r="E96" i="2"/>
  <c r="I96" i="2"/>
  <c r="B96" i="2"/>
  <c r="C97" i="2" s="1"/>
  <c r="L97" i="2" l="1"/>
  <c r="H97" i="2"/>
  <c r="C98" i="2"/>
  <c r="G97" i="2"/>
  <c r="B97" i="2"/>
  <c r="I97" i="2"/>
  <c r="F97" i="2"/>
  <c r="E97" i="2"/>
  <c r="L98" i="2" l="1"/>
  <c r="H98" i="2"/>
  <c r="D98" i="2"/>
  <c r="C99" i="2"/>
  <c r="K98" i="2"/>
  <c r="G98" i="2"/>
  <c r="F98" i="2"/>
  <c r="E98" i="2"/>
  <c r="B98" i="2"/>
  <c r="J98" i="2"/>
  <c r="I98" i="2"/>
  <c r="L99" i="2" l="1"/>
  <c r="H99" i="2"/>
  <c r="D99" i="2"/>
  <c r="K99" i="2"/>
  <c r="G99" i="2"/>
  <c r="J99" i="2"/>
  <c r="B99" i="2"/>
  <c r="C100" i="2" s="1"/>
  <c r="I99" i="2"/>
  <c r="E99" i="2"/>
  <c r="F99" i="2"/>
  <c r="L100" i="2" l="1"/>
  <c r="H100" i="2"/>
  <c r="C101" i="2"/>
  <c r="G100" i="2"/>
  <c r="F100" i="2"/>
  <c r="E100" i="2"/>
  <c r="I100" i="2"/>
  <c r="B100" i="2"/>
  <c r="K97" i="2"/>
  <c r="L101" i="2" l="1"/>
  <c r="H101" i="2"/>
  <c r="D101" i="2"/>
  <c r="K101" i="2"/>
  <c r="G101" i="2"/>
  <c r="J101" i="2"/>
  <c r="B101" i="2"/>
  <c r="C102" i="2" s="1"/>
  <c r="I101" i="2"/>
  <c r="F101" i="2"/>
  <c r="E101" i="2"/>
  <c r="L102" i="2" l="1"/>
  <c r="H102" i="2"/>
  <c r="C103" i="2"/>
  <c r="G102" i="2"/>
  <c r="F102" i="2"/>
  <c r="E102" i="2"/>
  <c r="I102" i="2"/>
  <c r="B102" i="2"/>
  <c r="K100" i="2"/>
  <c r="L103" i="2" l="1"/>
  <c r="H103" i="2"/>
  <c r="D103" i="2"/>
  <c r="C104" i="2"/>
  <c r="K103" i="2"/>
  <c r="G103" i="2"/>
  <c r="J103" i="2"/>
  <c r="B103" i="2"/>
  <c r="I103" i="2"/>
  <c r="F103" i="2"/>
  <c r="E103" i="2"/>
  <c r="L104" i="2" l="1"/>
  <c r="H104" i="2"/>
  <c r="D104" i="2"/>
  <c r="K104" i="2"/>
  <c r="G104" i="2"/>
  <c r="F104" i="2"/>
  <c r="E104" i="2"/>
  <c r="J104" i="2"/>
  <c r="I104" i="2"/>
  <c r="B104" i="2"/>
  <c r="C105" i="2" s="1"/>
  <c r="L105" i="2" l="1"/>
  <c r="H105" i="2"/>
  <c r="C106" i="2"/>
  <c r="G105" i="2"/>
  <c r="B105" i="2"/>
  <c r="I105" i="2"/>
  <c r="F105" i="2"/>
  <c r="E105" i="2"/>
  <c r="L106" i="2" l="1"/>
  <c r="H106" i="2"/>
  <c r="D106" i="2"/>
  <c r="C107" i="2"/>
  <c r="K106" i="2"/>
  <c r="G106" i="2"/>
  <c r="F106" i="2"/>
  <c r="E106" i="2"/>
  <c r="B106" i="2"/>
  <c r="J106" i="2"/>
  <c r="I106" i="2"/>
  <c r="J102" i="2"/>
  <c r="J100" i="2"/>
  <c r="D100" i="2" s="1"/>
  <c r="L107" i="2" l="1"/>
  <c r="H107" i="2"/>
  <c r="D107" i="2"/>
  <c r="C108" i="2"/>
  <c r="K107" i="2"/>
  <c r="G107" i="2"/>
  <c r="J107" i="2"/>
  <c r="B107" i="2"/>
  <c r="I107" i="2"/>
  <c r="E107" i="2"/>
  <c r="F107" i="2"/>
  <c r="L108" i="2" l="1"/>
  <c r="H108" i="2"/>
  <c r="D108" i="2"/>
  <c r="C109" i="2"/>
  <c r="K108" i="2"/>
  <c r="G108" i="2"/>
  <c r="F108" i="2"/>
  <c r="E108" i="2"/>
  <c r="I108" i="2"/>
  <c r="B108" i="2"/>
  <c r="J108" i="2"/>
  <c r="C110" i="2" l="1"/>
  <c r="K109" i="2"/>
  <c r="G109" i="2"/>
  <c r="I109" i="2"/>
  <c r="D109" i="2"/>
  <c r="H109" i="2"/>
  <c r="L109" i="2"/>
  <c r="B109" i="2"/>
  <c r="J109" i="2"/>
  <c r="F109" i="2"/>
  <c r="E109" i="2"/>
  <c r="C111" i="2" l="1"/>
  <c r="K110" i="2"/>
  <c r="G110" i="2"/>
  <c r="H110" i="2"/>
  <c r="B110" i="2"/>
  <c r="L110" i="2"/>
  <c r="F110" i="2"/>
  <c r="I110" i="2"/>
  <c r="E110" i="2"/>
  <c r="J110" i="2"/>
  <c r="D110" i="2"/>
  <c r="K111" i="2" l="1"/>
  <c r="G111" i="2"/>
  <c r="L111" i="2"/>
  <c r="F111" i="2"/>
  <c r="J111" i="2"/>
  <c r="E111" i="2"/>
  <c r="D111" i="2"/>
  <c r="B111" i="2"/>
  <c r="C112" i="2" s="1"/>
  <c r="I111" i="2"/>
  <c r="H111" i="2"/>
  <c r="G112" i="2" l="1"/>
  <c r="J105" i="2" s="1"/>
  <c r="E112" i="2"/>
  <c r="I112" i="2"/>
  <c r="B112" i="2"/>
  <c r="C113" i="2" s="1"/>
  <c r="L112" i="2"/>
  <c r="F112" i="2"/>
  <c r="H112" i="2"/>
  <c r="G113" i="2" l="1"/>
  <c r="I113" i="2"/>
  <c r="H113" i="2"/>
  <c r="B113" i="2"/>
  <c r="C114" i="2" s="1"/>
  <c r="L113" i="2"/>
  <c r="F113" i="2"/>
  <c r="E113" i="2"/>
  <c r="C115" i="2" l="1"/>
  <c r="G114" i="2"/>
  <c r="E114" i="2"/>
  <c r="I114" i="2"/>
  <c r="B114" i="2"/>
  <c r="H114" i="2"/>
  <c r="L114" i="2"/>
  <c r="F114" i="2"/>
  <c r="C116" i="2" l="1"/>
  <c r="K115" i="2"/>
  <c r="G115" i="2"/>
  <c r="I115" i="2"/>
  <c r="D115" i="2"/>
  <c r="L115" i="2"/>
  <c r="E115" i="2"/>
  <c r="J115" i="2"/>
  <c r="B115" i="2"/>
  <c r="H115" i="2"/>
  <c r="F115" i="2"/>
  <c r="C117" i="2" l="1"/>
  <c r="K116" i="2"/>
  <c r="G116" i="2"/>
  <c r="H116" i="2"/>
  <c r="B116" i="2"/>
  <c r="F116" i="2"/>
  <c r="L116" i="2"/>
  <c r="E116" i="2"/>
  <c r="J116" i="2"/>
  <c r="I116" i="2"/>
  <c r="D116" i="2"/>
  <c r="C118" i="2" l="1"/>
  <c r="K117" i="2"/>
  <c r="G117" i="2"/>
  <c r="L117" i="2"/>
  <c r="F117" i="2"/>
  <c r="H117" i="2"/>
  <c r="E117" i="2"/>
  <c r="J117" i="2"/>
  <c r="I117" i="2"/>
  <c r="D117" i="2"/>
  <c r="B117" i="2"/>
  <c r="C119" i="2" l="1"/>
  <c r="K118" i="2"/>
  <c r="G118" i="2"/>
  <c r="J118" i="2"/>
  <c r="E118" i="2"/>
  <c r="H118" i="2"/>
  <c r="B118" i="2"/>
  <c r="D118" i="2"/>
  <c r="L118" i="2"/>
  <c r="I118" i="2"/>
  <c r="F118" i="2"/>
  <c r="C120" i="2" l="1"/>
  <c r="K119" i="2"/>
  <c r="G119" i="2"/>
  <c r="I119" i="2"/>
  <c r="D119" i="2"/>
  <c r="L119" i="2"/>
  <c r="F119" i="2"/>
  <c r="J119" i="2"/>
  <c r="H119" i="2"/>
  <c r="E119" i="2"/>
  <c r="B119" i="2"/>
  <c r="C121" i="2" l="1"/>
  <c r="K120" i="2"/>
  <c r="G120" i="2"/>
  <c r="H120" i="2"/>
  <c r="B120" i="2"/>
  <c r="L120" i="2"/>
  <c r="J120" i="2"/>
  <c r="E120" i="2"/>
  <c r="I120" i="2"/>
  <c r="F120" i="2"/>
  <c r="D120" i="2"/>
  <c r="C122" i="2" l="1"/>
  <c r="K121" i="2"/>
  <c r="G121" i="2"/>
  <c r="L121" i="2"/>
  <c r="F121" i="2"/>
  <c r="J121" i="2"/>
  <c r="E121" i="2"/>
  <c r="I121" i="2"/>
  <c r="D121" i="2"/>
  <c r="H121" i="2"/>
  <c r="B121" i="2"/>
  <c r="C123" i="2" l="1"/>
  <c r="K122" i="2"/>
  <c r="G122" i="2"/>
  <c r="J122" i="2"/>
  <c r="E122" i="2"/>
  <c r="I122" i="2"/>
  <c r="D122" i="2"/>
  <c r="H122" i="2"/>
  <c r="B122" i="2"/>
  <c r="F122" i="2"/>
  <c r="L122" i="2"/>
  <c r="C124" i="2" l="1"/>
  <c r="K123" i="2"/>
  <c r="G123" i="2"/>
  <c r="I123" i="2"/>
  <c r="D123" i="2"/>
  <c r="H123" i="2"/>
  <c r="B123" i="2"/>
  <c r="L123" i="2"/>
  <c r="F123" i="2"/>
  <c r="E123" i="2"/>
  <c r="J123" i="2"/>
  <c r="K124" i="2" l="1"/>
  <c r="G124" i="2"/>
  <c r="H124" i="2"/>
  <c r="B124" i="2"/>
  <c r="C125" i="2" s="1"/>
  <c r="L124" i="2"/>
  <c r="F124" i="2"/>
  <c r="J124" i="2"/>
  <c r="E124" i="2"/>
  <c r="I124" i="2"/>
  <c r="D124" i="2"/>
  <c r="C126" i="2" l="1"/>
  <c r="G125" i="2"/>
  <c r="L125" i="2"/>
  <c r="F125" i="2"/>
  <c r="E125" i="2"/>
  <c r="I125" i="2"/>
  <c r="H125" i="2"/>
  <c r="B125" i="2"/>
  <c r="C127" i="2" l="1"/>
  <c r="K126" i="2"/>
  <c r="G126" i="2"/>
  <c r="J126" i="2"/>
  <c r="E126" i="2"/>
  <c r="I126" i="2"/>
  <c r="D126" i="2"/>
  <c r="H126" i="2"/>
  <c r="B126" i="2"/>
  <c r="F126" i="2"/>
  <c r="L126" i="2"/>
  <c r="K127" i="2" l="1"/>
  <c r="G127" i="2"/>
  <c r="I127" i="2"/>
  <c r="D127" i="2"/>
  <c r="H127" i="2"/>
  <c r="B127" i="2"/>
  <c r="C128" i="2" s="1"/>
  <c r="L127" i="2"/>
  <c r="F127" i="2"/>
  <c r="E127" i="2"/>
  <c r="J127" i="2"/>
  <c r="C129" i="2" l="1"/>
  <c r="G128" i="2"/>
  <c r="H128" i="2"/>
  <c r="B128" i="2"/>
  <c r="L128" i="2"/>
  <c r="F128" i="2"/>
  <c r="K125" i="2" s="1"/>
  <c r="E128" i="2"/>
  <c r="I128" i="2"/>
  <c r="K129" i="2" l="1"/>
  <c r="G129" i="2"/>
  <c r="L129" i="2"/>
  <c r="F129" i="2"/>
  <c r="J129" i="2"/>
  <c r="E129" i="2"/>
  <c r="I129" i="2"/>
  <c r="D129" i="2"/>
  <c r="H129" i="2"/>
  <c r="B129" i="2"/>
  <c r="C130" i="2" s="1"/>
  <c r="G130" i="2" l="1"/>
  <c r="E130" i="2"/>
  <c r="I130" i="2"/>
  <c r="H130" i="2"/>
  <c r="B130" i="2"/>
  <c r="C131" i="2" s="1"/>
  <c r="F130" i="2"/>
  <c r="L130" i="2"/>
  <c r="K128" i="2"/>
  <c r="C132" i="2" l="1"/>
  <c r="G131" i="2"/>
  <c r="I131" i="2"/>
  <c r="H131" i="2"/>
  <c r="B131" i="2"/>
  <c r="L131" i="2"/>
  <c r="F131" i="2"/>
  <c r="E131" i="2"/>
  <c r="C133" i="2" l="1"/>
  <c r="K132" i="2"/>
  <c r="G132" i="2"/>
  <c r="H132" i="2"/>
  <c r="B132" i="2"/>
  <c r="L132" i="2"/>
  <c r="F132" i="2"/>
  <c r="J132" i="2"/>
  <c r="E132" i="2"/>
  <c r="I132" i="2"/>
  <c r="D132" i="2"/>
  <c r="K133" i="2" l="1"/>
  <c r="G133" i="2"/>
  <c r="L133" i="2"/>
  <c r="F133" i="2"/>
  <c r="J133" i="2"/>
  <c r="E133" i="2"/>
  <c r="I133" i="2"/>
  <c r="D133" i="2"/>
  <c r="H133" i="2"/>
  <c r="B133" i="2"/>
  <c r="C134" i="2" s="1"/>
  <c r="C135" i="2" l="1"/>
  <c r="G134" i="2"/>
  <c r="E134" i="2"/>
  <c r="I134" i="2"/>
  <c r="H134" i="2"/>
  <c r="B134" i="2"/>
  <c r="F134" i="2"/>
  <c r="L134" i="2"/>
  <c r="K131" i="2" l="1"/>
  <c r="C136" i="2"/>
  <c r="K135" i="2"/>
  <c r="G135" i="2"/>
  <c r="I135" i="2"/>
  <c r="D135" i="2"/>
  <c r="H135" i="2"/>
  <c r="B135" i="2"/>
  <c r="L135" i="2"/>
  <c r="F135" i="2"/>
  <c r="E135" i="2"/>
  <c r="J135" i="2"/>
  <c r="K136" i="2" l="1"/>
  <c r="G136" i="2"/>
  <c r="H136" i="2"/>
  <c r="B136" i="2"/>
  <c r="C137" i="2" s="1"/>
  <c r="L136" i="2"/>
  <c r="F136" i="2"/>
  <c r="J136" i="2"/>
  <c r="E136" i="2"/>
  <c r="I136" i="2"/>
  <c r="D136" i="2"/>
  <c r="C138" i="2" l="1"/>
  <c r="G137" i="2"/>
  <c r="L137" i="2"/>
  <c r="F137" i="2"/>
  <c r="E137" i="2"/>
  <c r="I137" i="2"/>
  <c r="H137" i="2"/>
  <c r="B137" i="2"/>
  <c r="J134" i="2"/>
  <c r="C139" i="2" l="1"/>
  <c r="K138" i="2"/>
  <c r="G138" i="2"/>
  <c r="J138" i="2"/>
  <c r="E138" i="2"/>
  <c r="I138" i="2"/>
  <c r="D138" i="2"/>
  <c r="H138" i="2"/>
  <c r="B138" i="2"/>
  <c r="F138" i="2"/>
  <c r="L138" i="2"/>
  <c r="C140" i="2" l="1"/>
  <c r="K139" i="2"/>
  <c r="G139" i="2"/>
  <c r="I139" i="2"/>
  <c r="D139" i="2"/>
  <c r="H139" i="2"/>
  <c r="B139" i="2"/>
  <c r="L139" i="2"/>
  <c r="F139" i="2"/>
  <c r="E139" i="2"/>
  <c r="J139" i="2"/>
  <c r="C141" i="2" l="1"/>
  <c r="K140" i="2"/>
  <c r="G140" i="2"/>
  <c r="H140" i="2"/>
  <c r="B140" i="2"/>
  <c r="L140" i="2"/>
  <c r="F140" i="2"/>
  <c r="J140" i="2"/>
  <c r="E140" i="2"/>
  <c r="I140" i="2"/>
  <c r="D140" i="2"/>
  <c r="K141" i="2" l="1"/>
  <c r="G141" i="2"/>
  <c r="L141" i="2"/>
  <c r="F141" i="2"/>
  <c r="J141" i="2"/>
  <c r="E141" i="2"/>
  <c r="I141" i="2"/>
  <c r="D141" i="2"/>
  <c r="H141" i="2"/>
  <c r="B141" i="2"/>
  <c r="C142" i="2" s="1"/>
  <c r="C143" i="2" l="1"/>
  <c r="G142" i="2"/>
  <c r="E142" i="2"/>
  <c r="I142" i="2"/>
  <c r="H142" i="2"/>
  <c r="B142" i="2"/>
  <c r="F142" i="2"/>
  <c r="L142" i="2"/>
  <c r="C144" i="2" l="1"/>
  <c r="K143" i="2"/>
  <c r="G143" i="2"/>
  <c r="I143" i="2"/>
  <c r="D143" i="2"/>
  <c r="H143" i="2"/>
  <c r="B143" i="2"/>
  <c r="L143" i="2"/>
  <c r="F143" i="2"/>
  <c r="E143" i="2"/>
  <c r="J143" i="2"/>
  <c r="K144" i="2" l="1"/>
  <c r="G144" i="2"/>
  <c r="H144" i="2"/>
  <c r="B144" i="2"/>
  <c r="C145" i="2" s="1"/>
  <c r="L144" i="2"/>
  <c r="F144" i="2"/>
  <c r="J144" i="2"/>
  <c r="E144" i="2"/>
  <c r="I144" i="2"/>
  <c r="D144" i="2"/>
  <c r="G145" i="2" l="1"/>
  <c r="L145" i="2"/>
  <c r="F145" i="2"/>
  <c r="E145" i="2"/>
  <c r="I145" i="2"/>
  <c r="H145" i="2"/>
  <c r="B145" i="2"/>
  <c r="C146" i="2" s="1"/>
  <c r="K142" i="2"/>
  <c r="C147" i="2" l="1"/>
  <c r="G146" i="2"/>
  <c r="E146" i="2"/>
  <c r="I146" i="2"/>
  <c r="H146" i="2"/>
  <c r="B146" i="2"/>
  <c r="F146" i="2"/>
  <c r="L146" i="2"/>
  <c r="K147" i="2" l="1"/>
  <c r="G147" i="2"/>
  <c r="I147" i="2"/>
  <c r="D147" i="2"/>
  <c r="H147" i="2"/>
  <c r="B147" i="2"/>
  <c r="C148" i="2" s="1"/>
  <c r="L147" i="2"/>
  <c r="F147" i="2"/>
  <c r="E147" i="2"/>
  <c r="J147" i="2"/>
  <c r="C149" i="2" l="1"/>
  <c r="G148" i="2"/>
  <c r="K146" i="2" s="1"/>
  <c r="H148" i="2"/>
  <c r="B148" i="2"/>
  <c r="L148" i="2"/>
  <c r="F148" i="2"/>
  <c r="E148" i="2"/>
  <c r="I148" i="2"/>
  <c r="K149" i="2" l="1"/>
  <c r="G149" i="2"/>
  <c r="L149" i="2"/>
  <c r="F149" i="2"/>
  <c r="J149" i="2"/>
  <c r="E149" i="2"/>
  <c r="I149" i="2"/>
  <c r="D149" i="2"/>
  <c r="H149" i="2"/>
  <c r="B149" i="2"/>
  <c r="C150" i="2" s="1"/>
  <c r="C151" i="2" l="1"/>
  <c r="G150" i="2"/>
  <c r="K148" i="2" s="1"/>
  <c r="E150" i="2"/>
  <c r="I150" i="2"/>
  <c r="H150" i="2"/>
  <c r="B150" i="2"/>
  <c r="F150" i="2"/>
  <c r="L150" i="2"/>
  <c r="L151" i="2" l="1"/>
  <c r="C152" i="2"/>
  <c r="K151" i="2"/>
  <c r="G151" i="2"/>
  <c r="I151" i="2"/>
  <c r="D151" i="2"/>
  <c r="H151" i="2"/>
  <c r="B151" i="2"/>
  <c r="F151" i="2"/>
  <c r="E151" i="2"/>
  <c r="J151" i="2"/>
  <c r="L152" i="2" l="1"/>
  <c r="H152" i="2"/>
  <c r="D152" i="2"/>
  <c r="C153" i="2"/>
  <c r="K152" i="2"/>
  <c r="G152" i="2"/>
  <c r="F152" i="2"/>
  <c r="E152" i="2"/>
  <c r="B152" i="2"/>
  <c r="J152" i="2"/>
  <c r="I152" i="2"/>
  <c r="L153" i="2" l="1"/>
  <c r="H153" i="2"/>
  <c r="D153" i="2"/>
  <c r="K153" i="2"/>
  <c r="G153" i="2"/>
  <c r="J153" i="2"/>
  <c r="B153" i="2"/>
  <c r="C154" i="2" s="1"/>
  <c r="E153" i="2"/>
  <c r="I153" i="2"/>
  <c r="F153" i="2"/>
  <c r="L154" i="2" l="1"/>
  <c r="H154" i="2"/>
  <c r="C155" i="2"/>
  <c r="G154" i="2"/>
  <c r="K150" i="2" s="1"/>
  <c r="F154" i="2"/>
  <c r="B154" i="2"/>
  <c r="I154" i="2"/>
  <c r="E154" i="2"/>
  <c r="L155" i="2" l="1"/>
  <c r="H155" i="2"/>
  <c r="D155" i="2"/>
  <c r="K155" i="2"/>
  <c r="G155" i="2"/>
  <c r="J155" i="2"/>
  <c r="B155" i="2"/>
  <c r="C156" i="2" s="1"/>
  <c r="I155" i="2"/>
  <c r="F155" i="2"/>
  <c r="E155" i="2"/>
  <c r="L156" i="2" l="1"/>
  <c r="H156" i="2"/>
  <c r="G156" i="2"/>
  <c r="J148" i="2" s="1"/>
  <c r="D148" i="2" s="1"/>
  <c r="F156" i="2"/>
  <c r="I156" i="2"/>
  <c r="E156" i="2"/>
  <c r="B156" i="2"/>
  <c r="C157" i="2" s="1"/>
  <c r="J150" i="2"/>
  <c r="D150" i="2" s="1"/>
  <c r="J154" i="2" l="1"/>
  <c r="L157" i="2"/>
  <c r="H157" i="2"/>
  <c r="C158" i="2"/>
  <c r="G157" i="2"/>
  <c r="B157" i="2"/>
  <c r="I157" i="2"/>
  <c r="F157" i="2"/>
  <c r="E157" i="2"/>
  <c r="L158" i="2" l="1"/>
  <c r="H158" i="2"/>
  <c r="D158" i="2"/>
  <c r="C159" i="2"/>
  <c r="K158" i="2"/>
  <c r="G158" i="2"/>
  <c r="F158" i="2"/>
  <c r="I158" i="2"/>
  <c r="E158" i="2"/>
  <c r="B158" i="2"/>
  <c r="J158" i="2"/>
  <c r="L159" i="2" l="1"/>
  <c r="H159" i="2"/>
  <c r="D159" i="2"/>
  <c r="C160" i="2"/>
  <c r="K159" i="2"/>
  <c r="G159" i="2"/>
  <c r="J159" i="2"/>
  <c r="B159" i="2"/>
  <c r="F159" i="2"/>
  <c r="E159" i="2"/>
  <c r="I159" i="2"/>
  <c r="L160" i="2" l="1"/>
  <c r="H160" i="2"/>
  <c r="D160" i="2"/>
  <c r="C161" i="2"/>
  <c r="K160" i="2"/>
  <c r="G160" i="2"/>
  <c r="F160" i="2"/>
  <c r="E160" i="2"/>
  <c r="B160" i="2"/>
  <c r="J160" i="2"/>
  <c r="I160" i="2"/>
  <c r="L161" i="2" l="1"/>
  <c r="H161" i="2"/>
  <c r="D161" i="2"/>
  <c r="K161" i="2"/>
  <c r="G161" i="2"/>
  <c r="J161" i="2"/>
  <c r="B161" i="2"/>
  <c r="C162" i="2" s="1"/>
  <c r="I161" i="2"/>
  <c r="E161" i="2"/>
  <c r="F161" i="2"/>
  <c r="L162" i="2" l="1"/>
  <c r="H162" i="2"/>
  <c r="G162" i="2"/>
  <c r="J157" i="2" s="1"/>
  <c r="F162" i="2"/>
  <c r="E162" i="2"/>
  <c r="I162" i="2"/>
  <c r="B162" i="2"/>
  <c r="C163" i="2" s="1"/>
  <c r="L163" i="2" l="1"/>
  <c r="H163" i="2"/>
  <c r="C164" i="2"/>
  <c r="G163" i="2"/>
  <c r="B163" i="2"/>
  <c r="I163" i="2"/>
  <c r="F163" i="2"/>
  <c r="E163" i="2"/>
  <c r="L164" i="2" l="1"/>
  <c r="H164" i="2"/>
  <c r="D164" i="2"/>
  <c r="K164" i="2"/>
  <c r="G164" i="2"/>
  <c r="F164" i="2"/>
  <c r="E164" i="2"/>
  <c r="J164" i="2"/>
  <c r="I164" i="2"/>
  <c r="B164" i="2"/>
  <c r="C165" i="2" s="1"/>
  <c r="L165" i="2" l="1"/>
  <c r="H165" i="2"/>
  <c r="C166" i="2"/>
  <c r="G165" i="2"/>
  <c r="K163" i="2" s="1"/>
  <c r="B165" i="2"/>
  <c r="I165" i="2"/>
  <c r="F165" i="2"/>
  <c r="E165" i="2"/>
  <c r="L166" i="2" l="1"/>
  <c r="H166" i="2"/>
  <c r="D166" i="2"/>
  <c r="C167" i="2"/>
  <c r="K166" i="2"/>
  <c r="G166" i="2"/>
  <c r="F166" i="2"/>
  <c r="E166" i="2"/>
  <c r="J166" i="2"/>
  <c r="I166" i="2"/>
  <c r="B166" i="2"/>
  <c r="L167" i="2" l="1"/>
  <c r="H167" i="2"/>
  <c r="D167" i="2"/>
  <c r="K167" i="2"/>
  <c r="G167" i="2"/>
  <c r="J167" i="2"/>
  <c r="B167" i="2"/>
  <c r="C168" i="2" s="1"/>
  <c r="I167" i="2"/>
  <c r="F167" i="2"/>
  <c r="E167" i="2"/>
  <c r="L168" i="2" l="1"/>
  <c r="H168" i="2"/>
  <c r="C169" i="2"/>
  <c r="G168" i="2"/>
  <c r="K165" i="2" s="1"/>
  <c r="F168" i="2"/>
  <c r="E168" i="2"/>
  <c r="B168" i="2"/>
  <c r="I168" i="2"/>
  <c r="L169" i="2" l="1"/>
  <c r="H169" i="2"/>
  <c r="D169" i="2"/>
  <c r="K169" i="2"/>
  <c r="G169" i="2"/>
  <c r="J169" i="2"/>
  <c r="B169" i="2"/>
  <c r="C170" i="2" s="1"/>
  <c r="I169" i="2"/>
  <c r="E169" i="2"/>
  <c r="F169" i="2"/>
  <c r="L170" i="2" l="1"/>
  <c r="H170" i="2"/>
  <c r="C171" i="2"/>
  <c r="G170" i="2"/>
  <c r="K168" i="2" s="1"/>
  <c r="F170" i="2"/>
  <c r="E170" i="2"/>
  <c r="I170" i="2"/>
  <c r="B170" i="2"/>
  <c r="L171" i="2" l="1"/>
  <c r="H171" i="2"/>
  <c r="D171" i="2"/>
  <c r="K171" i="2"/>
  <c r="G171" i="2"/>
  <c r="J171" i="2"/>
  <c r="B171" i="2"/>
  <c r="C172" i="2" s="1"/>
  <c r="I171" i="2"/>
  <c r="F171" i="2"/>
  <c r="E171" i="2"/>
  <c r="L172" i="2" l="1"/>
  <c r="H172" i="2"/>
  <c r="C173" i="2"/>
  <c r="G172" i="2"/>
  <c r="K170" i="2" s="1"/>
  <c r="F172" i="2"/>
  <c r="E172" i="2"/>
  <c r="I172" i="2"/>
  <c r="B172" i="2"/>
  <c r="L173" i="2" l="1"/>
  <c r="H173" i="2"/>
  <c r="D173" i="2"/>
  <c r="C174" i="2"/>
  <c r="K173" i="2"/>
  <c r="G173" i="2"/>
  <c r="J173" i="2"/>
  <c r="B173" i="2"/>
  <c r="I173" i="2"/>
  <c r="F173" i="2"/>
  <c r="E173" i="2"/>
  <c r="L174" i="2" l="1"/>
  <c r="H174" i="2"/>
  <c r="D174" i="2"/>
  <c r="C175" i="2"/>
  <c r="K174" i="2"/>
  <c r="G174" i="2"/>
  <c r="F174" i="2"/>
  <c r="E174" i="2"/>
  <c r="J174" i="2"/>
  <c r="I174" i="2"/>
  <c r="B174" i="2"/>
  <c r="L175" i="2" l="1"/>
  <c r="H175" i="2"/>
  <c r="D175" i="2"/>
  <c r="K175" i="2"/>
  <c r="G175" i="2"/>
  <c r="J175" i="2"/>
  <c r="B175" i="2"/>
  <c r="C176" i="2" s="1"/>
  <c r="I175" i="2"/>
  <c r="F175" i="2"/>
  <c r="E175" i="2"/>
  <c r="L176" i="2" l="1"/>
  <c r="H176" i="2"/>
  <c r="C177" i="2"/>
  <c r="G176" i="2"/>
  <c r="J170" i="2" s="1"/>
  <c r="D170" i="2" s="1"/>
  <c r="F176" i="2"/>
  <c r="E176" i="2"/>
  <c r="B176" i="2"/>
  <c r="I176" i="2"/>
  <c r="J172" i="2" l="1"/>
  <c r="L177" i="2"/>
  <c r="H177" i="2"/>
  <c r="D177" i="2"/>
  <c r="C178" i="2"/>
  <c r="K177" i="2"/>
  <c r="G177" i="2"/>
  <c r="J177" i="2"/>
  <c r="B177" i="2"/>
  <c r="I177" i="2"/>
  <c r="E177" i="2"/>
  <c r="F177" i="2"/>
  <c r="L178" i="2" l="1"/>
  <c r="H178" i="2"/>
  <c r="D178" i="2"/>
  <c r="C179" i="2"/>
  <c r="K178" i="2"/>
  <c r="G178" i="2"/>
  <c r="F178" i="2"/>
  <c r="E178" i="2"/>
  <c r="I178" i="2"/>
  <c r="B178" i="2"/>
  <c r="J178" i="2"/>
  <c r="L179" i="2" l="1"/>
  <c r="H179" i="2"/>
  <c r="D179" i="2"/>
  <c r="K179" i="2"/>
  <c r="G179" i="2"/>
  <c r="J179" i="2"/>
  <c r="B179" i="2"/>
  <c r="I179" i="2"/>
  <c r="F179" i="2"/>
  <c r="E179" i="2"/>
  <c r="A7" i="2"/>
  <c r="K176" i="2"/>
  <c r="J19" i="2" l="1"/>
  <c r="K19" i="2"/>
  <c r="D19" i="2" s="1"/>
  <c r="J63" i="2"/>
  <c r="D63" i="2" s="1"/>
  <c r="J65" i="2"/>
  <c r="K65" i="2"/>
  <c r="J80" i="2"/>
  <c r="D80" i="2" s="1"/>
  <c r="K84" i="2"/>
  <c r="J84" i="2"/>
  <c r="J97" i="2"/>
  <c r="D97" i="2" s="1"/>
  <c r="K102" i="2"/>
  <c r="D102" i="2" s="1"/>
  <c r="J114" i="2"/>
  <c r="K114" i="2"/>
  <c r="K20" i="2"/>
  <c r="J20" i="2"/>
  <c r="J32" i="2"/>
  <c r="D32" i="2" s="1"/>
  <c r="J35" i="2"/>
  <c r="K35" i="2"/>
  <c r="K46" i="2"/>
  <c r="J46" i="2"/>
  <c r="K95" i="2"/>
  <c r="J95" i="2"/>
  <c r="K112" i="2"/>
  <c r="D112" i="2" s="1"/>
  <c r="J112" i="2"/>
  <c r="J125" i="2"/>
  <c r="D125" i="2" s="1"/>
  <c r="J128" i="2"/>
  <c r="D128" i="2" s="1"/>
  <c r="K130" i="2"/>
  <c r="D130" i="2" s="1"/>
  <c r="J130" i="2"/>
  <c r="K137" i="2"/>
  <c r="J137" i="2"/>
  <c r="J142" i="2"/>
  <c r="D142" i="2" s="1"/>
  <c r="K145" i="2"/>
  <c r="J145" i="2"/>
  <c r="J156" i="2"/>
  <c r="K156" i="2"/>
  <c r="D156" i="2" s="1"/>
  <c r="K162" i="2"/>
  <c r="J162" i="2"/>
  <c r="J176" i="2"/>
  <c r="D176" i="2" s="1"/>
  <c r="J21" i="2"/>
  <c r="K21" i="2"/>
  <c r="J36" i="2"/>
  <c r="K36" i="2"/>
  <c r="J42" i="2"/>
  <c r="K42" i="2"/>
  <c r="J47" i="2"/>
  <c r="D47" i="2" s="1"/>
  <c r="K53" i="2"/>
  <c r="J51" i="2"/>
  <c r="D51" i="2" s="1"/>
  <c r="J53" i="2"/>
  <c r="K62" i="2"/>
  <c r="J62" i="2"/>
  <c r="J79" i="2"/>
  <c r="K79" i="2"/>
  <c r="J96" i="2"/>
  <c r="K96" i="2"/>
  <c r="K105" i="2"/>
  <c r="D105" i="2" s="1"/>
  <c r="K113" i="2"/>
  <c r="J113" i="2"/>
  <c r="J131" i="2"/>
  <c r="D131" i="2" s="1"/>
  <c r="K134" i="2"/>
  <c r="D134" i="2" s="1"/>
  <c r="J146" i="2"/>
  <c r="D146" i="2" s="1"/>
  <c r="K154" i="2"/>
  <c r="D154" i="2" s="1"/>
  <c r="K157" i="2"/>
  <c r="D157" i="2" s="1"/>
  <c r="J163" i="2"/>
  <c r="D163" i="2" s="1"/>
  <c r="J165" i="2"/>
  <c r="D165" i="2" s="1"/>
  <c r="J168" i="2"/>
  <c r="D168" i="2" s="1"/>
  <c r="K172" i="2"/>
  <c r="D172" i="2" s="1"/>
  <c r="D113" i="2" l="1"/>
  <c r="D162" i="2"/>
  <c r="D145" i="2"/>
  <c r="D84" i="2"/>
  <c r="D46" i="2"/>
  <c r="D96" i="2"/>
  <c r="D36" i="2"/>
  <c r="D35" i="2"/>
  <c r="D65" i="2"/>
  <c r="D79" i="2"/>
  <c r="D42" i="2"/>
  <c r="D21" i="2"/>
  <c r="D53" i="2"/>
  <c r="D20" i="2"/>
  <c r="D62" i="2"/>
  <c r="D137" i="2"/>
  <c r="D95" i="2"/>
  <c r="D114" i="2"/>
  <c r="D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Thiago Rodrigues Alves Lopes</author>
  </authors>
  <commentList>
    <comment ref="R31" authorId="0" shapeId="0" xr:uid="{6FF6835A-981C-4224-9E0C-364560CC86CF}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<sst xmlns="http://schemas.openxmlformats.org/spreadsheetml/2006/main" count="1215" uniqueCount="418">
  <si>
    <t>UNIDADE ESCOLAR</t>
  </si>
  <si>
    <t>CÓDIGO INEP</t>
  </si>
  <si>
    <t>COORDENAÇÃO REGIONAL DE EDUCAÇÃO DE GOIÁS</t>
  </si>
  <si>
    <t>Nmax</t>
  </si>
  <si>
    <t>Ajustar altura?</t>
  </si>
  <si>
    <t>OBRA</t>
  </si>
  <si>
    <t>DATA</t>
  </si>
  <si>
    <t>CIDADE</t>
  </si>
  <si>
    <t>SIM</t>
  </si>
  <si>
    <t>REFORMA</t>
  </si>
  <si>
    <t>GOIÁS</t>
  </si>
  <si>
    <t/>
  </si>
  <si>
    <t>CRE</t>
  </si>
  <si>
    <t>ENDEREÇO</t>
  </si>
  <si>
    <t>REFERÊNCIA AGETOP</t>
  </si>
  <si>
    <t>REFERÊNCIA SINAPI</t>
  </si>
  <si>
    <t>AV PROF ALCIDE JUBE SN, CENTRO, CEP:76600-000</t>
  </si>
  <si>
    <t>ABR/19</t>
  </si>
  <si>
    <t>ONERADA</t>
  </si>
  <si>
    <t>NOV/19</t>
  </si>
  <si>
    <t>ÁREA EXISTENTE (M²)</t>
  </si>
  <si>
    <t>ÁREA A CONSTRUIR (M²)</t>
  </si>
  <si>
    <t>ÁREA A DEMOLIR (M²)</t>
  </si>
  <si>
    <t>ÁREA TOTAL CONSTRUÍDA (M²)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</si>
  <si>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</si>
  <si>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</si>
  <si>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</si>
  <si>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</si>
  <si>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</si>
  <si>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</si>
  <si>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</si>
  <si>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</si>
  <si>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</si>
  <si>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</si>
  <si>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</si>
  <si>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</si>
  <si>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</si>
  <si>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</si>
  <si>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</si>
  <si>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</si>
  <si>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</si>
  <si>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</si>
  <si>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</si>
  <si>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</si>
  <si>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</si>
  <si>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</si>
  <si>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</si>
  <si>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</si>
  <si>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</si>
  <si>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</si>
  <si>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</si>
  <si>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</si>
  <si>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</si>
  <si>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</si>
  <si>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</si>
  <si>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</si>
  <si>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</si>
  <si>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- COORDENAÇÃO REGIONAL DE EDUCAÇÃO DE GOIÁS</t>
  </si>
  <si>
    <t>Nível 1</t>
  </si>
  <si>
    <t>1.</t>
  </si>
  <si>
    <t>AGETOP</t>
  </si>
  <si>
    <t>Nível 2</t>
  </si>
  <si>
    <t>1.1.</t>
  </si>
  <si>
    <t>SERVIÇOS PRELIMINARES</t>
  </si>
  <si>
    <t>Nível 3</t>
  </si>
  <si>
    <t>1.1.1.</t>
  </si>
  <si>
    <t>OUTROS</t>
  </si>
  <si>
    <t>1.1.1.0.1.</t>
  </si>
  <si>
    <t>COMPOSIÇÃO</t>
  </si>
  <si>
    <t>COMP 408_SEE</t>
  </si>
  <si>
    <t>DEMOLIÇÃO PISO ARENITO SERRADO (PEDRA DE PIRENÓPOLIS ASSENTADA EM BARRO E REJUNTE COM
ARGAMASSA)</t>
  </si>
  <si>
    <t>M2</t>
  </si>
  <si>
    <t>1.1.1.0.2.</t>
  </si>
  <si>
    <t>DEMOLICAO-COBERTURA TELHA FIBROCIMENTO/FIBRA DE VIDRO/SIMILARES C/ TRANSP. ATÉ CB. E CARGA</t>
  </si>
  <si>
    <t xml:space="preserve">m2    </t>
  </si>
  <si>
    <t>1.1.1.0.3.</t>
  </si>
  <si>
    <t>DEMOLIÇÃO CALHAS/ RUFOS EM CHAPA C/TR.AT.C.B.E CARGA</t>
  </si>
  <si>
    <t>1.1.1.0.4.</t>
  </si>
  <si>
    <t>DEMOLICAO - PISO INTERTRAVADO C/ EMPILHAMENTO</t>
  </si>
  <si>
    <t>1.1.1.0.5.</t>
  </si>
  <si>
    <t>DEM. MANUAL EM CONCR.SIMPLES C/TR.ATE CB.E CARGA (O.C.)</t>
  </si>
  <si>
    <t xml:space="preserve">m3    </t>
  </si>
  <si>
    <t>1.1.1.0.6.</t>
  </si>
  <si>
    <t>DEM.PISO CERAM.SOBRE LASTRO CONC.C/TR.CB.E CARGA</t>
  </si>
  <si>
    <t>1.1.1.0.7.</t>
  </si>
  <si>
    <t>DEMOL.-ASSOALHO DE MAD.C/TRANSP.ATE CB.E CARGA</t>
  </si>
  <si>
    <t>1.1.1.0.8.</t>
  </si>
  <si>
    <t>DEMOLIÇÃO DE ALVENARIA DE BLOCO FURADO, DE FORMA MANUAL, SEM REAPROVEITAMENTO. AF_12/2017</t>
  </si>
  <si>
    <t>M3</t>
  </si>
  <si>
    <t>Referência: AGETOP - 20118</t>
  </si>
  <si>
    <t>1.1.1.0.9.</t>
  </si>
  <si>
    <t>1.1.1.0.10.</t>
  </si>
  <si>
    <t>74209/1</t>
  </si>
  <si>
    <t>PLACA DE OBRA EM CHAPA DE ACO GALVANIZADO</t>
  </si>
  <si>
    <t>Referência: AGETOP - 21301</t>
  </si>
  <si>
    <t>1.2.</t>
  </si>
  <si>
    <t>TRANSPORTES</t>
  </si>
  <si>
    <t>1.2.0.0.1.</t>
  </si>
  <si>
    <t>TRANSPORTE DE ENTULHO COM CAMINHAO BASCULANTE 6 M3, RODOVIA PAVIMENTADA, DMT 0,5 A 1,0 KM</t>
  </si>
  <si>
    <t>1.2.0.0.2.</t>
  </si>
  <si>
    <t>CARGA MANUAL DE ENTULHO EM CAMINHAO BASCULANTE 6 M3</t>
  </si>
  <si>
    <t>1.3.</t>
  </si>
  <si>
    <t>SERVIÇO EM TERRA</t>
  </si>
  <si>
    <t>1.3.1.</t>
  </si>
  <si>
    <t>AQUISIÇÃO DE TERRA (SOMENTE ATERRO)</t>
  </si>
  <si>
    <t>1.3.1.0.1.</t>
  </si>
  <si>
    <t>ESCAVACAO MECANICA CAMPO ABERTO EM SOLO EXCETO ROCHA ATE 2,00M PROFUNDIDADE</t>
  </si>
  <si>
    <t>Referência: AGETOP - 41004</t>
  </si>
  <si>
    <t>1.3.1.0.2.</t>
  </si>
  <si>
    <t>CARGA E DESCARGA MECANIZADAS DE ENTULHO EM CAMINHAO BASCULANTE 6 M3</t>
  </si>
  <si>
    <t>Referência: AGETOP - 41005</t>
  </si>
  <si>
    <t>1.3.1.0.3.</t>
  </si>
  <si>
    <t>INDENIZAÇÃO DE JAZIDA</t>
  </si>
  <si>
    <t>1.3.1.0.4.</t>
  </si>
  <si>
    <t>TRANSPORTE DE MATERIAL ESCAVADO M3.KM</t>
  </si>
  <si>
    <t xml:space="preserve">m3km  </t>
  </si>
  <si>
    <t>1.3.1.0.5.</t>
  </si>
  <si>
    <t>74005/1</t>
  </si>
  <si>
    <t>COMPACTACAO MECANICA, SEM CONTROLE DO GC (C/COMPACTADOR PLACA 400 KG)</t>
  </si>
  <si>
    <t>Referência: AGETOP - 41009</t>
  </si>
  <si>
    <t>1.3.2.</t>
  </si>
  <si>
    <t>OUTROS SERVIÇOS</t>
  </si>
  <si>
    <t>1.3.2.0.1.</t>
  </si>
  <si>
    <t xml:space="preserve">REGULARIZAÇÃO DO TERRENO SEM APILOAMENTO COM TRANSPORTE MANUAL DA TERRA ESCAVADA </t>
  </si>
  <si>
    <t>1.3.2.0.2.</t>
  </si>
  <si>
    <t>PLANTIO DE GRAMA EM PLACAS. AF_05/2018</t>
  </si>
  <si>
    <t>1.3.2.0.3.</t>
  </si>
  <si>
    <t>PLANTIO DE ARBUSTO OU  CERCA VIVA. AF_05/2018</t>
  </si>
  <si>
    <t>UN</t>
  </si>
  <si>
    <t>1.4.</t>
  </si>
  <si>
    <t>INSTALAÇÕES ELÉTRICAS</t>
  </si>
  <si>
    <t>1.4.1.</t>
  </si>
  <si>
    <t>SERVIÇO PRELIMINAR</t>
  </si>
  <si>
    <t>1.4.1.0.1.</t>
  </si>
  <si>
    <t>REMOÇÃO DE INTERRUPTORES/TOMADAS ELÉTRICAS, DE FORMA MANUAL, SEM REAPROVEITAMENTO. AF_12/2017</t>
  </si>
  <si>
    <t>1.4.1.0.2.</t>
  </si>
  <si>
    <t>REMOÇÃO DE CABOS ELÉTRICOS, DE FORMA MANUAL, SEM REAPROVEITAMENTO. AF_12/2017</t>
  </si>
  <si>
    <t>M</t>
  </si>
  <si>
    <t>1.4.1.0.3.</t>
  </si>
  <si>
    <t>REMOÇÃO DE LUMINÁRIAS, DE FORMA MANUAL, SEM REAPROVEITAMENTO. AF_12/2017</t>
  </si>
  <si>
    <t>1.4.2.</t>
  </si>
  <si>
    <t>MOVIMENTAÇÃO EM TERRA</t>
  </si>
  <si>
    <t>1.4.2.0.1.</t>
  </si>
  <si>
    <t>CABO DE COBRE FLEXÍVEL ISOLADO, 2,5 MM², ANTI-CHAMA 0,6/1,0 KV, PARA CIRCUITOS TERMINAIS - FORNECIMENTO E INSTALAÇÃO. AF_12/2015</t>
  </si>
  <si>
    <t>Referência: AGETOP - 70581</t>
  </si>
  <si>
    <t>1.4.3.</t>
  </si>
  <si>
    <t>REFORMA ELÉTRICA</t>
  </si>
  <si>
    <t xml:space="preserve">Un    </t>
  </si>
  <si>
    <t>1.4.3.0.1.</t>
  </si>
  <si>
    <t>CURVA 90 GRAUS PARA ELETRODUTO, PVC, ROSCÁVEL, DN 32 MM (1"), PARA CIRCUITOS TERMINAIS, INSTALADA EM LAJE - FORNECIMENTO E INSTALAÇÃO. AF_12/2015</t>
  </si>
  <si>
    <t>Referência: AGETOP - 71142</t>
  </si>
  <si>
    <t>1.4.3.0.2.</t>
  </si>
  <si>
    <t>DISJUNTOR MONOPOLAR TIPO DIN, CORRENTE NOMINAL DE 20A - FORNECIMENTO E INSTALAÇÃO. AF_04/2016</t>
  </si>
  <si>
    <t>1.4.3.0.3.</t>
  </si>
  <si>
    <t>ELETRODUTO FLEXÍVEL CORRUGADO, PVC, DN 32 MM (1"), PARA CIRCUITOS TERMINAIS, INSTALADO EM LAJE - FORNECIMENTO E INSTALAÇÃO. AF_12/2015</t>
  </si>
  <si>
    <t>1.4.3.0.4.</t>
  </si>
  <si>
    <t>ELETRODUTO RÍGIDO ROSCÁVEL, PVC, DN 32 MM (1"), PARA CIRCUITOS TERMINAIS, INSTALADO EM PAREDE - FORNECIMENTO E INSTALAÇÃO. AF_12/2015</t>
  </si>
  <si>
    <t>Referência: AGETOP - 71202</t>
  </si>
  <si>
    <t>1.4.3.0.5.</t>
  </si>
  <si>
    <t>FITA DE AUTO FUSAO, ROLO E 10,00 MM</t>
  </si>
  <si>
    <t>1.4.3.0.6.</t>
  </si>
  <si>
    <t>FITA ISOLANTE, ROLO DE 20,00 M</t>
  </si>
  <si>
    <t>1.4.3.0.7.</t>
  </si>
  <si>
    <t>LUVA PARA ELETRODUTO, PVC, ROSCÁVEL, DN 32 MM (1"), PARA CIRCUITOS TERMINAIS, INSTALADA EM PAREDE - FORNECIMENTO E INSTALAÇÃO. AF_12/2015</t>
  </si>
  <si>
    <t>Referência: AGETOP - 71742</t>
  </si>
  <si>
    <t>1.4.3.0.8.</t>
  </si>
  <si>
    <t>REFLETOR EM ALUMÍNIO COM SUPORTE E ALÇA, LÂMPADA 125 W - FORNECIMENTO E INSTALAÇÃO. AF_11/2017</t>
  </si>
  <si>
    <t>1.4.4.</t>
  </si>
  <si>
    <t>MANUTENÇÃO CORRETIVA INTERNA</t>
  </si>
  <si>
    <t>Nível 4</t>
  </si>
  <si>
    <t>1.4.4.1.</t>
  </si>
  <si>
    <t>SERVICOS PRELIMINARES</t>
  </si>
  <si>
    <t>1.4.4.1.1.</t>
  </si>
  <si>
    <t>1.4.4.2.</t>
  </si>
  <si>
    <t>INSTALAÇÃO ELÉTRICA</t>
  </si>
  <si>
    <t>1.4.4.2.1.</t>
  </si>
  <si>
    <t>1.4.4.2.2.</t>
  </si>
  <si>
    <t>1.4.4.2.3.</t>
  </si>
  <si>
    <t>1.4.4.2.4.</t>
  </si>
  <si>
    <t>1.4.4.2.5.</t>
  </si>
  <si>
    <t>1.4.4.2.6.</t>
  </si>
  <si>
    <t>1.4.4.2.7.</t>
  </si>
  <si>
    <t>1.4.4.2.8.</t>
  </si>
  <si>
    <t>1.4.4.2.9.</t>
  </si>
  <si>
    <t xml:space="preserve">CONDULETE DE PVC - CAIXA COM 5 ENTRADAS </t>
  </si>
  <si>
    <t xml:space="preserve">un    </t>
  </si>
  <si>
    <t>1.4.4.2.10.</t>
  </si>
  <si>
    <t>CONDULETE METÁLICO - ADAPTADOR DE SAÍDA 1"</t>
  </si>
  <si>
    <t>1.4.4.2.11.</t>
  </si>
  <si>
    <t>74131/4</t>
  </si>
  <si>
    <t>QUADRO DE DISTRIBUICAO DE ENERGIA DE EMBUTIR, EM CHAPA METALICA, PARA 18 DISJUNTORES TERMOMAGNETICOS MONOPOLARES, COM BARRAMENTO TRIFASICO E NEUTRO, FORNECIMENTO E INSTALACAO</t>
  </si>
  <si>
    <t>1.4.4.2.12.</t>
  </si>
  <si>
    <t>COMP 387_SEE</t>
  </si>
  <si>
    <t xml:space="preserve">LÂMPADA LED TUBULAR 18W </t>
  </si>
  <si>
    <t xml:space="preserve">UN </t>
  </si>
  <si>
    <t>1.4.4.2.13.</t>
  </si>
  <si>
    <t>TOMADA BAIXA DE EMBUTIR (1 MÓDULO), 2P+T 20 A, INCLUINDO SUPORTE E PLACA - FORNECIMENTO E INSTALAÇÃO. AF_12/2015</t>
  </si>
  <si>
    <t>1.4.5.</t>
  </si>
  <si>
    <t>REFORMA EXTERNA</t>
  </si>
  <si>
    <t>1.4.5.1.</t>
  </si>
  <si>
    <t>1.4.5.1.1.</t>
  </si>
  <si>
    <t>1.4.5.1.2.</t>
  </si>
  <si>
    <t>1.4.5.1.3.</t>
  </si>
  <si>
    <t>1.4.5.2.</t>
  </si>
  <si>
    <t>1.4.5.2.1.</t>
  </si>
  <si>
    <t>1.4.5.2.2.</t>
  </si>
  <si>
    <t>CAIXA DE PASSAGEM METÁLICA DE EMBUTIR 30X30X12 CM</t>
  </si>
  <si>
    <t>1.4.5.2.3.</t>
  </si>
  <si>
    <t>1.4.5.2.4.</t>
  </si>
  <si>
    <t>1.4.5.2.5.</t>
  </si>
  <si>
    <t>1.4.5.2.6.</t>
  </si>
  <si>
    <t>1.4.5.2.7.</t>
  </si>
  <si>
    <t>1.4.5.2.8.</t>
  </si>
  <si>
    <t>1.4.5.2.9.</t>
  </si>
  <si>
    <t>1.4.5.2.10.</t>
  </si>
  <si>
    <t>1.5.</t>
  </si>
  <si>
    <t>INSTALAÇÕES HIDROSSANITÁRIAS</t>
  </si>
  <si>
    <t>1.5.1.</t>
  </si>
  <si>
    <t>ÁGUA FRIA</t>
  </si>
  <si>
    <t>1.5.1.1.</t>
  </si>
  <si>
    <t>TUBOS DE PVC SOLDÁVEL</t>
  </si>
  <si>
    <t>1.5.1.1.1.</t>
  </si>
  <si>
    <t>TUBO SOLDAVEL PVC MARROM DIAMETRO 25 mm</t>
  </si>
  <si>
    <t xml:space="preserve">M     </t>
  </si>
  <si>
    <t>1.5.1.1.2.</t>
  </si>
  <si>
    <t>TUBO SOLDAVEL PVC MARROM DIAMETRO 32 mm</t>
  </si>
  <si>
    <t xml:space="preserve">m     </t>
  </si>
  <si>
    <t>1.5.1.2.</t>
  </si>
  <si>
    <t>JOELHOS</t>
  </si>
  <si>
    <t>1.5.1.2.1.</t>
  </si>
  <si>
    <t>JOELHO 90 GRAUS SOLDAVEL DIAMETRO 25 MM</t>
  </si>
  <si>
    <t>1.5.1.3.</t>
  </si>
  <si>
    <t>TÊ</t>
  </si>
  <si>
    <t>1.5.1.3.1.</t>
  </si>
  <si>
    <t>TE 90 GRAUS SOLDAVEL DIAMETRO 25 mm</t>
  </si>
  <si>
    <t>1.5.1.3.2.</t>
  </si>
  <si>
    <t>VASO SANITÁRIO / ACESSÓRIOS</t>
  </si>
  <si>
    <t>1.5.2.</t>
  </si>
  <si>
    <t>1.5.2.0.1.</t>
  </si>
  <si>
    <t>ADESIVO PLASTICO - FRASCO 850 G</t>
  </si>
  <si>
    <t>1.5.2.0.2.</t>
  </si>
  <si>
    <t>SOLUCAO LIMPADORA 1000 CM3</t>
  </si>
  <si>
    <t>1.5.2.0.3.</t>
  </si>
  <si>
    <t>CAIXA DAGUA POLIETILENO 1000 LTS. C/TAMPA</t>
  </si>
  <si>
    <t>1.5.2.0.4.</t>
  </si>
  <si>
    <t>ADAPTAD.PVC SOLD.LONGO C/FLANGES LIVRES P/ CX.DAGUA 50X1.1/2</t>
  </si>
  <si>
    <t>1.5.2.0.5.</t>
  </si>
  <si>
    <t>TORNEIRA DE JARDIM COM BICO PARA MANGUEIRA DIÂMETRO DE 1/2" E 3/4"</t>
  </si>
  <si>
    <t>1.5.2.0.6.</t>
  </si>
  <si>
    <t>TORNEIRA BOIA DIAMETRO 1" (25 MM )</t>
  </si>
  <si>
    <t>1.6.</t>
  </si>
  <si>
    <t>INSTALAÇÕES ESPECIAIS</t>
  </si>
  <si>
    <t>1.6.1.</t>
  </si>
  <si>
    <t>INSTALAÇÕES DE COMBATE A INCÊNDIO</t>
  </si>
  <si>
    <t>1.6.1.1.</t>
  </si>
  <si>
    <t>PEÇAS E ACESSÓRIOS</t>
  </si>
  <si>
    <t>1.6.1.1.1.</t>
  </si>
  <si>
    <t>EXTINTOR PO QUIMICO SECO (6 KG) - CAPACIDADE EXTINTORA 20 BC</t>
  </si>
  <si>
    <t>1.6.1.1.2.</t>
  </si>
  <si>
    <t>EXTINTOR MULTI USO EM PO A B C (6 KG) - CAPACIDADE EXTINTORA 3A 20BC</t>
  </si>
  <si>
    <t>1.6.1.1.3.</t>
  </si>
  <si>
    <t>COMP 277_SEE</t>
  </si>
  <si>
    <t>MARCAÇÃO NO PISO - 1X1 M PARA EXTINTOR</t>
  </si>
  <si>
    <t>1.6.1.1.4.</t>
  </si>
  <si>
    <t>COMP 024_SEE</t>
  </si>
  <si>
    <t>SINALIZADOR FOTOLUMINESCENTE PARA EXTINTOR</t>
  </si>
  <si>
    <t>1.6.1.1.5.</t>
  </si>
  <si>
    <t>COMP 025_SEE</t>
  </si>
  <si>
    <t>SINALIZADOR FOTOLUMINESCENTE DE EMERGÊNCIA</t>
  </si>
  <si>
    <t>1.6.1.1.6.</t>
  </si>
  <si>
    <t>COMP 033_SEE</t>
  </si>
  <si>
    <t>LUMINÁRIA DE EMERGÊNCIA LED PORTÁTIL - 30 LEDS</t>
  </si>
  <si>
    <t>1.6.1.1.7.</t>
  </si>
  <si>
    <t>COMP 235_SEE</t>
  </si>
  <si>
    <t>PLACA DE SINALIZAÇÃO EM PVC COD 01 - (300X300) PROIBIDO FUMAR</t>
  </si>
  <si>
    <t>1.6.1.1.8.</t>
  </si>
  <si>
    <t>COMP 236_SEE</t>
  </si>
  <si>
    <t>PLACA DE SINALIZAÇÃO EM PVC COD 06 - (300X300) PERIGO INFLAMÁVEL</t>
  </si>
  <si>
    <t>1.6.1.1.9.</t>
  </si>
  <si>
    <t>COMP 411_SEE</t>
  </si>
  <si>
    <t>PLACA DE SINALIZAÇÃO EM PVC COD 13 - (316X158) SAÍDA DE EMERGÊNCIA</t>
  </si>
  <si>
    <t>1.6.1.1.10.</t>
  </si>
  <si>
    <t>COMP 412_SEE</t>
  </si>
  <si>
    <t>PLACA DE SINALIZAÇÃO EM PVC COD 17 - (316X158) MENSAGEM "SAÍDA"</t>
  </si>
  <si>
    <t>1.7.</t>
  </si>
  <si>
    <t>ALVENARIAS E DIVISÓRIAS</t>
  </si>
  <si>
    <t>1.7.0.0.1.</t>
  </si>
  <si>
    <t>CINTA DE AMARRAÇÃO DE ALVENARIA MOLDADA IN LOCO COM UTILIZAÇÃO DE BLOCOS CANALETA. AF_03/2016</t>
  </si>
  <si>
    <t>1.7.0.0.2.</t>
  </si>
  <si>
    <t>COMP 334_SEE</t>
  </si>
  <si>
    <t>ALVENARIA DE BLOCO DE CONCRETO ESTRUTURAL 14X19X39, FBK 4,5MPA</t>
  </si>
  <si>
    <t>1.8.</t>
  </si>
  <si>
    <t>ESTRUTURA DE MADEIRA</t>
  </si>
  <si>
    <t>1.8.0.0.1.</t>
  </si>
  <si>
    <t>TRAMA DE MADEIRA COMPOSTA POR RIPAS, CAIBROS E TERÇAS PARA TELHADOS DE ATÉ 2 ÁGUAS PARA TELHA CERÂMICA CAPA-CANAL, INCLUSO TRANSPORTE VERTICAL. AF_07/2019</t>
  </si>
  <si>
    <t>Referência: AGETOP - 140202</t>
  </si>
  <si>
    <t>1.9.</t>
  </si>
  <si>
    <t>COBERTURAS</t>
  </si>
  <si>
    <t>1.9.1.</t>
  </si>
  <si>
    <t>CERÂMICA</t>
  </si>
  <si>
    <t>1.9.1.0.1.</t>
  </si>
  <si>
    <t>COBERTURA COM TELHA COLONIAL RESINADA COR VERMELHA</t>
  </si>
  <si>
    <t>1.9.1.0.2.</t>
  </si>
  <si>
    <t>CUMEEIRA E ESPIGÃO PARA TELHA CERÂMICA EMBOÇADA COM ARGAMASSA TRAÇO 1:2:9 (CIMENTO, CAL E AREIA), PARA TELHADOS COM MAIS DE 2 ÁGUAS, INCLUSO TRANSPORTE VERTICAL. AF_07/2019</t>
  </si>
  <si>
    <t>1.9.2.</t>
  </si>
  <si>
    <t>CALHA E RUFO</t>
  </si>
  <si>
    <t>1.9.2.0.1.</t>
  </si>
  <si>
    <t>CALHA EM CHAPA DE AÇO GALVANIZADO NÚMERO 24, DESENVOLVIMENTO DE 50 CM, INCLUSO TRANSPORTE VERTICAL. AF_07/2019</t>
  </si>
  <si>
    <t>Referência: AGETOP - 160601</t>
  </si>
  <si>
    <t>1.9.2.0.2.</t>
  </si>
  <si>
    <t>RUFO EM CHAPA DE AÇO GALVANIZADO NÚMERO 24, CORTE DE 25 CM, INCLUSO TRANSPORTE VERTICAL. AF_07/2019</t>
  </si>
  <si>
    <t>Referência: AGETOP - 160602</t>
  </si>
  <si>
    <t>1.10.</t>
  </si>
  <si>
    <t>ESQUADRIAS METÁLICAS</t>
  </si>
  <si>
    <t>1.10.0.0.1.</t>
  </si>
  <si>
    <t>GRADE DE FRENTE/TUBO DE AÇO COM ESTACA D=25CM ARMADA - GF-2</t>
  </si>
  <si>
    <t>1.10.0.0.2.</t>
  </si>
  <si>
    <t>PORTAO TELA/TUBO FoGo PT3 C/FERRAGENS</t>
  </si>
  <si>
    <t>1.10.0.0.3.</t>
  </si>
  <si>
    <t>PORTAO DE FERRO REDONDO PT-6 C/FERRAGENS</t>
  </si>
  <si>
    <t>1.10.0.0.4.</t>
  </si>
  <si>
    <t>COMP 084_SEE</t>
  </si>
  <si>
    <t>GUARDA-CORPO COM CORRIMÃO - SEDUC</t>
  </si>
  <si>
    <t>1.11.</t>
  </si>
  <si>
    <t>REVESTIMENTO DE PAREDE</t>
  </si>
  <si>
    <t>1.11.0.0.1.</t>
  </si>
  <si>
    <t>CHAPISCO APLICADO EM ALVENARIA (COM PRESENÇA DE VÃOS) E ESTRUTURAS DE CONCRETO DE FACHADA, COM COLHER DE PEDREIRO.  ARGAMASSA TRAÇO 1:3 COM PREPARO MANUAL. AF_06/2014</t>
  </si>
  <si>
    <t>Referência: AGETOP - 200101</t>
  </si>
  <si>
    <t>1.11.0.0.2.</t>
  </si>
  <si>
    <t>MASSA ÚNICA, PARA RECEBIMENTO DE PINTURA, EM ARGAMASSA TRAÇO 1:2:8, PREPARO MECÂNICO COM BETONEIRA 400L, APLICADA MANUALMENTE EM FACES INTERNAS DE PAREDES, ESPESSURA DE 10MM, COM EXECUÇÃO DE TALISCAS. AF_06/2014</t>
  </si>
  <si>
    <t>1.12.</t>
  </si>
  <si>
    <t>REVESTIMENTO DE PISO</t>
  </si>
  <si>
    <t>1.12.1.</t>
  </si>
  <si>
    <t>PODOTÁTIL</t>
  </si>
  <si>
    <t>1.12.1.0.1.</t>
  </si>
  <si>
    <t>PISO DE LADRILHO HIDRÁULICO COLORIDO MODELO TÁTIL ( ALERTA OU DIRECIONAL) SEM LASTRO</t>
  </si>
  <si>
    <t>1.12.2.</t>
  </si>
  <si>
    <t>SEIXO ROLADO</t>
  </si>
  <si>
    <t>1.12.2.0.1.</t>
  </si>
  <si>
    <t>COMP 570_SEE</t>
  </si>
  <si>
    <t>1.12.3.</t>
  </si>
  <si>
    <t>PISO EM MADEIRA</t>
  </si>
  <si>
    <t>1.12.3.0.1.</t>
  </si>
  <si>
    <t>ASSOALHO EM MADEIRA DE LEI COM CONTRAPISO (1CI:3ARML)</t>
  </si>
  <si>
    <t>1.12.3.0.2.</t>
  </si>
  <si>
    <t>RODAPE DE MADEIRA</t>
  </si>
  <si>
    <t>1.12.3.0.3.</t>
  </si>
  <si>
    <t>POLIMENTO E ENCERAMENTO DE PISO EM MADEIRA</t>
  </si>
  <si>
    <t>1.12.4.</t>
  </si>
  <si>
    <t>PISO EM PEDRA</t>
  </si>
  <si>
    <t>1.12.4.0.1.</t>
  </si>
  <si>
    <t>PISO ARENITO SERRADO (PEDRA DE PIRENÓPOLIS ASSENTADA EM BARRO E REJUNTE COM ARGAMASSA)</t>
  </si>
  <si>
    <t>1.13.</t>
  </si>
  <si>
    <t>ADMINISTRAÇÃO</t>
  </si>
  <si>
    <t>1.13.1.</t>
  </si>
  <si>
    <t>MENSALISTAS</t>
  </si>
  <si>
    <t>1.13.1.0.1.</t>
  </si>
  <si>
    <t>ENGENHEIRO CIVIL DE OBRA PLENO COM ENCARGOS COMPLEMENTARES</t>
  </si>
  <si>
    <t>H</t>
  </si>
  <si>
    <t>Referência: AGETOP - 250101</t>
  </si>
  <si>
    <t>1.13.1.0.2.</t>
  </si>
  <si>
    <t>ENCARREGADO GERAL COM ENCARGOS COMPLEMENTARES</t>
  </si>
  <si>
    <t>Referência: AGETOP - 250103</t>
  </si>
  <si>
    <t>1.13.1.0.3.</t>
  </si>
  <si>
    <t>AJUDANTE DE CARPINTEIRO COM ENCARGOS COMPLEMENTARES</t>
  </si>
  <si>
    <t>1.13.1.0.4.</t>
  </si>
  <si>
    <t>AJUDANTE DE OPERAÇÃO EM GERAL COM ENCARGOS COMPLEMENTARES</t>
  </si>
  <si>
    <t>1.14.</t>
  </si>
  <si>
    <t>PINTURA</t>
  </si>
  <si>
    <t>1.14.1.</t>
  </si>
  <si>
    <t>ESMALTE SINTÉTICO</t>
  </si>
  <si>
    <t>1.14.1.0.1.</t>
  </si>
  <si>
    <t>PINT.ESMALTE SINT.PAREDES - 2 DEM.C/SELADOR</t>
  </si>
  <si>
    <t>1.14.2.</t>
  </si>
  <si>
    <t>LÁTEX ACRÍLICA</t>
  </si>
  <si>
    <t>1.14.2.0.1.</t>
  </si>
  <si>
    <t>REMOCAO DE PINTURA ANTIGA A LATEX</t>
  </si>
  <si>
    <t>1.14.2.0.2.</t>
  </si>
  <si>
    <t>APLICAÇÃO MANUAL DE PINTURA COM TINTA LÁTEX ACRÍLICA EM PAREDES, DUAS DEMÃOS. AF_06/2014</t>
  </si>
  <si>
    <t>Referência: AGETOP - 261001</t>
  </si>
  <si>
    <t>1.14.3.</t>
  </si>
  <si>
    <t>EXTERNA</t>
  </si>
  <si>
    <t>1.14.3.0.1.</t>
  </si>
  <si>
    <t>1.14.4.</t>
  </si>
  <si>
    <t>ESQUADRIAS NOVAS</t>
  </si>
  <si>
    <t>1.14.4.0.1.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</si>
  <si>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</si>
  <si>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</si>
  <si>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</si>
  <si>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1.14.5.</t>
  </si>
  <si>
    <t>PINTURA EM MADEIRA</t>
  </si>
  <si>
    <t>1.14.5.0.1.</t>
  </si>
  <si>
    <t>REMOCAO DE PINTURA ANTIGA A OLEO OU ESMALTE</t>
  </si>
  <si>
    <t>1.14.5.0.2.</t>
  </si>
  <si>
    <t>EMASSAMENTO/OLEO/ESQUADRIAS MADEIRA</t>
  </si>
  <si>
    <t>1.14.5.0.3.</t>
  </si>
  <si>
    <t>73739/1</t>
  </si>
  <si>
    <t>PINTURA ESMALTE ACETINADO EM MADEIRA, DUAS DEMAOS</t>
  </si>
  <si>
    <t>1.15.</t>
  </si>
  <si>
    <t>DIVERSOS</t>
  </si>
  <si>
    <t>1.15.0.0.1.</t>
  </si>
  <si>
    <t xml:space="preserve">BANCO DE CONCRETO POLIDO BASE EM ALVENARIA REBOCADA E PINTADA - PADRÃO GOINFRA </t>
  </si>
  <si>
    <t>1.15.0.0.2.</t>
  </si>
  <si>
    <t>COMP 566_SEE</t>
  </si>
  <si>
    <t>LAMPIÃO COLONIAL COM POSTE - PADRÃO CIDADES HISTÓRICAS</t>
  </si>
  <si>
    <t>1.15.0.0.3.</t>
  </si>
  <si>
    <t>LIMPEZA FINAL DE OBRA - (OBRAS CIVIS)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</si>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</sst>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/yyyy"/>
    <numFmt numFmtId="165" formatCode="000000"/>
    <numFmt numFmtId="166" formatCode="_(* #,##0.00_);_(* \(#,##0.00\);_(* \-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color theme="0"/>
      <name val="Times New Roman"/>
      <family val="1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Alignment="0" applyProtection="0"/>
  </cellStyleXfs>
  <cellXfs count="158">
    <xf numFmtId="0" fontId="0" fillId="0" borderId="0" xfId="0"/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/>
    <xf numFmtId="0" fontId="5" fillId="0" borderId="1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5" fillId="0" borderId="2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5" xfId="1" applyFont="1" applyBorder="1" applyAlignment="1" applyProtection="1">
      <alignment horizontal="left"/>
      <protection locked="0"/>
    </xf>
    <xf numFmtId="0" fontId="6" fillId="0" borderId="3" xfId="1" applyFont="1" applyFill="1" applyBorder="1" applyAlignment="1" applyProtection="1">
      <alignment horizontal="left"/>
      <protection locked="0"/>
    </xf>
    <xf numFmtId="0" fontId="6" fillId="0" borderId="5" xfId="1" applyFont="1" applyFill="1" applyBorder="1" applyAlignment="1" applyProtection="1">
      <alignment horizontal="left"/>
      <protection locked="0"/>
    </xf>
    <xf numFmtId="0" fontId="4" fillId="0" borderId="6" xfId="1" applyFont="1" applyBorder="1" applyAlignment="1" applyProtection="1">
      <alignment horizontal="center"/>
    </xf>
    <xf numFmtId="0" fontId="2" fillId="0" borderId="7" xfId="1" applyFont="1" applyBorder="1" applyAlignment="1">
      <alignment horizontal="center"/>
    </xf>
    <xf numFmtId="0" fontId="5" fillId="0" borderId="7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vertical="center"/>
    </xf>
    <xf numFmtId="0" fontId="7" fillId="0" borderId="7" xfId="1" applyFont="1" applyBorder="1" applyAlignment="1" applyProtection="1">
      <alignment horizontal="center" vertical="center" wrapText="1"/>
      <protection locked="0"/>
    </xf>
    <xf numFmtId="14" fontId="2" fillId="0" borderId="3" xfId="1" applyNumberFormat="1" applyFont="1" applyBorder="1" applyAlignment="1" applyProtection="1">
      <alignment horizontal="left"/>
      <protection locked="0"/>
    </xf>
    <xf numFmtId="14" fontId="2" fillId="0" borderId="4" xfId="1" applyNumberFormat="1" applyFont="1" applyBorder="1" applyAlignment="1" applyProtection="1">
      <alignment horizontal="left"/>
      <protection locked="0"/>
    </xf>
    <xf numFmtId="14" fontId="2" fillId="0" borderId="5" xfId="1" applyNumberFormat="1" applyFont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/>
    <xf numFmtId="0" fontId="2" fillId="0" borderId="3" xfId="1" applyFont="1" applyBorder="1" applyAlignment="1" applyProtection="1">
      <protection locked="0"/>
    </xf>
    <xf numFmtId="164" fontId="2" fillId="0" borderId="3" xfId="1" quotePrefix="1" applyNumberFormat="1" applyFont="1" applyBorder="1" applyAlignment="1" applyProtection="1">
      <alignment horizontal="left"/>
      <protection locked="0"/>
    </xf>
    <xf numFmtId="0" fontId="2" fillId="0" borderId="4" xfId="1" applyNumberFormat="1" applyFont="1" applyBorder="1" applyAlignment="1" applyProtection="1">
      <alignment horizontal="left"/>
      <protection locked="0"/>
    </xf>
    <xf numFmtId="0" fontId="2" fillId="0" borderId="5" xfId="1" applyNumberFormat="1" applyFont="1" applyBorder="1" applyAlignment="1" applyProtection="1">
      <alignment horizontal="left"/>
      <protection locked="0"/>
    </xf>
    <xf numFmtId="0" fontId="2" fillId="0" borderId="5" xfId="1" applyNumberFormat="1" applyFont="1" applyBorder="1" applyAlignment="1" applyProtection="1">
      <protection locked="0"/>
    </xf>
    <xf numFmtId="0" fontId="4" fillId="0" borderId="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/>
    <xf numFmtId="2" fontId="2" fillId="0" borderId="3" xfId="1" applyNumberFormat="1" applyFont="1" applyBorder="1" applyAlignment="1" applyProtection="1">
      <alignment horizontal="left"/>
      <protection locked="0"/>
    </xf>
    <xf numFmtId="2" fontId="2" fillId="0" borderId="4" xfId="1" applyNumberFormat="1" applyFont="1" applyBorder="1" applyAlignment="1" applyProtection="1">
      <alignment horizontal="left"/>
      <protection locked="0"/>
    </xf>
    <xf numFmtId="2" fontId="2" fillId="0" borderId="5" xfId="1" applyNumberFormat="1" applyFont="1" applyBorder="1" applyAlignment="1" applyProtection="1">
      <alignment horizontal="left"/>
      <protection locked="0"/>
    </xf>
    <xf numFmtId="2" fontId="2" fillId="0" borderId="3" xfId="1" applyNumberFormat="1" applyFont="1" applyBorder="1" applyAlignment="1" applyProtection="1">
      <alignment horizontal="left"/>
      <protection locked="0"/>
    </xf>
    <xf numFmtId="2" fontId="4" fillId="0" borderId="3" xfId="1" applyNumberFormat="1" applyFont="1" applyBorder="1" applyAlignment="1" applyProtection="1">
      <alignment horizontal="left"/>
      <protection locked="0"/>
    </xf>
    <xf numFmtId="2" fontId="4" fillId="0" borderId="4" xfId="1" applyNumberFormat="1" applyFont="1" applyBorder="1" applyAlignment="1" applyProtection="1">
      <alignment horizontal="left"/>
      <protection locked="0"/>
    </xf>
    <xf numFmtId="2" fontId="4" fillId="0" borderId="5" xfId="1" applyNumberFormat="1" applyFont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center" vertical="center" textRotation="90"/>
    </xf>
    <xf numFmtId="165" fontId="9" fillId="0" borderId="4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1" fontId="2" fillId="0" borderId="7" xfId="1" applyNumberFormat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165" fontId="5" fillId="0" borderId="12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vertical="center"/>
    </xf>
    <xf numFmtId="0" fontId="5" fillId="0" borderId="12" xfId="1" applyFont="1" applyFill="1" applyBorder="1" applyAlignment="1" applyProtection="1">
      <alignment horizontal="center" vertical="center"/>
    </xf>
    <xf numFmtId="166" fontId="5" fillId="0" borderId="12" xfId="2" applyFont="1" applyFill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0" fontId="2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NumberFormat="1" applyFont="1" applyFill="1" applyBorder="1" applyAlignment="1" applyProtection="1">
      <alignment horizontal="center" vertical="center" wrapText="1"/>
    </xf>
    <xf numFmtId="165" fontId="2" fillId="0" borderId="18" xfId="1" applyNumberFormat="1" applyFont="1" applyFill="1" applyBorder="1" applyAlignment="1" applyProtection="1">
      <alignment horizontal="left" vertical="center"/>
    </xf>
    <xf numFmtId="0" fontId="2" fillId="3" borderId="19" xfId="1" applyFont="1" applyFill="1" applyBorder="1" applyAlignment="1" applyProtection="1">
      <alignment horizontal="center" vertical="center" wrapText="1"/>
      <protection locked="0"/>
    </xf>
    <xf numFmtId="1" fontId="2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1" applyFont="1" applyFill="1" applyBorder="1" applyAlignment="1" applyProtection="1">
      <alignment vertical="center" wrapText="1"/>
      <protection locked="0"/>
    </xf>
    <xf numFmtId="0" fontId="2" fillId="0" borderId="19" xfId="1" applyFont="1" applyBorder="1" applyAlignment="1" applyProtection="1">
      <alignment horizontal="center" vertical="center"/>
    </xf>
    <xf numFmtId="4" fontId="2" fillId="4" borderId="19" xfId="1" applyNumberFormat="1" applyFont="1" applyFill="1" applyBorder="1" applyAlignment="1" applyProtection="1">
      <alignment horizontal="center" vertical="center"/>
      <protection locked="0"/>
    </xf>
    <xf numFmtId="4" fontId="2" fillId="0" borderId="19" xfId="1" applyNumberFormat="1" applyFont="1" applyBorder="1" applyAlignment="1" applyProtection="1">
      <alignment horizontal="right" vertical="center"/>
      <protection locked="0"/>
    </xf>
    <xf numFmtId="4" fontId="2" fillId="0" borderId="15" xfId="1" applyNumberFormat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5" fillId="2" borderId="23" xfId="1" applyNumberFormat="1" applyFont="1" applyFill="1" applyBorder="1" applyAlignment="1" applyProtection="1">
      <alignment horizontal="center" vertical="center" wrapText="1"/>
    </xf>
    <xf numFmtId="0" fontId="5" fillId="0" borderId="24" xfId="1" applyNumberFormat="1" applyFont="1" applyFill="1" applyBorder="1" applyAlignment="1" applyProtection="1">
      <alignment horizontal="center" vertical="center"/>
    </xf>
    <xf numFmtId="1" fontId="11" fillId="5" borderId="1" xfId="1" applyNumberFormat="1" applyFont="1" applyFill="1" applyBorder="1" applyAlignment="1" applyProtection="1">
      <alignment horizontal="left" vertical="center"/>
      <protection locked="0"/>
    </xf>
    <xf numFmtId="0" fontId="5" fillId="6" borderId="0" xfId="1" applyNumberFormat="1" applyFont="1" applyFill="1" applyBorder="1" applyAlignment="1" applyProtection="1">
      <alignment vertical="center"/>
      <protection locked="0"/>
    </xf>
    <xf numFmtId="0" fontId="5" fillId="6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NumberFormat="1" applyFont="1" applyFill="1" applyBorder="1" applyAlignment="1" applyProtection="1">
      <alignment vertical="center"/>
      <protection locked="0"/>
    </xf>
    <xf numFmtId="0" fontId="5" fillId="6" borderId="0" xfId="1" applyNumberFormat="1" applyFont="1" applyFill="1" applyBorder="1" applyAlignment="1" applyProtection="1">
      <alignment vertical="center"/>
    </xf>
    <xf numFmtId="4" fontId="11" fillId="6" borderId="2" xfId="1" applyNumberFormat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</xf>
    <xf numFmtId="0" fontId="2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1" applyNumberFormat="1" applyFont="1" applyFill="1" applyBorder="1" applyAlignment="1" applyProtection="1">
      <alignment horizontal="center" vertical="center" wrapText="1"/>
    </xf>
    <xf numFmtId="165" fontId="12" fillId="0" borderId="13" xfId="1" applyNumberFormat="1" applyFont="1" applyFill="1" applyBorder="1" applyAlignment="1" applyProtection="1">
      <alignment horizontal="left" vertical="center"/>
    </xf>
    <xf numFmtId="1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Fill="1" applyBorder="1" applyAlignment="1" applyProtection="1">
      <alignment vertical="center" wrapText="1"/>
      <protection locked="0"/>
    </xf>
    <xf numFmtId="0" fontId="2" fillId="0" borderId="14" xfId="1" applyFont="1" applyBorder="1" applyAlignment="1" applyProtection="1">
      <alignment horizontal="center" vertical="center"/>
    </xf>
    <xf numFmtId="4" fontId="2" fillId="4" borderId="14" xfId="1" applyNumberFormat="1" applyFont="1" applyFill="1" applyBorder="1" applyAlignment="1" applyProtection="1">
      <alignment horizontal="center" vertical="center"/>
    </xf>
    <xf numFmtId="4" fontId="2" fillId="0" borderId="14" xfId="1" applyNumberFormat="1" applyFont="1" applyBorder="1" applyAlignment="1" applyProtection="1">
      <alignment horizontal="right" vertical="center"/>
    </xf>
    <xf numFmtId="4" fontId="12" fillId="0" borderId="27" xfId="1" applyNumberFormat="1" applyFont="1" applyBorder="1" applyAlignment="1" applyProtection="1">
      <alignment horizontal="right" vertical="center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18" xfId="1" applyNumberFormat="1" applyFont="1" applyFill="1" applyBorder="1" applyAlignment="1" applyProtection="1">
      <alignment horizontal="left" vertical="center"/>
    </xf>
    <xf numFmtId="0" fontId="13" fillId="0" borderId="19" xfId="1" applyFont="1" applyBorder="1" applyAlignment="1" applyProtection="1">
      <alignment vertical="center" wrapText="1"/>
      <protection locked="0"/>
    </xf>
    <xf numFmtId="4" fontId="2" fillId="4" borderId="19" xfId="1" applyNumberFormat="1" applyFont="1" applyFill="1" applyBorder="1" applyAlignment="1" applyProtection="1">
      <alignment horizontal="center" vertical="center"/>
    </xf>
    <xf numFmtId="4" fontId="2" fillId="0" borderId="19" xfId="1" applyNumberFormat="1" applyFont="1" applyBorder="1" applyAlignment="1" applyProtection="1">
      <alignment horizontal="right" vertical="center"/>
    </xf>
    <xf numFmtId="4" fontId="13" fillId="0" borderId="15" xfId="1" applyNumberFormat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  <protection locked="0"/>
    </xf>
    <xf numFmtId="0" fontId="2" fillId="0" borderId="19" xfId="1" applyFont="1" applyBorder="1" applyAlignment="1" applyProtection="1">
      <alignment vertical="center" wrapText="1"/>
      <protection locked="0"/>
    </xf>
    <xf numFmtId="0" fontId="14" fillId="0" borderId="19" xfId="1" applyFont="1" applyBorder="1" applyAlignment="1" applyProtection="1">
      <alignment vertical="center" wrapText="1"/>
      <protection locked="0"/>
    </xf>
    <xf numFmtId="0" fontId="2" fillId="0" borderId="28" xfId="1" applyFont="1" applyBorder="1" applyAlignment="1" applyProtection="1">
      <alignment vertical="top"/>
    </xf>
    <xf numFmtId="0" fontId="2" fillId="0" borderId="29" xfId="1" applyFont="1" applyBorder="1" applyAlignment="1" applyProtection="1">
      <alignment vertical="top"/>
    </xf>
    <xf numFmtId="0" fontId="2" fillId="0" borderId="30" xfId="1" applyFont="1" applyBorder="1" applyAlignment="1" applyProtection="1">
      <alignment horizontal="center" vertical="center"/>
    </xf>
    <xf numFmtId="0" fontId="4" fillId="7" borderId="28" xfId="1" applyFont="1" applyFill="1" applyBorder="1" applyProtection="1"/>
    <xf numFmtId="0" fontId="4" fillId="7" borderId="31" xfId="1" applyFont="1" applyFill="1" applyBorder="1" applyProtection="1"/>
    <xf numFmtId="0" fontId="4" fillId="7" borderId="32" xfId="1" applyFont="1" applyFill="1" applyBorder="1" applyProtection="1"/>
    <xf numFmtId="0" fontId="4" fillId="7" borderId="29" xfId="1" applyFont="1" applyFill="1" applyBorder="1" applyProtection="1"/>
    <xf numFmtId="4" fontId="4" fillId="7" borderId="33" xfId="1" applyNumberFormat="1" applyFont="1" applyFill="1" applyBorder="1" applyProtection="1"/>
    <xf numFmtId="0" fontId="4" fillId="0" borderId="0" xfId="1" applyFont="1" applyFill="1" applyBorder="1" applyAlignment="1" applyProtection="1">
      <alignment vertical="center"/>
    </xf>
    <xf numFmtId="0" fontId="5" fillId="0" borderId="0" xfId="1" applyNumberFormat="1" applyFont="1" applyBorder="1" applyAlignment="1" applyProtection="1">
      <alignment horizontal="left" vertical="center" wrapText="1"/>
    </xf>
    <xf numFmtId="166" fontId="5" fillId="0" borderId="3" xfId="2" applyFont="1" applyFill="1" applyBorder="1" applyAlignment="1" applyProtection="1">
      <alignment horizontal="left" vertical="center"/>
    </xf>
    <xf numFmtId="166" fontId="5" fillId="0" borderId="5" xfId="2" applyFont="1" applyFill="1" applyBorder="1" applyAlignment="1" applyProtection="1">
      <alignment horizontal="left" vertical="center"/>
    </xf>
    <xf numFmtId="4" fontId="5" fillId="0" borderId="5" xfId="2" applyNumberFormat="1" applyFont="1" applyFill="1" applyBorder="1" applyAlignment="1" applyProtection="1">
      <alignment vertical="center"/>
    </xf>
    <xf numFmtId="166" fontId="5" fillId="0" borderId="28" xfId="2" applyFont="1" applyFill="1" applyBorder="1" applyAlignment="1" applyProtection="1">
      <alignment horizontal="left" vertical="center"/>
    </xf>
    <xf numFmtId="166" fontId="5" fillId="0" borderId="33" xfId="2" applyFont="1" applyFill="1" applyBorder="1" applyAlignment="1" applyProtection="1">
      <alignment horizontal="left" vertical="center"/>
    </xf>
    <xf numFmtId="4" fontId="5" fillId="0" borderId="7" xfId="2" applyNumberFormat="1" applyFont="1" applyFill="1" applyBorder="1" applyAlignment="1" applyProtection="1">
      <alignment vertical="center"/>
    </xf>
    <xf numFmtId="4" fontId="2" fillId="0" borderId="0" xfId="1" applyNumberFormat="1" applyFont="1" applyBorder="1" applyAlignment="1" applyProtection="1">
      <alignment horizontal="center" vertical="center"/>
    </xf>
    <xf numFmtId="166" fontId="5" fillId="0" borderId="0" xfId="2" applyFont="1" applyFill="1" applyBorder="1" applyAlignment="1" applyProtection="1">
      <alignment horizontal="left" vertical="center"/>
    </xf>
    <xf numFmtId="166" fontId="5" fillId="8" borderId="28" xfId="2" applyFont="1" applyFill="1" applyBorder="1" applyAlignment="1" applyProtection="1">
      <alignment horizontal="left" vertical="center"/>
    </xf>
    <xf numFmtId="166" fontId="5" fillId="8" borderId="33" xfId="2" applyFont="1" applyFill="1" applyBorder="1" applyAlignment="1" applyProtection="1">
      <alignment horizontal="left" vertical="center"/>
    </xf>
    <xf numFmtId="4" fontId="5" fillId="8" borderId="33" xfId="2" applyNumberFormat="1" applyFont="1" applyFill="1" applyBorder="1" applyAlignment="1" applyProtection="1">
      <alignment vertical="center"/>
    </xf>
    <xf numFmtId="166" fontId="5" fillId="0" borderId="0" xfId="2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right" vertical="center"/>
    </xf>
    <xf numFmtId="4" fontId="5" fillId="0" borderId="0" xfId="2" applyNumberFormat="1" applyFont="1" applyFill="1" applyBorder="1" applyAlignment="1" applyProtection="1">
      <alignment vertical="center"/>
    </xf>
    <xf numFmtId="166" fontId="5" fillId="0" borderId="28" xfId="2" applyFont="1" applyFill="1" applyBorder="1" applyAlignment="1" applyProtection="1">
      <alignment horizontal="center" vertical="center"/>
    </xf>
    <xf numFmtId="166" fontId="5" fillId="0" borderId="33" xfId="2" applyFont="1" applyFill="1" applyBorder="1" applyAlignment="1" applyProtection="1">
      <alignment horizontal="center" vertical="center"/>
    </xf>
    <xf numFmtId="4" fontId="5" fillId="0" borderId="33" xfId="2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6" fontId="11" fillId="0" borderId="0" xfId="2" applyFont="1" applyFill="1" applyBorder="1" applyAlignment="1" applyProtection="1">
      <alignment horizontal="lef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166" fontId="11" fillId="0" borderId="0" xfId="2" applyFont="1" applyFill="1" applyBorder="1" applyAlignment="1" applyProtection="1">
      <alignment horizontal="left" vertical="center"/>
      <protection locked="0"/>
    </xf>
    <xf numFmtId="166" fontId="5" fillId="0" borderId="0" xfId="2" applyFont="1" applyFill="1" applyBorder="1" applyAlignment="1" applyProtection="1">
      <alignment horizontal="left"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4" fontId="2" fillId="0" borderId="0" xfId="1" applyNumberFormat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left" vertical="center" wrapText="1"/>
      <protection locked="0"/>
    </xf>
    <xf numFmtId="0" fontId="15" fillId="0" borderId="0" xfId="1" applyFont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 applyProtection="1">
      <protection locked="0"/>
    </xf>
    <xf numFmtId="0" fontId="2" fillId="0" borderId="0" xfId="1" applyFont="1" applyFill="1" applyProtection="1">
      <protection locked="0"/>
    </xf>
    <xf numFmtId="0" fontId="4" fillId="0" borderId="0" xfId="1" applyFont="1"/>
    <xf numFmtId="0" fontId="4" fillId="0" borderId="0" xfId="1" applyFont="1" applyBorder="1" applyAlignment="1" applyProtection="1">
      <alignment horizontal="left" vertic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2" fillId="0" borderId="0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4" fontId="13" fillId="0" borderId="0" xfId="1" applyNumberFormat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right"/>
      <protection locked="0"/>
    </xf>
    <xf numFmtId="4" fontId="4" fillId="0" borderId="0" xfId="1" applyNumberFormat="1" applyFont="1" applyBorder="1" applyProtection="1">
      <protection locked="0"/>
    </xf>
  </cellXfs>
  <cellStyles count="3">
    <cellStyle name="Normal" xfId="0" builtinId="0"/>
    <cellStyle name="Normal 2" xfId="1" xr:uid="{14669834-71C7-41CD-9C1A-C6AE9B1AD48F}"/>
    <cellStyle name="Vírgula 2" xfId="2" xr:uid="{CA594C2A-EA44-425E-8093-4F08026056CB}"/>
  </cellStyles>
  <dxfs count="379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2057400</xdr:colOff>
      <xdr:row>0</xdr:row>
      <xdr:rowOff>66676</xdr:rowOff>
    </xdr:from>
    <xdr:to>
      <xdr:col>22</xdr:col>
      <xdr:colOff>1085850</xdr:colOff>
      <xdr:row>0</xdr:row>
      <xdr:rowOff>1105444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33EA85-DF0E-4BB1-B877-0A4FEBEB1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66676"/>
          <a:ext cx="5610225" cy="1038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C_ONERA_CREGOIAS_JAN20%20(COMPLETO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Cronog_60_Dias"/>
      <sheetName val="Municípios - BDI"/>
      <sheetName val="Cronog_90_Dias"/>
      <sheetName val="Cronog_120_Dias"/>
      <sheetName val="Cronog_180_Dias"/>
      <sheetName val="Cronog_210_Dia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ORC_ONERA_CREGOIAS_JAN20%20(COMPLETO).xls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752C-252F-44D0-B39E-C1573A4B9612}">
  <sheetPr codeName="Planilha3">
    <pageSetUpPr fitToPage="1"/>
  </sheetPr>
  <dimension ref="A1:AA196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T88" sqref="T88"/>
      <selection pane="bottomLeft" activeCell="X184" sqref="X184"/>
    </sheetView>
  </sheetViews>
  <sheetFormatPr defaultRowHeight="12.75" x14ac:dyDescent="0.2"/>
  <cols>
    <col min="1" max="11" width="9.140625" style="1" hidden="1" customWidth="1"/>
    <col min="12" max="12" width="3.28515625" style="1" customWidth="1"/>
    <col min="13" max="14" width="11.7109375" style="152" customWidth="1"/>
    <col min="15" max="15" width="9.140625" style="153"/>
    <col min="16" max="16" width="11.7109375" style="7" bestFit="1" customWidth="1"/>
    <col min="17" max="17" width="13.140625" style="7" customWidth="1"/>
    <col min="18" max="18" width="59.85546875" style="7" customWidth="1"/>
    <col min="19" max="19" width="8.7109375" style="155" customWidth="1"/>
    <col min="20" max="20" width="8.7109375" style="7" customWidth="1"/>
    <col min="21" max="22" width="10.7109375" style="156" customWidth="1"/>
    <col min="23" max="23" width="17" style="157" customWidth="1"/>
    <col min="24" max="24" width="22.5703125" style="7" customWidth="1"/>
    <col min="25" max="16384" width="9.140625" style="7"/>
  </cols>
  <sheetData>
    <row r="1" spans="1:27" ht="90" customHeight="1" x14ac:dyDescent="0.2"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6"/>
    </row>
    <row r="2" spans="1:27" ht="8.1" customHeight="1" x14ac:dyDescent="0.2">
      <c r="L2" s="2"/>
      <c r="M2" s="4"/>
      <c r="N2" s="4"/>
      <c r="O2" s="8"/>
      <c r="P2" s="8"/>
      <c r="Q2" s="8"/>
      <c r="R2" s="8"/>
      <c r="S2" s="8"/>
      <c r="T2" s="8"/>
      <c r="U2" s="8"/>
      <c r="V2" s="8"/>
      <c r="W2" s="8"/>
      <c r="X2" s="6"/>
      <c r="Z2" s="9"/>
      <c r="AA2" s="9"/>
    </row>
    <row r="3" spans="1:27" x14ac:dyDescent="0.2">
      <c r="L3" s="2"/>
      <c r="M3" s="4"/>
      <c r="N3" s="10"/>
      <c r="O3" s="11" t="s">
        <v>0</v>
      </c>
      <c r="P3" s="12"/>
      <c r="Q3" s="12"/>
      <c r="R3" s="12"/>
      <c r="S3" s="12"/>
      <c r="T3" s="12"/>
      <c r="U3" s="13"/>
      <c r="V3" s="11" t="s">
        <v>1</v>
      </c>
      <c r="W3" s="13"/>
      <c r="X3" s="6"/>
      <c r="Z3" s="9"/>
      <c r="AA3" s="9"/>
    </row>
    <row r="4" spans="1:27" s="14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4"/>
      <c r="N4" s="15"/>
      <c r="O4" s="16" t="s">
        <v>2</v>
      </c>
      <c r="P4" s="17"/>
      <c r="Q4" s="17"/>
      <c r="R4" s="17"/>
      <c r="S4" s="17"/>
      <c r="T4" s="17"/>
      <c r="U4" s="18"/>
      <c r="V4" s="19">
        <v>52002594</v>
      </c>
      <c r="W4" s="20"/>
      <c r="X4" s="6"/>
      <c r="Z4" s="9"/>
      <c r="AA4" s="9"/>
    </row>
    <row r="5" spans="1:27" s="14" customFormat="1" ht="8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4"/>
      <c r="N5" s="15"/>
      <c r="O5" s="21"/>
      <c r="P5" s="21"/>
      <c r="Q5" s="21"/>
      <c r="R5" s="21"/>
      <c r="S5" s="21"/>
      <c r="T5" s="21"/>
      <c r="U5" s="21"/>
      <c r="V5" s="21"/>
      <c r="W5" s="21"/>
      <c r="X5" s="6"/>
      <c r="Z5" s="9"/>
      <c r="AA5" s="9"/>
    </row>
    <row r="6" spans="1:27" s="14" customFormat="1" ht="12.75" customHeight="1" x14ac:dyDescent="0.2">
      <c r="A6" s="22" t="s">
        <v>3</v>
      </c>
      <c r="C6" s="1"/>
      <c r="D6" s="1"/>
      <c r="E6" s="1"/>
      <c r="F6" s="1"/>
      <c r="G6" s="1"/>
      <c r="H6" s="1"/>
      <c r="I6" s="1"/>
      <c r="J6" s="1"/>
      <c r="K6" s="1"/>
      <c r="L6" s="2"/>
      <c r="M6" s="23" t="s">
        <v>4</v>
      </c>
      <c r="N6" s="24"/>
      <c r="O6" s="11" t="s">
        <v>5</v>
      </c>
      <c r="P6" s="12"/>
      <c r="Q6" s="12"/>
      <c r="R6" s="13"/>
      <c r="S6" s="11" t="s">
        <v>6</v>
      </c>
      <c r="T6" s="12"/>
      <c r="U6" s="13"/>
      <c r="V6" s="11" t="s">
        <v>7</v>
      </c>
      <c r="W6" s="13"/>
      <c r="X6" s="6"/>
      <c r="Z6" s="9"/>
      <c r="AA6" s="9"/>
    </row>
    <row r="7" spans="1:27" s="14" customFormat="1" x14ac:dyDescent="0.2">
      <c r="A7" s="22">
        <f ca="1">MAX($C$18:$C$180)</f>
        <v>4</v>
      </c>
      <c r="C7" s="1"/>
      <c r="D7" s="1"/>
      <c r="E7" s="1"/>
      <c r="F7" s="1"/>
      <c r="G7" s="1"/>
      <c r="H7" s="1"/>
      <c r="I7" s="1"/>
      <c r="J7" s="1"/>
      <c r="K7" s="1"/>
      <c r="L7" s="2"/>
      <c r="M7" s="25" t="s">
        <v>8</v>
      </c>
      <c r="N7" s="15"/>
      <c r="O7" s="16" t="s">
        <v>9</v>
      </c>
      <c r="P7" s="17"/>
      <c r="Q7" s="17"/>
      <c r="R7" s="18"/>
      <c r="S7" s="26">
        <v>43866</v>
      </c>
      <c r="T7" s="27"/>
      <c r="U7" s="28"/>
      <c r="V7" s="16" t="s">
        <v>10</v>
      </c>
      <c r="W7" s="18"/>
      <c r="X7" s="6"/>
      <c r="Z7" s="9"/>
      <c r="AA7" s="9"/>
    </row>
    <row r="8" spans="1:27" s="14" customFormat="1" ht="8.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9"/>
      <c r="N8" s="15"/>
      <c r="O8" s="21"/>
      <c r="P8" s="21"/>
      <c r="Q8" s="21"/>
      <c r="R8" s="21"/>
      <c r="S8" s="21"/>
      <c r="T8" s="21"/>
      <c r="U8" s="21"/>
      <c r="V8" s="21"/>
      <c r="W8" s="21"/>
      <c r="X8" s="6"/>
      <c r="Z8" s="9"/>
      <c r="AA8" s="9"/>
    </row>
    <row r="9" spans="1:27" s="14" customFormat="1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30" t="s">
        <v>11</v>
      </c>
      <c r="N9" s="15"/>
      <c r="O9" s="11" t="s">
        <v>12</v>
      </c>
      <c r="P9" s="12"/>
      <c r="Q9" s="13"/>
      <c r="R9" s="31" t="s">
        <v>13</v>
      </c>
      <c r="S9" s="11" t="s">
        <v>14</v>
      </c>
      <c r="T9" s="12"/>
      <c r="U9" s="13"/>
      <c r="V9" s="11" t="s">
        <v>15</v>
      </c>
      <c r="W9" s="13"/>
      <c r="X9" s="6"/>
      <c r="Z9" s="9"/>
      <c r="AA9" s="9"/>
    </row>
    <row r="10" spans="1:27" s="6" customFormat="1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0"/>
      <c r="N10" s="4"/>
      <c r="O10" s="16" t="s">
        <v>10</v>
      </c>
      <c r="P10" s="17"/>
      <c r="Q10" s="18"/>
      <c r="R10" s="32" t="s">
        <v>16</v>
      </c>
      <c r="S10" s="33" t="s">
        <v>17</v>
      </c>
      <c r="T10" s="34" t="s">
        <v>18</v>
      </c>
      <c r="U10" s="35"/>
      <c r="V10" s="33" t="s">
        <v>19</v>
      </c>
      <c r="W10" s="36" t="s">
        <v>18</v>
      </c>
      <c r="Z10" s="37"/>
      <c r="AA10" s="37"/>
    </row>
    <row r="11" spans="1:27" s="6" customFormat="1" ht="8.1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9"/>
      <c r="N11" s="4"/>
      <c r="O11" s="8"/>
      <c r="P11" s="8"/>
      <c r="Q11" s="8"/>
      <c r="R11" s="8"/>
      <c r="S11" s="8"/>
      <c r="T11" s="8"/>
      <c r="U11" s="8"/>
      <c r="V11" s="8"/>
      <c r="W11" s="8"/>
      <c r="X11" s="8"/>
      <c r="Z11" s="37"/>
      <c r="AA11" s="37"/>
    </row>
    <row r="12" spans="1:27" s="6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9"/>
      <c r="N12" s="4"/>
      <c r="O12" s="11" t="s">
        <v>20</v>
      </c>
      <c r="P12" s="12"/>
      <c r="Q12" s="13"/>
      <c r="R12" s="31" t="s">
        <v>21</v>
      </c>
      <c r="S12" s="31" t="s">
        <v>22</v>
      </c>
      <c r="V12" s="31" t="s">
        <v>23</v>
      </c>
      <c r="W12" s="38"/>
      <c r="Z12" s="37"/>
      <c r="AA12" s="37"/>
    </row>
    <row r="13" spans="1:27" s="6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4"/>
      <c r="O13" s="39">
        <v>2475.44</v>
      </c>
      <c r="P13" s="40"/>
      <c r="Q13" s="41"/>
      <c r="R13" s="42">
        <v>2760.99</v>
      </c>
      <c r="S13" s="43">
        <v>1424.76</v>
      </c>
      <c r="T13" s="44"/>
      <c r="U13" s="45"/>
      <c r="V13" s="39">
        <v>3811.67</v>
      </c>
      <c r="W13" s="41"/>
      <c r="Z13" s="37"/>
      <c r="AA13" s="37"/>
    </row>
    <row r="14" spans="1:27" s="6" customFormat="1" ht="8.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  <c r="N14" s="4"/>
      <c r="O14" s="8"/>
      <c r="P14" s="8"/>
      <c r="Q14" s="8"/>
      <c r="R14" s="8"/>
      <c r="S14" s="8"/>
      <c r="T14" s="8"/>
      <c r="U14" s="8"/>
      <c r="V14" s="8"/>
      <c r="W14" s="8"/>
      <c r="X14" s="8"/>
      <c r="Z14" s="37"/>
      <c r="AA14" s="37"/>
    </row>
    <row r="15" spans="1:27" s="48" customFormat="1" ht="30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46" t="s">
        <v>24</v>
      </c>
      <c r="M15" s="15"/>
      <c r="N15" s="15"/>
      <c r="O15" s="47" t="s">
        <v>25</v>
      </c>
      <c r="P15" s="47"/>
      <c r="Q15" s="47"/>
      <c r="R15" s="47"/>
      <c r="S15" s="47"/>
      <c r="T15" s="47"/>
      <c r="U15" s="47"/>
      <c r="V15" s="47"/>
      <c r="W15" s="47"/>
      <c r="X15" s="6"/>
      <c r="Z15" s="37"/>
      <c r="AA15" s="37"/>
    </row>
    <row r="16" spans="1:27" s="48" customFormat="1" ht="21" x14ac:dyDescent="0.25">
      <c r="A16" s="49" t="s">
        <v>26</v>
      </c>
      <c r="B16" s="49" t="s">
        <v>27</v>
      </c>
      <c r="C16" s="49" t="s">
        <v>28</v>
      </c>
      <c r="D16" s="49" t="s">
        <v>29</v>
      </c>
      <c r="E16" s="49" t="s">
        <v>30</v>
      </c>
      <c r="F16" s="49" t="s">
        <v>31</v>
      </c>
      <c r="G16" s="49" t="s">
        <v>32</v>
      </c>
      <c r="H16" s="49" t="s">
        <v>33</v>
      </c>
      <c r="I16" s="49" t="s">
        <v>34</v>
      </c>
      <c r="J16" s="49" t="s">
        <v>35</v>
      </c>
      <c r="K16" s="50" t="s">
        <v>36</v>
      </c>
      <c r="L16" s="51" t="s">
        <v>37</v>
      </c>
      <c r="M16" s="52" t="s">
        <v>38</v>
      </c>
      <c r="N16" s="53" t="s">
        <v>39</v>
      </c>
      <c r="O16" s="54" t="s">
        <v>40</v>
      </c>
      <c r="P16" s="54" t="s">
        <v>41</v>
      </c>
      <c r="Q16" s="55" t="s">
        <v>42</v>
      </c>
      <c r="R16" s="56" t="s">
        <v>43</v>
      </c>
      <c r="S16" s="57" t="s">
        <v>44</v>
      </c>
      <c r="T16" s="58" t="s">
        <v>45</v>
      </c>
      <c r="U16" s="58" t="s">
        <v>46</v>
      </c>
      <c r="V16" s="58" t="s">
        <v>47</v>
      </c>
      <c r="W16" s="58" t="s">
        <v>48</v>
      </c>
      <c r="X16" s="59" t="s">
        <v>49</v>
      </c>
      <c r="Y16" s="15"/>
      <c r="Z16" s="37"/>
      <c r="AA16" s="37"/>
    </row>
    <row r="17" spans="1:27" s="76" customFormat="1" hidden="1" x14ac:dyDescent="0.25">
      <c r="A17" s="60" t="str">
        <f>CHOOSE(1+LOG(1+2*(ORÇAMENTO.Nivel="Nível 1")+4*(ORÇAMENTO.Nivel="Nível 2")+8*(ORÇAMENTO.Nivel="Nível 3")+16*(ORÇAMENTO.Nivel="Nível 4")+32*(ORÇAMENTO.Nivel="Serviço"),2),0,1,2,3,4,"S")</f>
        <v>S</v>
      </c>
      <c r="B17" s="61" t="str">
        <f ca="1">IF(OR(C17="s",C17=0),OFFSET(B17,-1,0),C17)</f>
        <v>Save Nivel</v>
      </c>
      <c r="C17" s="61" t="str">
        <f ca="1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61">
        <f ca="1">IF(OR(C17="S",C17=0),0,IF(ISERROR(K17),J17,SMALL(J17:K17,1)))</f>
        <v>0</v>
      </c>
      <c r="E17" s="61" t="str">
        <f ca="1">IF($C17=1,OFFSET(E17,-1,0)+1,OFFSET(E17,-1,0))</f>
        <v>n1</v>
      </c>
      <c r="F17" s="61" t="str">
        <f ca="1">IF($C17=1,0,IF($C17=2,OFFSET(F17,-1,0)+1,OFFSET(F17,-1,0)))</f>
        <v>n2</v>
      </c>
      <c r="G17" s="61" t="str">
        <f ca="1">IF(AND($C17&lt;=2,$C17&lt;&gt;0),0,IF($C17=3,OFFSET(G17,-1,0)+1,OFFSET(G17,-1,0)))</f>
        <v>n3</v>
      </c>
      <c r="H17" s="61" t="str">
        <f ca="1">IF(AND($C17&lt;=3,$C17&lt;&gt;0),0,IF($C17=4,OFFSET(H17,-1,0)+1,OFFSET(H17,-1,0)))</f>
        <v>n4</v>
      </c>
      <c r="I17" s="61" t="str">
        <f ca="1">IF(AND($C17&lt;=4,$C17&lt;&gt;0),0,IF(AND($C17="S",$W17&gt;0),OFFSET(I17,-1,0)+1,OFFSET(I17,-1,0)))</f>
        <v>n5</v>
      </c>
      <c r="J17" s="61">
        <f ca="1">IF(OR($C17="S",$C17=0),0,MATCH(0,OFFSET($D17,1,$C17,ROW($C$180)-ROW($C17)),0))</f>
        <v>0</v>
      </c>
      <c r="K17" s="61">
        <f ca="1">IF(OR($C17="S",$C17=0),0,MATCH(OFFSET($D17,0,$C17)+1,OFFSET($D17,1,$C17,ROW($C$180)-ROW($C17)),0))</f>
        <v>0</v>
      </c>
      <c r="L17" s="62" t="str">
        <f ca="1">IF(OR(W17&gt;0,$C17=1),"F","")</f>
        <v/>
      </c>
      <c r="M17" s="63" t="s">
        <v>50</v>
      </c>
      <c r="N17" s="64" t="s">
        <v>50</v>
      </c>
      <c r="O17" s="65" t="s">
        <v>51</v>
      </c>
      <c r="P17" s="66" t="s">
        <v>52</v>
      </c>
      <c r="Q17" s="67"/>
      <c r="R17" s="68" t="s">
        <v>53</v>
      </c>
      <c r="S17" s="69" t="s">
        <v>51</v>
      </c>
      <c r="T17" s="70"/>
      <c r="U17" s="71">
        <v>0</v>
      </c>
      <c r="V17" s="71">
        <v>0</v>
      </c>
      <c r="W17" s="72">
        <v>0</v>
      </c>
      <c r="X17" s="73" t="s">
        <v>11</v>
      </c>
      <c r="Y17" s="74"/>
      <c r="Z17" s="75"/>
      <c r="AA17" s="75"/>
    </row>
    <row r="18" spans="1:27" s="76" customFormat="1" hidden="1" x14ac:dyDescent="0.25">
      <c r="A18" s="77">
        <v>0</v>
      </c>
      <c r="B18" s="78"/>
      <c r="C18" s="78" t="s">
        <v>54</v>
      </c>
      <c r="D18" s="78">
        <f ca="1">COUNTA(OFFSET(D18,1,0):D$180)</f>
        <v>161</v>
      </c>
      <c r="E18" s="78">
        <f>LEFT(O19,1)-1</f>
        <v>0</v>
      </c>
      <c r="F18" s="78"/>
      <c r="G18" s="78"/>
      <c r="H18" s="78"/>
      <c r="I18" s="78"/>
      <c r="J18" s="78"/>
      <c r="K18" s="78"/>
      <c r="L18" s="79" t="s">
        <v>55</v>
      </c>
      <c r="M18" s="80" t="s">
        <v>56</v>
      </c>
      <c r="N18" s="81" t="s">
        <v>56</v>
      </c>
      <c r="O18" s="82" t="s">
        <v>57</v>
      </c>
      <c r="P18" s="83"/>
      <c r="Q18" s="84"/>
      <c r="R18" s="85"/>
      <c r="S18" s="86"/>
      <c r="T18" s="86"/>
      <c r="U18" s="86"/>
      <c r="V18" s="86"/>
      <c r="W18" s="87">
        <v>521001.23000000004</v>
      </c>
      <c r="X18" s="88"/>
      <c r="Y18" s="74"/>
      <c r="Z18" s="75"/>
      <c r="AA18" s="75"/>
    </row>
    <row r="19" spans="1:27" s="76" customFormat="1" ht="15" x14ac:dyDescent="0.25">
      <c r="A19" s="60">
        <f t="shared" ref="A19:A178" si="0">CHOOSE(1+LOG(1+2*(ORÇAMENTO.Nivel="Nível 1")+4*(ORÇAMENTO.Nivel="Nível 2")+8*(ORÇAMENTO.Nivel="Nível 3")+16*(ORÇAMENTO.Nivel="Nível 4")+32*(ORÇAMENTO.Nivel="Serviço"),2),0,1,2,3,4,"S")</f>
        <v>1</v>
      </c>
      <c r="B19" s="61">
        <f ca="1">IF(OR(C19="s",C19=0),OFFSET(B19,-1,0),C19)</f>
        <v>1</v>
      </c>
      <c r="C19" s="61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61">
        <f ca="1">IF(OR(C19="S",C19=0),0,IF(ISERROR(K19),J19,SMALL(J19:K19,1)))</f>
        <v>161</v>
      </c>
      <c r="E19" s="61">
        <f ca="1">IF($C19=1,OFFSET(E19,-1,0)+1,OFFSET(E19,-1,0))</f>
        <v>1</v>
      </c>
      <c r="F19" s="61">
        <f ca="1">IF($C19=1,0,IF($C19=2,OFFSET(F19,-1,0)+1,OFFSET(F19,-1,0)))</f>
        <v>0</v>
      </c>
      <c r="G19" s="61">
        <f ca="1">IF(AND($C19&lt;=2,$C19&lt;&gt;0),0,IF($C19=3,OFFSET(G19,-1,0)+1,OFFSET(G19,-1,0)))</f>
        <v>0</v>
      </c>
      <c r="H19" s="61">
        <f ca="1">IF(AND($C19&lt;=3,$C19&lt;&gt;0),0,IF($C19=4,OFFSET(H19,-1,0)+1,OFFSET(H19,-1,0)))</f>
        <v>0</v>
      </c>
      <c r="I19" s="61">
        <f ca="1">IF(AND($C19&lt;=4,$C19&lt;&gt;0),0,IF(AND($C19="S",$W19&gt;0),OFFSET(I19,-1,0)+1,OFFSET(I19,-1,0)))</f>
        <v>0</v>
      </c>
      <c r="J19" s="61">
        <f t="shared" ref="J19:J82" ca="1" si="1">IF(OR($C19="S",$C19=0),0,MATCH(0,OFFSET($D19,1,$C19,ROW($C$180)-ROW($C19)),0))</f>
        <v>161</v>
      </c>
      <c r="K19" s="61" t="e">
        <f t="shared" ref="K19:K82" ca="1" si="2">IF(OR($C19="S",$C19=0),0,MATCH(OFFSET($D19,0,$C19)+1,OFFSET($D19,1,$C19,ROW($C$180)-ROW($C19)),0))</f>
        <v>#N/A</v>
      </c>
      <c r="L19" s="89" t="str">
        <f ca="1">IF(OR(W19&gt;0,$C19=1),"F","")</f>
        <v>F</v>
      </c>
      <c r="M19" s="90" t="s">
        <v>58</v>
      </c>
      <c r="N19" s="91" t="s">
        <v>58</v>
      </c>
      <c r="O19" s="92" t="s">
        <v>59</v>
      </c>
      <c r="P19" s="66" t="s">
        <v>60</v>
      </c>
      <c r="Q19" s="93"/>
      <c r="R19" s="94" t="s">
        <v>9</v>
      </c>
      <c r="S19" s="95"/>
      <c r="T19" s="96"/>
      <c r="U19" s="97"/>
      <c r="V19" s="97"/>
      <c r="W19" s="98"/>
      <c r="X19" s="88"/>
      <c r="Y19" s="74"/>
      <c r="Z19" s="75"/>
      <c r="AA19" s="75"/>
    </row>
    <row r="20" spans="1:27" s="76" customFormat="1" x14ac:dyDescent="0.25">
      <c r="A20" s="60">
        <f t="shared" si="0"/>
        <v>2</v>
      </c>
      <c r="B20" s="61">
        <f ca="1">IF(OR(C20="s",C20=0),OFFSET(B20,-1,0),C20)</f>
        <v>2</v>
      </c>
      <c r="C20" s="61">
        <f ca="1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61">
        <f ca="1">IF(OR(C20="S",C20=0),0,IF(ISERROR(K20),J20,SMALL(J20:K20,1)))</f>
        <v>12</v>
      </c>
      <c r="E20" s="61">
        <f ca="1">IF($C20=1,OFFSET(E20,-1,0)+1,OFFSET(E20,-1,0))</f>
        <v>1</v>
      </c>
      <c r="F20" s="61">
        <f ca="1">IF($C20=1,0,IF($C20=2,OFFSET(F20,-1,0)+1,OFFSET(F20,-1,0)))</f>
        <v>1</v>
      </c>
      <c r="G20" s="61">
        <f ca="1">IF(AND($C20&lt;=2,$C20&lt;&gt;0),0,IF($C20=3,OFFSET(G20,-1,0)+1,OFFSET(G20,-1,0)))</f>
        <v>0</v>
      </c>
      <c r="H20" s="61">
        <f ca="1">IF(AND($C20&lt;=3,$C20&lt;&gt;0),0,IF($C20=4,OFFSET(H20,-1,0)+1,OFFSET(H20,-1,0)))</f>
        <v>0</v>
      </c>
      <c r="I20" s="61">
        <f ca="1">IF(AND($C20&lt;=4,$C20&lt;&gt;0),0,IF(AND($C20="S",$W20&gt;0),OFFSET(I20,-1,0)+1,OFFSET(I20,-1,0)))</f>
        <v>0</v>
      </c>
      <c r="J20" s="61">
        <f t="shared" ca="1" si="1"/>
        <v>160</v>
      </c>
      <c r="K20" s="61">
        <f t="shared" ca="1" si="2"/>
        <v>12</v>
      </c>
      <c r="L20" s="62" t="str">
        <f ca="1">IF(OR(W20&gt;0,$C20=1),"F","")</f>
        <v/>
      </c>
      <c r="M20" s="99" t="s">
        <v>61</v>
      </c>
      <c r="N20" s="64" t="s">
        <v>61</v>
      </c>
      <c r="O20" s="100" t="s">
        <v>62</v>
      </c>
      <c r="P20" s="66" t="s">
        <v>60</v>
      </c>
      <c r="Q20" s="67"/>
      <c r="R20" s="101" t="s">
        <v>63</v>
      </c>
      <c r="S20" s="69"/>
      <c r="T20" s="102"/>
      <c r="U20" s="103"/>
      <c r="V20" s="103"/>
      <c r="W20" s="104"/>
      <c r="X20" s="105"/>
      <c r="Y20" s="74"/>
      <c r="Z20" s="75"/>
      <c r="AA20" s="75"/>
    </row>
    <row r="21" spans="1:27" s="76" customFormat="1" x14ac:dyDescent="0.25">
      <c r="A21" s="60">
        <f t="shared" si="0"/>
        <v>3</v>
      </c>
      <c r="B21" s="61">
        <f t="shared" ref="B21:B159" ca="1" si="3">IF(OR(C21="s",C21=0),OFFSET(B21,-1,0),C21)</f>
        <v>3</v>
      </c>
      <c r="C21" s="61">
        <f t="shared" ref="C21:C159" ca="1" si="4">IF(OFFSET(C21,-1,0)="L",1,IF(OFFSET(C21,-1,0)=1,2,IF(OR(A21="s",A21=0),"S",IF(AND(OFFSET(C21,-1,0)=2,A21=4),3,IF(AND(OR(OFFSET(C21,-1,0)="s",OFFSET(C21,-1,0)=0),A21&lt;&gt;"s",A21&gt;OFFSET(B21,-1,0)),OFFSET(B21,-1,0),A21)))))</f>
        <v>3</v>
      </c>
      <c r="D21" s="61">
        <f t="shared" ref="D21:D159" ca="1" si="5">IF(OR(C21="S",C21=0),0,IF(ISERROR(K21),J21,SMALL(J21:K21,1)))</f>
        <v>11</v>
      </c>
      <c r="E21" s="61">
        <f t="shared" ref="E21:E159" ca="1" si="6">IF($C21=1,OFFSET(E21,-1,0)+1,OFFSET(E21,-1,0))</f>
        <v>1</v>
      </c>
      <c r="F21" s="61">
        <f t="shared" ref="F21:F159" ca="1" si="7">IF($C21=1,0,IF($C21=2,OFFSET(F21,-1,0)+1,OFFSET(F21,-1,0)))</f>
        <v>1</v>
      </c>
      <c r="G21" s="61">
        <f t="shared" ref="G21:G159" ca="1" si="8">IF(AND($C21&lt;=2,$C21&lt;&gt;0),0,IF($C21=3,OFFSET(G21,-1,0)+1,OFFSET(G21,-1,0)))</f>
        <v>1</v>
      </c>
      <c r="H21" s="61">
        <f t="shared" ref="H21:H159" ca="1" si="9">IF(AND($C21&lt;=3,$C21&lt;&gt;0),0,IF($C21=4,OFFSET(H21,-1,0)+1,OFFSET(H21,-1,0)))</f>
        <v>0</v>
      </c>
      <c r="I21" s="61">
        <f t="shared" ref="I21:I159" ca="1" si="10">IF(AND($C21&lt;=4,$C21&lt;&gt;0),0,IF(AND($C21="S",$W21&gt;0),OFFSET(I21,-1,0)+1,OFFSET(I21,-1,0)))</f>
        <v>0</v>
      </c>
      <c r="J21" s="61">
        <f t="shared" ca="1" si="1"/>
        <v>11</v>
      </c>
      <c r="K21" s="61">
        <f t="shared" ca="1" si="2"/>
        <v>21</v>
      </c>
      <c r="L21" s="62" t="str">
        <f t="shared" ref="L21:L159" ca="1" si="11">IF(OR(W21&gt;0,$C21=1),"F","")</f>
        <v/>
      </c>
      <c r="M21" s="63" t="s">
        <v>64</v>
      </c>
      <c r="N21" s="64" t="s">
        <v>64</v>
      </c>
      <c r="O21" s="65" t="s">
        <v>65</v>
      </c>
      <c r="P21" s="66" t="s">
        <v>52</v>
      </c>
      <c r="Q21" s="67"/>
      <c r="R21" s="106" t="s">
        <v>66</v>
      </c>
      <c r="S21" s="69" t="s">
        <v>51</v>
      </c>
      <c r="T21" s="70"/>
      <c r="U21" s="71"/>
      <c r="V21" s="71"/>
      <c r="W21" s="72"/>
      <c r="X21" s="73" t="s">
        <v>11</v>
      </c>
      <c r="Y21" s="74"/>
      <c r="Z21" s="75"/>
      <c r="AA21" s="75"/>
    </row>
    <row r="22" spans="1:27" s="76" customFormat="1" ht="33.75" x14ac:dyDescent="0.25">
      <c r="A22" s="60" t="str">
        <f t="shared" si="0"/>
        <v>S</v>
      </c>
      <c r="B22" s="61">
        <f t="shared" ca="1" si="3"/>
        <v>3</v>
      </c>
      <c r="C22" s="61" t="str">
        <f t="shared" ca="1" si="4"/>
        <v>S</v>
      </c>
      <c r="D22" s="61">
        <f t="shared" ca="1" si="5"/>
        <v>0</v>
      </c>
      <c r="E22" s="61">
        <f t="shared" ca="1" si="6"/>
        <v>1</v>
      </c>
      <c r="F22" s="61">
        <f t="shared" ca="1" si="7"/>
        <v>1</v>
      </c>
      <c r="G22" s="61">
        <f t="shared" ca="1" si="8"/>
        <v>1</v>
      </c>
      <c r="H22" s="61">
        <f t="shared" ca="1" si="9"/>
        <v>0</v>
      </c>
      <c r="I22" s="61">
        <f t="shared" ca="1" si="10"/>
        <v>0</v>
      </c>
      <c r="J22" s="61">
        <f t="shared" ca="1" si="1"/>
        <v>0</v>
      </c>
      <c r="K22" s="61">
        <f t="shared" ca="1" si="2"/>
        <v>0</v>
      </c>
      <c r="L22" s="62" t="str">
        <f t="shared" ca="1" si="11"/>
        <v/>
      </c>
      <c r="M22" s="63" t="s">
        <v>50</v>
      </c>
      <c r="N22" s="64" t="s">
        <v>50</v>
      </c>
      <c r="O22" s="65" t="s">
        <v>67</v>
      </c>
      <c r="P22" s="66" t="s">
        <v>68</v>
      </c>
      <c r="Q22" s="67" t="s">
        <v>69</v>
      </c>
      <c r="R22" s="106" t="s">
        <v>70</v>
      </c>
      <c r="S22" s="69" t="s">
        <v>71</v>
      </c>
      <c r="T22" s="70">
        <v>172</v>
      </c>
      <c r="U22" s="71"/>
      <c r="V22" s="71"/>
      <c r="W22" s="72"/>
      <c r="X22" s="73" t="s">
        <v>11</v>
      </c>
      <c r="Y22" s="74"/>
      <c r="Z22" s="75"/>
      <c r="AA22" s="75"/>
    </row>
    <row r="23" spans="1:27" s="76" customFormat="1" ht="22.5" x14ac:dyDescent="0.25">
      <c r="A23" s="60" t="str">
        <f t="shared" si="0"/>
        <v>S</v>
      </c>
      <c r="B23" s="61">
        <f t="shared" ca="1" si="3"/>
        <v>3</v>
      </c>
      <c r="C23" s="61" t="str">
        <f t="shared" ca="1" si="4"/>
        <v>S</v>
      </c>
      <c r="D23" s="61">
        <f t="shared" ca="1" si="5"/>
        <v>0</v>
      </c>
      <c r="E23" s="61">
        <f t="shared" ca="1" si="6"/>
        <v>1</v>
      </c>
      <c r="F23" s="61">
        <f t="shared" ca="1" si="7"/>
        <v>1</v>
      </c>
      <c r="G23" s="61">
        <f t="shared" ca="1" si="8"/>
        <v>1</v>
      </c>
      <c r="H23" s="61">
        <f t="shared" ca="1" si="9"/>
        <v>0</v>
      </c>
      <c r="I23" s="61">
        <f t="shared" ca="1" si="10"/>
        <v>0</v>
      </c>
      <c r="J23" s="61">
        <f t="shared" ca="1" si="1"/>
        <v>0</v>
      </c>
      <c r="K23" s="61">
        <f t="shared" ca="1" si="2"/>
        <v>0</v>
      </c>
      <c r="L23" s="62" t="str">
        <f t="shared" ca="1" si="11"/>
        <v/>
      </c>
      <c r="M23" s="63" t="s">
        <v>50</v>
      </c>
      <c r="N23" s="64" t="s">
        <v>50</v>
      </c>
      <c r="O23" s="65" t="s">
        <v>72</v>
      </c>
      <c r="P23" s="66" t="s">
        <v>60</v>
      </c>
      <c r="Q23" s="67">
        <v>20102</v>
      </c>
      <c r="R23" s="106" t="s">
        <v>73</v>
      </c>
      <c r="S23" s="69" t="s">
        <v>74</v>
      </c>
      <c r="T23" s="70">
        <v>603</v>
      </c>
      <c r="U23" s="71"/>
      <c r="V23" s="71"/>
      <c r="W23" s="72"/>
      <c r="X23" s="73" t="s">
        <v>11</v>
      </c>
      <c r="Y23" s="74"/>
      <c r="Z23" s="75"/>
      <c r="AA23" s="75"/>
    </row>
    <row r="24" spans="1:27" s="76" customFormat="1" x14ac:dyDescent="0.25">
      <c r="A24" s="60" t="str">
        <f t="shared" si="0"/>
        <v>S</v>
      </c>
      <c r="B24" s="61">
        <f t="shared" ca="1" si="3"/>
        <v>3</v>
      </c>
      <c r="C24" s="61" t="str">
        <f t="shared" ca="1" si="4"/>
        <v>S</v>
      </c>
      <c r="D24" s="61">
        <f t="shared" ca="1" si="5"/>
        <v>0</v>
      </c>
      <c r="E24" s="61">
        <f t="shared" ca="1" si="6"/>
        <v>1</v>
      </c>
      <c r="F24" s="61">
        <f t="shared" ca="1" si="7"/>
        <v>1</v>
      </c>
      <c r="G24" s="61">
        <f t="shared" ca="1" si="8"/>
        <v>1</v>
      </c>
      <c r="H24" s="61">
        <f t="shared" ca="1" si="9"/>
        <v>0</v>
      </c>
      <c r="I24" s="61">
        <f t="shared" ca="1" si="10"/>
        <v>0</v>
      </c>
      <c r="J24" s="61">
        <f t="shared" ca="1" si="1"/>
        <v>0</v>
      </c>
      <c r="K24" s="61">
        <f t="shared" ca="1" si="2"/>
        <v>0</v>
      </c>
      <c r="L24" s="62" t="str">
        <f t="shared" ca="1" si="11"/>
        <v/>
      </c>
      <c r="M24" s="63" t="s">
        <v>50</v>
      </c>
      <c r="N24" s="64" t="s">
        <v>50</v>
      </c>
      <c r="O24" s="65" t="s">
        <v>75</v>
      </c>
      <c r="P24" s="66" t="s">
        <v>60</v>
      </c>
      <c r="Q24" s="67">
        <v>20157</v>
      </c>
      <c r="R24" s="68" t="s">
        <v>76</v>
      </c>
      <c r="S24" s="69" t="s">
        <v>74</v>
      </c>
      <c r="T24" s="70">
        <v>62</v>
      </c>
      <c r="U24" s="71"/>
      <c r="V24" s="71"/>
      <c r="W24" s="72"/>
      <c r="X24" s="73" t="s">
        <v>11</v>
      </c>
      <c r="Y24" s="74"/>
      <c r="Z24" s="75"/>
      <c r="AA24" s="75"/>
    </row>
    <row r="25" spans="1:27" s="76" customFormat="1" x14ac:dyDescent="0.25">
      <c r="A25" s="60" t="str">
        <f t="shared" si="0"/>
        <v>S</v>
      </c>
      <c r="B25" s="61">
        <f t="shared" ca="1" si="3"/>
        <v>3</v>
      </c>
      <c r="C25" s="61" t="str">
        <f t="shared" ca="1" si="4"/>
        <v>S</v>
      </c>
      <c r="D25" s="61">
        <f t="shared" ca="1" si="5"/>
        <v>0</v>
      </c>
      <c r="E25" s="61">
        <f t="shared" ca="1" si="6"/>
        <v>1</v>
      </c>
      <c r="F25" s="61">
        <f t="shared" ca="1" si="7"/>
        <v>1</v>
      </c>
      <c r="G25" s="61">
        <f t="shared" ca="1" si="8"/>
        <v>1</v>
      </c>
      <c r="H25" s="61">
        <f t="shared" ca="1" si="9"/>
        <v>0</v>
      </c>
      <c r="I25" s="61">
        <f t="shared" ca="1" si="10"/>
        <v>0</v>
      </c>
      <c r="J25" s="61">
        <f t="shared" ca="1" si="1"/>
        <v>0</v>
      </c>
      <c r="K25" s="61">
        <f t="shared" ca="1" si="2"/>
        <v>0</v>
      </c>
      <c r="L25" s="62" t="str">
        <f t="shared" ca="1" si="11"/>
        <v/>
      </c>
      <c r="M25" s="63" t="s">
        <v>50</v>
      </c>
      <c r="N25" s="64" t="s">
        <v>50</v>
      </c>
      <c r="O25" s="65" t="s">
        <v>77</v>
      </c>
      <c r="P25" s="66" t="s">
        <v>60</v>
      </c>
      <c r="Q25" s="67">
        <v>20126</v>
      </c>
      <c r="R25" s="106" t="s">
        <v>78</v>
      </c>
      <c r="S25" s="69" t="s">
        <v>74</v>
      </c>
      <c r="T25" s="70">
        <v>339</v>
      </c>
      <c r="U25" s="71"/>
      <c r="V25" s="71"/>
      <c r="W25" s="72"/>
      <c r="X25" s="73" t="s">
        <v>11</v>
      </c>
      <c r="Y25" s="74"/>
      <c r="Z25" s="75"/>
      <c r="AA25" s="75"/>
    </row>
    <row r="26" spans="1:27" s="76" customFormat="1" x14ac:dyDescent="0.25">
      <c r="A26" s="60" t="str">
        <f t="shared" si="0"/>
        <v>S</v>
      </c>
      <c r="B26" s="61">
        <f t="shared" ca="1" si="3"/>
        <v>3</v>
      </c>
      <c r="C26" s="61" t="str">
        <f t="shared" ca="1" si="4"/>
        <v>S</v>
      </c>
      <c r="D26" s="61">
        <f t="shared" ca="1" si="5"/>
        <v>0</v>
      </c>
      <c r="E26" s="61">
        <f t="shared" ca="1" si="6"/>
        <v>1</v>
      </c>
      <c r="F26" s="61">
        <f t="shared" ca="1" si="7"/>
        <v>1</v>
      </c>
      <c r="G26" s="61">
        <f t="shared" ca="1" si="8"/>
        <v>1</v>
      </c>
      <c r="H26" s="61">
        <f t="shared" ca="1" si="9"/>
        <v>0</v>
      </c>
      <c r="I26" s="61">
        <f t="shared" ca="1" si="10"/>
        <v>0</v>
      </c>
      <c r="J26" s="61">
        <f t="shared" ca="1" si="1"/>
        <v>0</v>
      </c>
      <c r="K26" s="61">
        <f t="shared" ca="1" si="2"/>
        <v>0</v>
      </c>
      <c r="L26" s="62" t="str">
        <f t="shared" ca="1" si="11"/>
        <v/>
      </c>
      <c r="M26" s="63" t="s">
        <v>50</v>
      </c>
      <c r="N26" s="64" t="s">
        <v>50</v>
      </c>
      <c r="O26" s="65" t="s">
        <v>79</v>
      </c>
      <c r="P26" s="66" t="s">
        <v>60</v>
      </c>
      <c r="Q26" s="67">
        <v>20121</v>
      </c>
      <c r="R26" s="106" t="s">
        <v>80</v>
      </c>
      <c r="S26" s="69" t="s">
        <v>81</v>
      </c>
      <c r="T26" s="70">
        <v>20.2</v>
      </c>
      <c r="U26" s="71"/>
      <c r="V26" s="71"/>
      <c r="W26" s="72"/>
      <c r="X26" s="73" t="s">
        <v>11</v>
      </c>
      <c r="Y26" s="74"/>
      <c r="Z26" s="75"/>
      <c r="AA26" s="75"/>
    </row>
    <row r="27" spans="1:27" s="76" customFormat="1" x14ac:dyDescent="0.25">
      <c r="A27" s="60" t="str">
        <f t="shared" si="0"/>
        <v>S</v>
      </c>
      <c r="B27" s="61">
        <f t="shared" ca="1" si="3"/>
        <v>3</v>
      </c>
      <c r="C27" s="61" t="str">
        <f t="shared" ca="1" si="4"/>
        <v>S</v>
      </c>
      <c r="D27" s="61">
        <f t="shared" ca="1" si="5"/>
        <v>0</v>
      </c>
      <c r="E27" s="61">
        <f t="shared" ca="1" si="6"/>
        <v>1</v>
      </c>
      <c r="F27" s="61">
        <f t="shared" ca="1" si="7"/>
        <v>1</v>
      </c>
      <c r="G27" s="61">
        <f t="shared" ca="1" si="8"/>
        <v>1</v>
      </c>
      <c r="H27" s="61">
        <f t="shared" ca="1" si="9"/>
        <v>0</v>
      </c>
      <c r="I27" s="61">
        <f t="shared" ca="1" si="10"/>
        <v>0</v>
      </c>
      <c r="J27" s="61">
        <f t="shared" ca="1" si="1"/>
        <v>0</v>
      </c>
      <c r="K27" s="61">
        <f t="shared" ca="1" si="2"/>
        <v>0</v>
      </c>
      <c r="L27" s="62" t="str">
        <f t="shared" ca="1" si="11"/>
        <v/>
      </c>
      <c r="M27" s="63" t="s">
        <v>50</v>
      </c>
      <c r="N27" s="64" t="s">
        <v>50</v>
      </c>
      <c r="O27" s="65" t="s">
        <v>82</v>
      </c>
      <c r="P27" s="66" t="s">
        <v>60</v>
      </c>
      <c r="Q27" s="67">
        <v>20111</v>
      </c>
      <c r="R27" s="106" t="s">
        <v>83</v>
      </c>
      <c r="S27" s="69" t="s">
        <v>74</v>
      </c>
      <c r="T27" s="70">
        <v>115</v>
      </c>
      <c r="U27" s="71"/>
      <c r="V27" s="71"/>
      <c r="W27" s="72"/>
      <c r="X27" s="73" t="s">
        <v>11</v>
      </c>
      <c r="Y27" s="74"/>
      <c r="Z27" s="75"/>
      <c r="AA27" s="75"/>
    </row>
    <row r="28" spans="1:27" s="76" customFormat="1" x14ac:dyDescent="0.25">
      <c r="A28" s="60" t="str">
        <f t="shared" si="0"/>
        <v>S</v>
      </c>
      <c r="B28" s="61">
        <f t="shared" ca="1" si="3"/>
        <v>3</v>
      </c>
      <c r="C28" s="61" t="str">
        <f t="shared" ca="1" si="4"/>
        <v>S</v>
      </c>
      <c r="D28" s="61">
        <f t="shared" ca="1" si="5"/>
        <v>0</v>
      </c>
      <c r="E28" s="61">
        <f t="shared" ca="1" si="6"/>
        <v>1</v>
      </c>
      <c r="F28" s="61">
        <f t="shared" ca="1" si="7"/>
        <v>1</v>
      </c>
      <c r="G28" s="61">
        <f t="shared" ca="1" si="8"/>
        <v>1</v>
      </c>
      <c r="H28" s="61">
        <f t="shared" ca="1" si="9"/>
        <v>0</v>
      </c>
      <c r="I28" s="61">
        <f t="shared" ca="1" si="10"/>
        <v>0</v>
      </c>
      <c r="J28" s="61">
        <f t="shared" ca="1" si="1"/>
        <v>0</v>
      </c>
      <c r="K28" s="61">
        <f t="shared" ca="1" si="2"/>
        <v>0</v>
      </c>
      <c r="L28" s="62" t="str">
        <f t="shared" ca="1" si="11"/>
        <v/>
      </c>
      <c r="M28" s="63" t="s">
        <v>50</v>
      </c>
      <c r="N28" s="64" t="s">
        <v>50</v>
      </c>
      <c r="O28" s="65" t="s">
        <v>84</v>
      </c>
      <c r="P28" s="66" t="s">
        <v>60</v>
      </c>
      <c r="Q28" s="67">
        <v>20113</v>
      </c>
      <c r="R28" s="106" t="s">
        <v>85</v>
      </c>
      <c r="S28" s="69" t="s">
        <v>74</v>
      </c>
      <c r="T28" s="70">
        <v>115</v>
      </c>
      <c r="U28" s="71"/>
      <c r="V28" s="71"/>
      <c r="W28" s="72"/>
      <c r="X28" s="73" t="s">
        <v>11</v>
      </c>
      <c r="Y28" s="74"/>
      <c r="Z28" s="75"/>
      <c r="AA28" s="75"/>
    </row>
    <row r="29" spans="1:27" s="76" customFormat="1" ht="22.5" x14ac:dyDescent="0.25">
      <c r="A29" s="60" t="str">
        <f t="shared" si="0"/>
        <v>S</v>
      </c>
      <c r="B29" s="61">
        <f t="shared" ca="1" si="3"/>
        <v>3</v>
      </c>
      <c r="C29" s="61" t="str">
        <f t="shared" ca="1" si="4"/>
        <v>S</v>
      </c>
      <c r="D29" s="61">
        <f t="shared" ca="1" si="5"/>
        <v>0</v>
      </c>
      <c r="E29" s="61">
        <f t="shared" ca="1" si="6"/>
        <v>1</v>
      </c>
      <c r="F29" s="61">
        <f t="shared" ca="1" si="7"/>
        <v>1</v>
      </c>
      <c r="G29" s="61">
        <f t="shared" ca="1" si="8"/>
        <v>1</v>
      </c>
      <c r="H29" s="61">
        <f t="shared" ca="1" si="9"/>
        <v>0</v>
      </c>
      <c r="I29" s="61">
        <f t="shared" ca="1" si="10"/>
        <v>0</v>
      </c>
      <c r="J29" s="61">
        <f t="shared" ca="1" si="1"/>
        <v>0</v>
      </c>
      <c r="K29" s="61">
        <f t="shared" ca="1" si="2"/>
        <v>0</v>
      </c>
      <c r="L29" s="62" t="str">
        <f t="shared" ca="1" si="11"/>
        <v/>
      </c>
      <c r="M29" s="63" t="s">
        <v>50</v>
      </c>
      <c r="N29" s="64" t="s">
        <v>50</v>
      </c>
      <c r="O29" s="65" t="s">
        <v>86</v>
      </c>
      <c r="P29" s="66" t="s">
        <v>52</v>
      </c>
      <c r="Q29" s="67">
        <v>97622</v>
      </c>
      <c r="R29" s="106" t="s">
        <v>87</v>
      </c>
      <c r="S29" s="69" t="s">
        <v>88</v>
      </c>
      <c r="T29" s="70">
        <v>0.81</v>
      </c>
      <c r="U29" s="71"/>
      <c r="V29" s="71"/>
      <c r="W29" s="72"/>
      <c r="X29" s="73" t="s">
        <v>89</v>
      </c>
      <c r="Y29" s="74"/>
      <c r="Z29" s="75"/>
      <c r="AA29" s="75"/>
    </row>
    <row r="30" spans="1:27" s="76" customFormat="1" x14ac:dyDescent="0.25">
      <c r="A30" s="60" t="str">
        <f>CHOOSE(1+LOG(1+2*(ORÇAMENTO.Nivel="Nível 1")+4*(ORÇAMENTO.Nivel="Nível 2")+8*(ORÇAMENTO.Nivel="Nível 3")+16*(ORÇAMENTO.Nivel="Nível 4")+32*(ORÇAMENTO.Nivel="Serviço"),2),0,1,2,3,4,"S")</f>
        <v>S</v>
      </c>
      <c r="B30" s="61">
        <f ca="1">IF(OR(C30="s",C30=0),OFFSET(B30,-1,0),C30)</f>
        <v>3</v>
      </c>
      <c r="C30" s="61" t="str">
        <f ca="1">IF(OFFSET(C30,-1,0)="L",1,IF(OFFSET(C30,-1,0)=1,2,IF(OR(A30="s",A30=0),"S",IF(AND(OFFSET(C30,-1,0)=2,A30=4),3,IF(AND(OR(OFFSET(C30,-1,0)="s",OFFSET(C30,-1,0)=0),A30&lt;&gt;"s",A30&gt;OFFSET(B30,-1,0)),OFFSET(B30,-1,0),A30)))))</f>
        <v>S</v>
      </c>
      <c r="D30" s="61">
        <f ca="1">IF(OR(C30="S",C30=0),0,IF(ISERROR(K30),J30,SMALL(J30:K30,1)))</f>
        <v>0</v>
      </c>
      <c r="E30" s="61">
        <f ca="1">IF($C30=1,OFFSET(E30,-1,0)+1,OFFSET(E30,-1,0))</f>
        <v>1</v>
      </c>
      <c r="F30" s="61">
        <f ca="1">IF($C30=1,0,IF($C30=2,OFFSET(F30,-1,0)+1,OFFSET(F30,-1,0)))</f>
        <v>1</v>
      </c>
      <c r="G30" s="61">
        <f ca="1">IF(AND($C30&lt;=2,$C30&lt;&gt;0),0,IF($C30=3,OFFSET(G30,-1,0)+1,OFFSET(G30,-1,0)))</f>
        <v>1</v>
      </c>
      <c r="H30" s="61">
        <f ca="1">IF(AND($C30&lt;=3,$C30&lt;&gt;0),0,IF($C30=4,OFFSET(H30,-1,0)+1,OFFSET(H30,-1,0)))</f>
        <v>0</v>
      </c>
      <c r="I30" s="61">
        <f ca="1">IF(AND($C30&lt;=4,$C30&lt;&gt;0),0,IF(AND($C30="S",$W30&gt;0),OFFSET(I30,-1,0)+1,OFFSET(I30,-1,0)))</f>
        <v>0</v>
      </c>
      <c r="J30" s="61">
        <f t="shared" ca="1" si="1"/>
        <v>0</v>
      </c>
      <c r="K30" s="61">
        <f t="shared" ca="1" si="2"/>
        <v>0</v>
      </c>
      <c r="L30" s="62" t="str">
        <f ca="1">IF(OR(W30&gt;0,$C30=1),"F","")</f>
        <v/>
      </c>
      <c r="M30" s="63" t="s">
        <v>50</v>
      </c>
      <c r="N30" s="64" t="s">
        <v>50</v>
      </c>
      <c r="O30" s="65" t="s">
        <v>90</v>
      </c>
      <c r="P30" s="66" t="s">
        <v>60</v>
      </c>
      <c r="Q30" s="67">
        <v>20121</v>
      </c>
      <c r="R30" s="68" t="s">
        <v>80</v>
      </c>
      <c r="S30" s="69" t="s">
        <v>81</v>
      </c>
      <c r="T30" s="70">
        <v>0.72</v>
      </c>
      <c r="U30" s="71"/>
      <c r="V30" s="71"/>
      <c r="W30" s="72"/>
      <c r="X30" s="73" t="s">
        <v>11</v>
      </c>
      <c r="Y30" s="74"/>
      <c r="Z30" s="75"/>
      <c r="AA30" s="75"/>
    </row>
    <row r="31" spans="1:27" s="76" customFormat="1" x14ac:dyDescent="0.25">
      <c r="A31" s="60" t="str">
        <f t="shared" si="0"/>
        <v>S</v>
      </c>
      <c r="B31" s="61">
        <f t="shared" ca="1" si="3"/>
        <v>3</v>
      </c>
      <c r="C31" s="61" t="str">
        <f t="shared" ca="1" si="4"/>
        <v>S</v>
      </c>
      <c r="D31" s="61">
        <f t="shared" ca="1" si="5"/>
        <v>0</v>
      </c>
      <c r="E31" s="61">
        <f t="shared" ca="1" si="6"/>
        <v>1</v>
      </c>
      <c r="F31" s="61">
        <f t="shared" ca="1" si="7"/>
        <v>1</v>
      </c>
      <c r="G31" s="61">
        <f t="shared" ca="1" si="8"/>
        <v>1</v>
      </c>
      <c r="H31" s="61">
        <f t="shared" ca="1" si="9"/>
        <v>0</v>
      </c>
      <c r="I31" s="61">
        <f t="shared" ca="1" si="10"/>
        <v>0</v>
      </c>
      <c r="J31" s="61">
        <f t="shared" ca="1" si="1"/>
        <v>0</v>
      </c>
      <c r="K31" s="61">
        <f t="shared" ca="1" si="2"/>
        <v>0</v>
      </c>
      <c r="L31" s="62" t="str">
        <f t="shared" ca="1" si="11"/>
        <v/>
      </c>
      <c r="M31" s="63" t="s">
        <v>50</v>
      </c>
      <c r="N31" s="64" t="s">
        <v>50</v>
      </c>
      <c r="O31" s="65" t="s">
        <v>91</v>
      </c>
      <c r="P31" s="66" t="s">
        <v>52</v>
      </c>
      <c r="Q31" s="67" t="s">
        <v>92</v>
      </c>
      <c r="R31" s="106" t="s">
        <v>93</v>
      </c>
      <c r="S31" s="69" t="s">
        <v>71</v>
      </c>
      <c r="T31" s="70">
        <v>7.5</v>
      </c>
      <c r="U31" s="71"/>
      <c r="V31" s="71"/>
      <c r="W31" s="72"/>
      <c r="X31" s="73" t="s">
        <v>94</v>
      </c>
      <c r="Y31" s="74"/>
      <c r="Z31" s="75"/>
      <c r="AA31" s="75"/>
    </row>
    <row r="32" spans="1:27" s="76" customFormat="1" x14ac:dyDescent="0.25">
      <c r="A32" s="60">
        <f t="shared" si="0"/>
        <v>2</v>
      </c>
      <c r="B32" s="61">
        <f t="shared" ca="1" si="3"/>
        <v>2</v>
      </c>
      <c r="C32" s="61">
        <f t="shared" ca="1" si="4"/>
        <v>2</v>
      </c>
      <c r="D32" s="61">
        <f t="shared" ca="1" si="5"/>
        <v>3</v>
      </c>
      <c r="E32" s="61">
        <f t="shared" ca="1" si="6"/>
        <v>1</v>
      </c>
      <c r="F32" s="61">
        <f t="shared" ca="1" si="7"/>
        <v>2</v>
      </c>
      <c r="G32" s="61">
        <f t="shared" ca="1" si="8"/>
        <v>0</v>
      </c>
      <c r="H32" s="61">
        <f t="shared" ca="1" si="9"/>
        <v>0</v>
      </c>
      <c r="I32" s="61">
        <f t="shared" ca="1" si="10"/>
        <v>0</v>
      </c>
      <c r="J32" s="61">
        <f t="shared" ca="1" si="1"/>
        <v>148</v>
      </c>
      <c r="K32" s="61">
        <f t="shared" ca="1" si="2"/>
        <v>3</v>
      </c>
      <c r="L32" s="62" t="str">
        <f t="shared" ca="1" si="11"/>
        <v/>
      </c>
      <c r="M32" s="63" t="s">
        <v>61</v>
      </c>
      <c r="N32" s="64" t="s">
        <v>61</v>
      </c>
      <c r="O32" s="65" t="s">
        <v>95</v>
      </c>
      <c r="P32" s="66" t="s">
        <v>60</v>
      </c>
      <c r="Q32" s="67"/>
      <c r="R32" s="101" t="s">
        <v>96</v>
      </c>
      <c r="S32" s="69" t="s">
        <v>51</v>
      </c>
      <c r="T32" s="70"/>
      <c r="U32" s="71"/>
      <c r="V32" s="71"/>
      <c r="W32" s="72"/>
      <c r="X32" s="73" t="s">
        <v>11</v>
      </c>
      <c r="Y32" s="74"/>
      <c r="Z32" s="75"/>
      <c r="AA32" s="75"/>
    </row>
    <row r="33" spans="1:27" s="76" customFormat="1" ht="22.5" x14ac:dyDescent="0.25">
      <c r="A33" s="60" t="str">
        <f t="shared" si="0"/>
        <v>S</v>
      </c>
      <c r="B33" s="61">
        <f t="shared" ca="1" si="3"/>
        <v>2</v>
      </c>
      <c r="C33" s="61" t="str">
        <f t="shared" ca="1" si="4"/>
        <v>S</v>
      </c>
      <c r="D33" s="61">
        <f t="shared" ca="1" si="5"/>
        <v>0</v>
      </c>
      <c r="E33" s="61">
        <f t="shared" ca="1" si="6"/>
        <v>1</v>
      </c>
      <c r="F33" s="61">
        <f t="shared" ca="1" si="7"/>
        <v>2</v>
      </c>
      <c r="G33" s="61">
        <f t="shared" ca="1" si="8"/>
        <v>0</v>
      </c>
      <c r="H33" s="61">
        <f t="shared" ca="1" si="9"/>
        <v>0</v>
      </c>
      <c r="I33" s="61">
        <f t="shared" ca="1" si="10"/>
        <v>0</v>
      </c>
      <c r="J33" s="61">
        <f t="shared" ca="1" si="1"/>
        <v>0</v>
      </c>
      <c r="K33" s="61">
        <f t="shared" ca="1" si="2"/>
        <v>0</v>
      </c>
      <c r="L33" s="62" t="str">
        <f t="shared" ca="1" si="11"/>
        <v/>
      </c>
      <c r="M33" s="63" t="s">
        <v>50</v>
      </c>
      <c r="N33" s="64" t="s">
        <v>50</v>
      </c>
      <c r="O33" s="65" t="s">
        <v>97</v>
      </c>
      <c r="P33" s="66" t="s">
        <v>52</v>
      </c>
      <c r="Q33" s="67">
        <v>72900</v>
      </c>
      <c r="R33" s="106" t="s">
        <v>98</v>
      </c>
      <c r="S33" s="69" t="s">
        <v>88</v>
      </c>
      <c r="T33" s="70">
        <v>71.83</v>
      </c>
      <c r="U33" s="71"/>
      <c r="V33" s="71"/>
      <c r="W33" s="72"/>
      <c r="X33" s="73" t="s">
        <v>11</v>
      </c>
      <c r="Y33" s="74"/>
      <c r="Z33" s="75"/>
      <c r="AA33" s="75"/>
    </row>
    <row r="34" spans="1:27" s="76" customFormat="1" x14ac:dyDescent="0.25">
      <c r="A34" s="60" t="str">
        <f t="shared" si="0"/>
        <v>S</v>
      </c>
      <c r="B34" s="61">
        <f t="shared" ca="1" si="3"/>
        <v>2</v>
      </c>
      <c r="C34" s="61" t="str">
        <f t="shared" ca="1" si="4"/>
        <v>S</v>
      </c>
      <c r="D34" s="61">
        <f t="shared" ca="1" si="5"/>
        <v>0</v>
      </c>
      <c r="E34" s="61">
        <f t="shared" ca="1" si="6"/>
        <v>1</v>
      </c>
      <c r="F34" s="61">
        <f t="shared" ca="1" si="7"/>
        <v>2</v>
      </c>
      <c r="G34" s="61">
        <f t="shared" ca="1" si="8"/>
        <v>0</v>
      </c>
      <c r="H34" s="61">
        <f t="shared" ca="1" si="9"/>
        <v>0</v>
      </c>
      <c r="I34" s="61">
        <f t="shared" ca="1" si="10"/>
        <v>0</v>
      </c>
      <c r="J34" s="61">
        <f t="shared" ca="1" si="1"/>
        <v>0</v>
      </c>
      <c r="K34" s="61">
        <f t="shared" ca="1" si="2"/>
        <v>0</v>
      </c>
      <c r="L34" s="62" t="str">
        <f t="shared" ca="1" si="11"/>
        <v/>
      </c>
      <c r="M34" s="63" t="s">
        <v>50</v>
      </c>
      <c r="N34" s="64" t="s">
        <v>50</v>
      </c>
      <c r="O34" s="65" t="s">
        <v>99</v>
      </c>
      <c r="P34" s="66" t="s">
        <v>52</v>
      </c>
      <c r="Q34" s="67">
        <v>72897</v>
      </c>
      <c r="R34" s="106" t="s">
        <v>100</v>
      </c>
      <c r="S34" s="69" t="s">
        <v>88</v>
      </c>
      <c r="T34" s="70">
        <v>71.83</v>
      </c>
      <c r="U34" s="71"/>
      <c r="V34" s="71"/>
      <c r="W34" s="72"/>
      <c r="X34" s="73" t="s">
        <v>11</v>
      </c>
      <c r="Y34" s="74"/>
      <c r="Z34" s="75"/>
      <c r="AA34" s="75"/>
    </row>
    <row r="35" spans="1:27" s="76" customFormat="1" x14ac:dyDescent="0.25">
      <c r="A35" s="60">
        <f t="shared" si="0"/>
        <v>2</v>
      </c>
      <c r="B35" s="61">
        <f t="shared" ca="1" si="3"/>
        <v>2</v>
      </c>
      <c r="C35" s="61">
        <f t="shared" ca="1" si="4"/>
        <v>2</v>
      </c>
      <c r="D35" s="61">
        <f t="shared" ca="1" si="5"/>
        <v>11</v>
      </c>
      <c r="E35" s="61">
        <f t="shared" ca="1" si="6"/>
        <v>1</v>
      </c>
      <c r="F35" s="61">
        <f t="shared" ca="1" si="7"/>
        <v>3</v>
      </c>
      <c r="G35" s="61">
        <f t="shared" ca="1" si="8"/>
        <v>0</v>
      </c>
      <c r="H35" s="61">
        <f t="shared" ca="1" si="9"/>
        <v>0</v>
      </c>
      <c r="I35" s="61">
        <f t="shared" ca="1" si="10"/>
        <v>0</v>
      </c>
      <c r="J35" s="61">
        <f t="shared" ca="1" si="1"/>
        <v>145</v>
      </c>
      <c r="K35" s="61">
        <f t="shared" ca="1" si="2"/>
        <v>11</v>
      </c>
      <c r="L35" s="62" t="str">
        <f t="shared" ca="1" si="11"/>
        <v/>
      </c>
      <c r="M35" s="63" t="s">
        <v>61</v>
      </c>
      <c r="N35" s="64" t="s">
        <v>61</v>
      </c>
      <c r="O35" s="65" t="s">
        <v>101</v>
      </c>
      <c r="P35" s="66" t="s">
        <v>60</v>
      </c>
      <c r="Q35" s="67"/>
      <c r="R35" s="101" t="s">
        <v>102</v>
      </c>
      <c r="S35" s="69" t="s">
        <v>51</v>
      </c>
      <c r="T35" s="70"/>
      <c r="U35" s="71"/>
      <c r="V35" s="71"/>
      <c r="W35" s="72"/>
      <c r="X35" s="73" t="s">
        <v>11</v>
      </c>
      <c r="Y35" s="74"/>
      <c r="Z35" s="75"/>
      <c r="AA35" s="75"/>
    </row>
    <row r="36" spans="1:27" s="76" customFormat="1" x14ac:dyDescent="0.25">
      <c r="A36" s="60">
        <f t="shared" si="0"/>
        <v>3</v>
      </c>
      <c r="B36" s="61">
        <f t="shared" ca="1" si="3"/>
        <v>3</v>
      </c>
      <c r="C36" s="61">
        <f t="shared" ca="1" si="4"/>
        <v>3</v>
      </c>
      <c r="D36" s="61">
        <f t="shared" ca="1" si="5"/>
        <v>6</v>
      </c>
      <c r="E36" s="61">
        <f t="shared" ca="1" si="6"/>
        <v>1</v>
      </c>
      <c r="F36" s="61">
        <f t="shared" ca="1" si="7"/>
        <v>3</v>
      </c>
      <c r="G36" s="61">
        <f t="shared" ca="1" si="8"/>
        <v>1</v>
      </c>
      <c r="H36" s="61">
        <f t="shared" ca="1" si="9"/>
        <v>0</v>
      </c>
      <c r="I36" s="61">
        <f t="shared" ca="1" si="10"/>
        <v>0</v>
      </c>
      <c r="J36" s="61">
        <f t="shared" ca="1" si="1"/>
        <v>10</v>
      </c>
      <c r="K36" s="61">
        <f t="shared" ca="1" si="2"/>
        <v>6</v>
      </c>
      <c r="L36" s="62" t="str">
        <f t="shared" ca="1" si="11"/>
        <v/>
      </c>
      <c r="M36" s="63" t="s">
        <v>64</v>
      </c>
      <c r="N36" s="64" t="s">
        <v>64</v>
      </c>
      <c r="O36" s="65" t="s">
        <v>103</v>
      </c>
      <c r="P36" s="66" t="s">
        <v>52</v>
      </c>
      <c r="Q36" s="67"/>
      <c r="R36" s="68" t="s">
        <v>104</v>
      </c>
      <c r="S36" s="69" t="s">
        <v>51</v>
      </c>
      <c r="T36" s="70"/>
      <c r="U36" s="71"/>
      <c r="V36" s="71"/>
      <c r="W36" s="72"/>
      <c r="X36" s="73" t="s">
        <v>11</v>
      </c>
      <c r="Y36" s="74"/>
      <c r="Z36" s="75"/>
      <c r="AA36" s="75"/>
    </row>
    <row r="37" spans="1:27" s="76" customFormat="1" ht="22.5" x14ac:dyDescent="0.25">
      <c r="A37" s="60" t="str">
        <f t="shared" si="0"/>
        <v>S</v>
      </c>
      <c r="B37" s="61">
        <f t="shared" ca="1" si="3"/>
        <v>3</v>
      </c>
      <c r="C37" s="61" t="str">
        <f t="shared" ca="1" si="4"/>
        <v>S</v>
      </c>
      <c r="D37" s="61">
        <f t="shared" ca="1" si="5"/>
        <v>0</v>
      </c>
      <c r="E37" s="61">
        <f t="shared" ca="1" si="6"/>
        <v>1</v>
      </c>
      <c r="F37" s="61">
        <f t="shared" ca="1" si="7"/>
        <v>3</v>
      </c>
      <c r="G37" s="61">
        <f t="shared" ca="1" si="8"/>
        <v>1</v>
      </c>
      <c r="H37" s="61">
        <f t="shared" ca="1" si="9"/>
        <v>0</v>
      </c>
      <c r="I37" s="61">
        <f t="shared" ca="1" si="10"/>
        <v>0</v>
      </c>
      <c r="J37" s="61">
        <f t="shared" ca="1" si="1"/>
        <v>0</v>
      </c>
      <c r="K37" s="61">
        <f t="shared" ca="1" si="2"/>
        <v>0</v>
      </c>
      <c r="L37" s="62" t="str">
        <f t="shared" ca="1" si="11"/>
        <v/>
      </c>
      <c r="M37" s="63" t="s">
        <v>50</v>
      </c>
      <c r="N37" s="64" t="s">
        <v>50</v>
      </c>
      <c r="O37" s="65" t="s">
        <v>105</v>
      </c>
      <c r="P37" s="66" t="s">
        <v>52</v>
      </c>
      <c r="Q37" s="67">
        <v>79480</v>
      </c>
      <c r="R37" s="68" t="s">
        <v>106</v>
      </c>
      <c r="S37" s="69" t="s">
        <v>88</v>
      </c>
      <c r="T37" s="70">
        <v>155.25</v>
      </c>
      <c r="U37" s="71"/>
      <c r="V37" s="71"/>
      <c r="W37" s="72"/>
      <c r="X37" s="73" t="s">
        <v>107</v>
      </c>
      <c r="Y37" s="74"/>
      <c r="Z37" s="75"/>
      <c r="AA37" s="75"/>
    </row>
    <row r="38" spans="1:27" s="76" customFormat="1" ht="22.5" x14ac:dyDescent="0.25">
      <c r="A38" s="60" t="str">
        <f t="shared" si="0"/>
        <v>S</v>
      </c>
      <c r="B38" s="61">
        <f t="shared" ca="1" si="3"/>
        <v>3</v>
      </c>
      <c r="C38" s="61" t="str">
        <f t="shared" ca="1" si="4"/>
        <v>S</v>
      </c>
      <c r="D38" s="61">
        <f t="shared" ca="1" si="5"/>
        <v>0</v>
      </c>
      <c r="E38" s="61">
        <f t="shared" ca="1" si="6"/>
        <v>1</v>
      </c>
      <c r="F38" s="61">
        <f t="shared" ca="1" si="7"/>
        <v>3</v>
      </c>
      <c r="G38" s="61">
        <f t="shared" ca="1" si="8"/>
        <v>1</v>
      </c>
      <c r="H38" s="61">
        <f t="shared" ca="1" si="9"/>
        <v>0</v>
      </c>
      <c r="I38" s="61">
        <f t="shared" ca="1" si="10"/>
        <v>0</v>
      </c>
      <c r="J38" s="61">
        <f t="shared" ca="1" si="1"/>
        <v>0</v>
      </c>
      <c r="K38" s="61">
        <f t="shared" ca="1" si="2"/>
        <v>0</v>
      </c>
      <c r="L38" s="62" t="str">
        <f t="shared" ca="1" si="11"/>
        <v/>
      </c>
      <c r="M38" s="63" t="s">
        <v>50</v>
      </c>
      <c r="N38" s="64" t="s">
        <v>50</v>
      </c>
      <c r="O38" s="65" t="s">
        <v>108</v>
      </c>
      <c r="P38" s="66" t="s">
        <v>52</v>
      </c>
      <c r="Q38" s="67">
        <v>72898</v>
      </c>
      <c r="R38" s="68" t="s">
        <v>109</v>
      </c>
      <c r="S38" s="69" t="s">
        <v>88</v>
      </c>
      <c r="T38" s="70">
        <v>155.25</v>
      </c>
      <c r="U38" s="71"/>
      <c r="V38" s="71"/>
      <c r="W38" s="72"/>
      <c r="X38" s="73" t="s">
        <v>110</v>
      </c>
      <c r="Y38" s="74"/>
      <c r="Z38" s="75"/>
      <c r="AA38" s="75"/>
    </row>
    <row r="39" spans="1:27" s="76" customFormat="1" x14ac:dyDescent="0.25">
      <c r="A39" s="60" t="str">
        <f t="shared" si="0"/>
        <v>S</v>
      </c>
      <c r="B39" s="61">
        <f t="shared" ca="1" si="3"/>
        <v>3</v>
      </c>
      <c r="C39" s="61" t="str">
        <f t="shared" ca="1" si="4"/>
        <v>S</v>
      </c>
      <c r="D39" s="61">
        <f t="shared" ca="1" si="5"/>
        <v>0</v>
      </c>
      <c r="E39" s="61">
        <f t="shared" ca="1" si="6"/>
        <v>1</v>
      </c>
      <c r="F39" s="61">
        <f t="shared" ca="1" si="7"/>
        <v>3</v>
      </c>
      <c r="G39" s="61">
        <f t="shared" ca="1" si="8"/>
        <v>1</v>
      </c>
      <c r="H39" s="61">
        <f t="shared" ca="1" si="9"/>
        <v>0</v>
      </c>
      <c r="I39" s="61">
        <f t="shared" ca="1" si="10"/>
        <v>0</v>
      </c>
      <c r="J39" s="61">
        <f t="shared" ca="1" si="1"/>
        <v>0</v>
      </c>
      <c r="K39" s="61">
        <f t="shared" ca="1" si="2"/>
        <v>0</v>
      </c>
      <c r="L39" s="62" t="str">
        <f t="shared" ca="1" si="11"/>
        <v/>
      </c>
      <c r="M39" s="63" t="s">
        <v>50</v>
      </c>
      <c r="N39" s="64" t="s">
        <v>50</v>
      </c>
      <c r="O39" s="65" t="s">
        <v>111</v>
      </c>
      <c r="P39" s="66" t="s">
        <v>60</v>
      </c>
      <c r="Q39" s="67">
        <v>41012</v>
      </c>
      <c r="R39" s="68" t="s">
        <v>112</v>
      </c>
      <c r="S39" s="69" t="s">
        <v>81</v>
      </c>
      <c r="T39" s="70">
        <v>155.25</v>
      </c>
      <c r="U39" s="71"/>
      <c r="V39" s="71"/>
      <c r="W39" s="72"/>
      <c r="X39" s="73" t="s">
        <v>11</v>
      </c>
      <c r="Y39" s="74"/>
      <c r="Z39" s="75"/>
      <c r="AA39" s="75"/>
    </row>
    <row r="40" spans="1:27" s="76" customFormat="1" x14ac:dyDescent="0.25">
      <c r="A40" s="60" t="str">
        <f t="shared" si="0"/>
        <v>S</v>
      </c>
      <c r="B40" s="61">
        <f t="shared" ca="1" si="3"/>
        <v>3</v>
      </c>
      <c r="C40" s="61" t="str">
        <f t="shared" ca="1" si="4"/>
        <v>S</v>
      </c>
      <c r="D40" s="61">
        <f t="shared" ca="1" si="5"/>
        <v>0</v>
      </c>
      <c r="E40" s="61">
        <f t="shared" ca="1" si="6"/>
        <v>1</v>
      </c>
      <c r="F40" s="61">
        <f t="shared" ca="1" si="7"/>
        <v>3</v>
      </c>
      <c r="G40" s="61">
        <f t="shared" ca="1" si="8"/>
        <v>1</v>
      </c>
      <c r="H40" s="61">
        <f t="shared" ca="1" si="9"/>
        <v>0</v>
      </c>
      <c r="I40" s="61">
        <f t="shared" ca="1" si="10"/>
        <v>0</v>
      </c>
      <c r="J40" s="61">
        <f t="shared" ca="1" si="1"/>
        <v>0</v>
      </c>
      <c r="K40" s="61">
        <f t="shared" ca="1" si="2"/>
        <v>0</v>
      </c>
      <c r="L40" s="62" t="str">
        <f t="shared" ca="1" si="11"/>
        <v/>
      </c>
      <c r="M40" s="63" t="s">
        <v>50</v>
      </c>
      <c r="N40" s="64" t="s">
        <v>50</v>
      </c>
      <c r="O40" s="65" t="s">
        <v>113</v>
      </c>
      <c r="P40" s="66" t="s">
        <v>60</v>
      </c>
      <c r="Q40" s="67">
        <v>41006</v>
      </c>
      <c r="R40" s="68" t="s">
        <v>114</v>
      </c>
      <c r="S40" s="69" t="s">
        <v>115</v>
      </c>
      <c r="T40" s="70">
        <v>1552.5</v>
      </c>
      <c r="U40" s="71"/>
      <c r="V40" s="71"/>
      <c r="W40" s="72"/>
      <c r="X40" s="73" t="s">
        <v>11</v>
      </c>
      <c r="Y40" s="74"/>
      <c r="Z40" s="75"/>
      <c r="AA40" s="75"/>
    </row>
    <row r="41" spans="1:27" s="76" customFormat="1" ht="22.5" x14ac:dyDescent="0.25">
      <c r="A41" s="60" t="str">
        <f t="shared" si="0"/>
        <v>S</v>
      </c>
      <c r="B41" s="61">
        <f t="shared" ca="1" si="3"/>
        <v>3</v>
      </c>
      <c r="C41" s="61" t="str">
        <f t="shared" ca="1" si="4"/>
        <v>S</v>
      </c>
      <c r="D41" s="61">
        <f t="shared" ca="1" si="5"/>
        <v>0</v>
      </c>
      <c r="E41" s="61">
        <f t="shared" ca="1" si="6"/>
        <v>1</v>
      </c>
      <c r="F41" s="61">
        <f t="shared" ca="1" si="7"/>
        <v>3</v>
      </c>
      <c r="G41" s="61">
        <f t="shared" ca="1" si="8"/>
        <v>1</v>
      </c>
      <c r="H41" s="61">
        <f t="shared" ca="1" si="9"/>
        <v>0</v>
      </c>
      <c r="I41" s="61">
        <f t="shared" ca="1" si="10"/>
        <v>0</v>
      </c>
      <c r="J41" s="61">
        <f t="shared" ca="1" si="1"/>
        <v>0</v>
      </c>
      <c r="K41" s="61">
        <f t="shared" ca="1" si="2"/>
        <v>0</v>
      </c>
      <c r="L41" s="62" t="str">
        <f t="shared" ca="1" si="11"/>
        <v/>
      </c>
      <c r="M41" s="63" t="s">
        <v>50</v>
      </c>
      <c r="N41" s="64" t="s">
        <v>50</v>
      </c>
      <c r="O41" s="65" t="s">
        <v>116</v>
      </c>
      <c r="P41" s="66" t="s">
        <v>52</v>
      </c>
      <c r="Q41" s="67" t="s">
        <v>117</v>
      </c>
      <c r="R41" s="68" t="s">
        <v>118</v>
      </c>
      <c r="S41" s="69" t="s">
        <v>88</v>
      </c>
      <c r="T41" s="70">
        <v>124.2</v>
      </c>
      <c r="U41" s="71"/>
      <c r="V41" s="71"/>
      <c r="W41" s="72"/>
      <c r="X41" s="73" t="s">
        <v>119</v>
      </c>
      <c r="Y41" s="74"/>
      <c r="Z41" s="75"/>
      <c r="AA41" s="75"/>
    </row>
    <row r="42" spans="1:27" s="76" customFormat="1" x14ac:dyDescent="0.25">
      <c r="A42" s="60">
        <f t="shared" si="0"/>
        <v>3</v>
      </c>
      <c r="B42" s="61">
        <f t="shared" ca="1" si="3"/>
        <v>3</v>
      </c>
      <c r="C42" s="61">
        <f t="shared" ca="1" si="4"/>
        <v>3</v>
      </c>
      <c r="D42" s="61">
        <f t="shared" ca="1" si="5"/>
        <v>4</v>
      </c>
      <c r="E42" s="61">
        <f t="shared" ca="1" si="6"/>
        <v>1</v>
      </c>
      <c r="F42" s="61">
        <f t="shared" ca="1" si="7"/>
        <v>3</v>
      </c>
      <c r="G42" s="61">
        <f t="shared" ca="1" si="8"/>
        <v>2</v>
      </c>
      <c r="H42" s="61">
        <f t="shared" ca="1" si="9"/>
        <v>0</v>
      </c>
      <c r="I42" s="61">
        <f t="shared" ca="1" si="10"/>
        <v>0</v>
      </c>
      <c r="J42" s="61">
        <f t="shared" ca="1" si="1"/>
        <v>4</v>
      </c>
      <c r="K42" s="61">
        <f t="shared" ca="1" si="2"/>
        <v>11</v>
      </c>
      <c r="L42" s="62" t="str">
        <f t="shared" ca="1" si="11"/>
        <v/>
      </c>
      <c r="M42" s="63" t="s">
        <v>64</v>
      </c>
      <c r="N42" s="64" t="s">
        <v>64</v>
      </c>
      <c r="O42" s="65" t="s">
        <v>120</v>
      </c>
      <c r="P42" s="66"/>
      <c r="Q42" s="67"/>
      <c r="R42" s="107" t="s">
        <v>121</v>
      </c>
      <c r="S42" s="69" t="s">
        <v>51</v>
      </c>
      <c r="T42" s="70"/>
      <c r="U42" s="71"/>
      <c r="V42" s="71"/>
      <c r="W42" s="72"/>
      <c r="X42" s="73" t="s">
        <v>11</v>
      </c>
      <c r="Y42" s="74"/>
      <c r="Z42" s="75"/>
      <c r="AA42" s="75"/>
    </row>
    <row r="43" spans="1:27" s="76" customFormat="1" ht="22.5" x14ac:dyDescent="0.25">
      <c r="A43" s="60" t="str">
        <f t="shared" si="0"/>
        <v>S</v>
      </c>
      <c r="B43" s="61">
        <f t="shared" ca="1" si="3"/>
        <v>3</v>
      </c>
      <c r="C43" s="61" t="str">
        <f t="shared" ca="1" si="4"/>
        <v>S</v>
      </c>
      <c r="D43" s="61">
        <f t="shared" ca="1" si="5"/>
        <v>0</v>
      </c>
      <c r="E43" s="61">
        <f t="shared" ca="1" si="6"/>
        <v>1</v>
      </c>
      <c r="F43" s="61">
        <f t="shared" ca="1" si="7"/>
        <v>3</v>
      </c>
      <c r="G43" s="61">
        <f t="shared" ca="1" si="8"/>
        <v>2</v>
      </c>
      <c r="H43" s="61">
        <f t="shared" ca="1" si="9"/>
        <v>0</v>
      </c>
      <c r="I43" s="61">
        <f t="shared" ca="1" si="10"/>
        <v>0</v>
      </c>
      <c r="J43" s="61">
        <f t="shared" ca="1" si="1"/>
        <v>0</v>
      </c>
      <c r="K43" s="61">
        <f t="shared" ca="1" si="2"/>
        <v>0</v>
      </c>
      <c r="L43" s="62" t="str">
        <f t="shared" ca="1" si="11"/>
        <v/>
      </c>
      <c r="M43" s="63" t="s">
        <v>50</v>
      </c>
      <c r="N43" s="64" t="s">
        <v>50</v>
      </c>
      <c r="O43" s="65" t="s">
        <v>122</v>
      </c>
      <c r="P43" s="66" t="s">
        <v>60</v>
      </c>
      <c r="Q43" s="67">
        <v>41140</v>
      </c>
      <c r="R43" s="106" t="s">
        <v>123</v>
      </c>
      <c r="S43" s="69" t="s">
        <v>74</v>
      </c>
      <c r="T43" s="70">
        <v>716</v>
      </c>
      <c r="U43" s="71"/>
      <c r="V43" s="71"/>
      <c r="W43" s="72"/>
      <c r="X43" s="73" t="s">
        <v>11</v>
      </c>
      <c r="Y43" s="74"/>
      <c r="Z43" s="75"/>
      <c r="AA43" s="75"/>
    </row>
    <row r="44" spans="1:27" s="76" customFormat="1" x14ac:dyDescent="0.25">
      <c r="A44" s="60" t="str">
        <f t="shared" si="0"/>
        <v>S</v>
      </c>
      <c r="B44" s="61">
        <f t="shared" ca="1" si="3"/>
        <v>3</v>
      </c>
      <c r="C44" s="61" t="str">
        <f t="shared" ca="1" si="4"/>
        <v>S</v>
      </c>
      <c r="D44" s="61">
        <f t="shared" ca="1" si="5"/>
        <v>0</v>
      </c>
      <c r="E44" s="61">
        <f t="shared" ca="1" si="6"/>
        <v>1</v>
      </c>
      <c r="F44" s="61">
        <f t="shared" ca="1" si="7"/>
        <v>3</v>
      </c>
      <c r="G44" s="61">
        <f t="shared" ca="1" si="8"/>
        <v>2</v>
      </c>
      <c r="H44" s="61">
        <f t="shared" ca="1" si="9"/>
        <v>0</v>
      </c>
      <c r="I44" s="61">
        <f t="shared" ca="1" si="10"/>
        <v>0</v>
      </c>
      <c r="J44" s="61">
        <f t="shared" ca="1" si="1"/>
        <v>0</v>
      </c>
      <c r="K44" s="61">
        <f t="shared" ca="1" si="2"/>
        <v>0</v>
      </c>
      <c r="L44" s="62" t="str">
        <f t="shared" ca="1" si="11"/>
        <v/>
      </c>
      <c r="M44" s="63" t="s">
        <v>50</v>
      </c>
      <c r="N44" s="64" t="s">
        <v>50</v>
      </c>
      <c r="O44" s="65" t="s">
        <v>124</v>
      </c>
      <c r="P44" s="66" t="s">
        <v>52</v>
      </c>
      <c r="Q44" s="67">
        <v>98504</v>
      </c>
      <c r="R44" s="106" t="s">
        <v>125</v>
      </c>
      <c r="S44" s="69" t="s">
        <v>71</v>
      </c>
      <c r="T44" s="70">
        <v>1879</v>
      </c>
      <c r="U44" s="71"/>
      <c r="V44" s="71"/>
      <c r="W44" s="72"/>
      <c r="X44" s="73" t="s">
        <v>11</v>
      </c>
      <c r="Y44" s="74"/>
      <c r="Z44" s="75"/>
      <c r="AA44" s="75"/>
    </row>
    <row r="45" spans="1:27" s="76" customFormat="1" x14ac:dyDescent="0.25">
      <c r="A45" s="60" t="str">
        <f t="shared" si="0"/>
        <v>S</v>
      </c>
      <c r="B45" s="61">
        <f t="shared" ca="1" si="3"/>
        <v>3</v>
      </c>
      <c r="C45" s="61" t="str">
        <f t="shared" ca="1" si="4"/>
        <v>S</v>
      </c>
      <c r="D45" s="61">
        <f t="shared" ca="1" si="5"/>
        <v>0</v>
      </c>
      <c r="E45" s="61">
        <f t="shared" ca="1" si="6"/>
        <v>1</v>
      </c>
      <c r="F45" s="61">
        <f t="shared" ca="1" si="7"/>
        <v>3</v>
      </c>
      <c r="G45" s="61">
        <f t="shared" ca="1" si="8"/>
        <v>2</v>
      </c>
      <c r="H45" s="61">
        <f t="shared" ca="1" si="9"/>
        <v>0</v>
      </c>
      <c r="I45" s="61">
        <f t="shared" ca="1" si="10"/>
        <v>0</v>
      </c>
      <c r="J45" s="61">
        <f t="shared" ca="1" si="1"/>
        <v>0</v>
      </c>
      <c r="K45" s="61">
        <f t="shared" ca="1" si="2"/>
        <v>0</v>
      </c>
      <c r="L45" s="62" t="str">
        <f t="shared" ca="1" si="11"/>
        <v/>
      </c>
      <c r="M45" s="63" t="s">
        <v>50</v>
      </c>
      <c r="N45" s="64" t="s">
        <v>50</v>
      </c>
      <c r="O45" s="65" t="s">
        <v>126</v>
      </c>
      <c r="P45" s="66" t="s">
        <v>52</v>
      </c>
      <c r="Q45" s="67">
        <v>98509</v>
      </c>
      <c r="R45" s="106" t="s">
        <v>127</v>
      </c>
      <c r="S45" s="69" t="s">
        <v>128</v>
      </c>
      <c r="T45" s="70">
        <v>2380</v>
      </c>
      <c r="U45" s="71"/>
      <c r="V45" s="71"/>
      <c r="W45" s="72"/>
      <c r="X45" s="73" t="s">
        <v>11</v>
      </c>
      <c r="Y45" s="74"/>
      <c r="Z45" s="75"/>
      <c r="AA45" s="75"/>
    </row>
    <row r="46" spans="1:27" s="76" customFormat="1" x14ac:dyDescent="0.25">
      <c r="A46" s="60">
        <f t="shared" si="0"/>
        <v>2</v>
      </c>
      <c r="B46" s="61">
        <f t="shared" ca="1" si="3"/>
        <v>2</v>
      </c>
      <c r="C46" s="61">
        <f t="shared" ca="1" si="4"/>
        <v>2</v>
      </c>
      <c r="D46" s="61">
        <f t="shared" ca="1" si="5"/>
        <v>49</v>
      </c>
      <c r="E46" s="61">
        <f t="shared" ca="1" si="6"/>
        <v>1</v>
      </c>
      <c r="F46" s="61">
        <f t="shared" ca="1" si="7"/>
        <v>4</v>
      </c>
      <c r="G46" s="61">
        <f t="shared" ca="1" si="8"/>
        <v>0</v>
      </c>
      <c r="H46" s="61">
        <f t="shared" ca="1" si="9"/>
        <v>0</v>
      </c>
      <c r="I46" s="61">
        <f t="shared" ca="1" si="10"/>
        <v>0</v>
      </c>
      <c r="J46" s="61">
        <f t="shared" ca="1" si="1"/>
        <v>134</v>
      </c>
      <c r="K46" s="61">
        <f t="shared" ca="1" si="2"/>
        <v>49</v>
      </c>
      <c r="L46" s="62" t="str">
        <f t="shared" ca="1" si="11"/>
        <v/>
      </c>
      <c r="M46" s="63" t="s">
        <v>61</v>
      </c>
      <c r="N46" s="64" t="s">
        <v>61</v>
      </c>
      <c r="O46" s="65" t="s">
        <v>129</v>
      </c>
      <c r="P46" s="66"/>
      <c r="Q46" s="67"/>
      <c r="R46" s="101" t="s">
        <v>130</v>
      </c>
      <c r="S46" s="69" t="s">
        <v>51</v>
      </c>
      <c r="T46" s="70"/>
      <c r="U46" s="71"/>
      <c r="V46" s="71"/>
      <c r="W46" s="72"/>
      <c r="X46" s="73" t="s">
        <v>11</v>
      </c>
      <c r="Y46" s="74"/>
      <c r="Z46" s="75"/>
      <c r="AA46" s="75"/>
    </row>
    <row r="47" spans="1:27" s="76" customFormat="1" x14ac:dyDescent="0.25">
      <c r="A47" s="60">
        <f t="shared" si="0"/>
        <v>3</v>
      </c>
      <c r="B47" s="61">
        <f t="shared" ca="1" si="3"/>
        <v>3</v>
      </c>
      <c r="C47" s="61">
        <f t="shared" ca="1" si="4"/>
        <v>3</v>
      </c>
      <c r="D47" s="61">
        <f t="shared" ca="1" si="5"/>
        <v>4</v>
      </c>
      <c r="E47" s="61">
        <f t="shared" ca="1" si="6"/>
        <v>1</v>
      </c>
      <c r="F47" s="61">
        <f t="shared" ca="1" si="7"/>
        <v>4</v>
      </c>
      <c r="G47" s="61">
        <f t="shared" ca="1" si="8"/>
        <v>1</v>
      </c>
      <c r="H47" s="61">
        <f t="shared" ca="1" si="9"/>
        <v>0</v>
      </c>
      <c r="I47" s="61">
        <f t="shared" ca="1" si="10"/>
        <v>0</v>
      </c>
      <c r="J47" s="61">
        <f t="shared" ca="1" si="1"/>
        <v>48</v>
      </c>
      <c r="K47" s="61">
        <f t="shared" ca="1" si="2"/>
        <v>4</v>
      </c>
      <c r="L47" s="62" t="str">
        <f t="shared" ca="1" si="11"/>
        <v/>
      </c>
      <c r="M47" s="99" t="s">
        <v>64</v>
      </c>
      <c r="N47" s="64" t="s">
        <v>64</v>
      </c>
      <c r="O47" s="65" t="s">
        <v>131</v>
      </c>
      <c r="P47" s="66" t="s">
        <v>60</v>
      </c>
      <c r="Q47" s="67"/>
      <c r="R47" s="106" t="s">
        <v>132</v>
      </c>
      <c r="S47" s="69" t="s">
        <v>51</v>
      </c>
      <c r="T47" s="70"/>
      <c r="U47" s="71"/>
      <c r="V47" s="71"/>
      <c r="W47" s="72"/>
      <c r="X47" s="73" t="s">
        <v>11</v>
      </c>
      <c r="Y47" s="74"/>
      <c r="Z47" s="75"/>
      <c r="AA47" s="75"/>
    </row>
    <row r="48" spans="1:27" s="76" customFormat="1" ht="22.5" x14ac:dyDescent="0.25">
      <c r="A48" s="60" t="str">
        <f t="shared" si="0"/>
        <v>S</v>
      </c>
      <c r="B48" s="61">
        <f t="shared" ca="1" si="3"/>
        <v>3</v>
      </c>
      <c r="C48" s="61" t="str">
        <f t="shared" ca="1" si="4"/>
        <v>S</v>
      </c>
      <c r="D48" s="61">
        <f t="shared" ca="1" si="5"/>
        <v>0</v>
      </c>
      <c r="E48" s="61">
        <f t="shared" ca="1" si="6"/>
        <v>1</v>
      </c>
      <c r="F48" s="61">
        <f t="shared" ca="1" si="7"/>
        <v>4</v>
      </c>
      <c r="G48" s="61">
        <f t="shared" ca="1" si="8"/>
        <v>1</v>
      </c>
      <c r="H48" s="61">
        <f t="shared" ca="1" si="9"/>
        <v>0</v>
      </c>
      <c r="I48" s="61">
        <f t="shared" ca="1" si="10"/>
        <v>0</v>
      </c>
      <c r="J48" s="61">
        <f t="shared" ca="1" si="1"/>
        <v>0</v>
      </c>
      <c r="K48" s="61">
        <f t="shared" ca="1" si="2"/>
        <v>0</v>
      </c>
      <c r="L48" s="62" t="str">
        <f t="shared" ca="1" si="11"/>
        <v/>
      </c>
      <c r="M48" s="63" t="s">
        <v>50</v>
      </c>
      <c r="N48" s="64" t="s">
        <v>50</v>
      </c>
      <c r="O48" s="65" t="s">
        <v>133</v>
      </c>
      <c r="P48" s="66" t="s">
        <v>52</v>
      </c>
      <c r="Q48" s="67">
        <v>97660</v>
      </c>
      <c r="R48" s="106" t="s">
        <v>134</v>
      </c>
      <c r="S48" s="69" t="s">
        <v>128</v>
      </c>
      <c r="T48" s="70">
        <v>2</v>
      </c>
      <c r="U48" s="71"/>
      <c r="V48" s="71"/>
      <c r="W48" s="72"/>
      <c r="X48" s="73" t="s">
        <v>11</v>
      </c>
      <c r="Y48" s="74"/>
      <c r="Z48" s="75"/>
      <c r="AA48" s="75"/>
    </row>
    <row r="49" spans="1:27" s="76" customFormat="1" ht="22.5" x14ac:dyDescent="0.25">
      <c r="A49" s="60" t="str">
        <f t="shared" si="0"/>
        <v>S</v>
      </c>
      <c r="B49" s="61">
        <f t="shared" ca="1" si="3"/>
        <v>3</v>
      </c>
      <c r="C49" s="61" t="str">
        <f t="shared" ca="1" si="4"/>
        <v>S</v>
      </c>
      <c r="D49" s="61">
        <f t="shared" ca="1" si="5"/>
        <v>0</v>
      </c>
      <c r="E49" s="61">
        <f t="shared" ca="1" si="6"/>
        <v>1</v>
      </c>
      <c r="F49" s="61">
        <f t="shared" ca="1" si="7"/>
        <v>4</v>
      </c>
      <c r="G49" s="61">
        <f t="shared" ca="1" si="8"/>
        <v>1</v>
      </c>
      <c r="H49" s="61">
        <f t="shared" ca="1" si="9"/>
        <v>0</v>
      </c>
      <c r="I49" s="61">
        <f t="shared" ca="1" si="10"/>
        <v>0</v>
      </c>
      <c r="J49" s="61">
        <f t="shared" ca="1" si="1"/>
        <v>0</v>
      </c>
      <c r="K49" s="61">
        <f t="shared" ca="1" si="2"/>
        <v>0</v>
      </c>
      <c r="L49" s="62" t="str">
        <f t="shared" ca="1" si="11"/>
        <v/>
      </c>
      <c r="M49" s="63" t="s">
        <v>50</v>
      </c>
      <c r="N49" s="64" t="s">
        <v>50</v>
      </c>
      <c r="O49" s="65" t="s">
        <v>135</v>
      </c>
      <c r="P49" s="66" t="s">
        <v>52</v>
      </c>
      <c r="Q49" s="67">
        <v>97661</v>
      </c>
      <c r="R49" s="106" t="s">
        <v>136</v>
      </c>
      <c r="S49" s="69" t="s">
        <v>137</v>
      </c>
      <c r="T49" s="70">
        <v>100</v>
      </c>
      <c r="U49" s="71"/>
      <c r="V49" s="71"/>
      <c r="W49" s="72"/>
      <c r="X49" s="73" t="s">
        <v>11</v>
      </c>
      <c r="Y49" s="74"/>
      <c r="Z49" s="75"/>
      <c r="AA49" s="75"/>
    </row>
    <row r="50" spans="1:27" s="76" customFormat="1" ht="22.5" x14ac:dyDescent="0.25">
      <c r="A50" s="60" t="str">
        <f t="shared" si="0"/>
        <v>S</v>
      </c>
      <c r="B50" s="61">
        <f t="shared" ca="1" si="3"/>
        <v>3</v>
      </c>
      <c r="C50" s="61" t="str">
        <f t="shared" ca="1" si="4"/>
        <v>S</v>
      </c>
      <c r="D50" s="61">
        <f t="shared" ca="1" si="5"/>
        <v>0</v>
      </c>
      <c r="E50" s="61">
        <f t="shared" ca="1" si="6"/>
        <v>1</v>
      </c>
      <c r="F50" s="61">
        <f t="shared" ca="1" si="7"/>
        <v>4</v>
      </c>
      <c r="G50" s="61">
        <f t="shared" ca="1" si="8"/>
        <v>1</v>
      </c>
      <c r="H50" s="61">
        <f t="shared" ca="1" si="9"/>
        <v>0</v>
      </c>
      <c r="I50" s="61">
        <f t="shared" ca="1" si="10"/>
        <v>0</v>
      </c>
      <c r="J50" s="61">
        <f t="shared" ca="1" si="1"/>
        <v>0</v>
      </c>
      <c r="K50" s="61">
        <f t="shared" ca="1" si="2"/>
        <v>0</v>
      </c>
      <c r="L50" s="62" t="str">
        <f t="shared" ca="1" si="11"/>
        <v/>
      </c>
      <c r="M50" s="63" t="s">
        <v>50</v>
      </c>
      <c r="N50" s="64" t="s">
        <v>50</v>
      </c>
      <c r="O50" s="65" t="s">
        <v>138</v>
      </c>
      <c r="P50" s="66" t="s">
        <v>52</v>
      </c>
      <c r="Q50" s="67">
        <v>97665</v>
      </c>
      <c r="R50" s="106" t="s">
        <v>139</v>
      </c>
      <c r="S50" s="69" t="s">
        <v>128</v>
      </c>
      <c r="T50" s="70">
        <v>8</v>
      </c>
      <c r="U50" s="71"/>
      <c r="V50" s="71"/>
      <c r="W50" s="72"/>
      <c r="X50" s="73" t="s">
        <v>11</v>
      </c>
      <c r="Y50" s="74"/>
      <c r="Z50" s="75"/>
      <c r="AA50" s="75"/>
    </row>
    <row r="51" spans="1:27" s="76" customFormat="1" x14ac:dyDescent="0.25">
      <c r="A51" s="60">
        <f t="shared" si="0"/>
        <v>3</v>
      </c>
      <c r="B51" s="61">
        <f t="shared" ca="1" si="3"/>
        <v>3</v>
      </c>
      <c r="C51" s="61">
        <f t="shared" ca="1" si="4"/>
        <v>3</v>
      </c>
      <c r="D51" s="61">
        <f t="shared" ca="1" si="5"/>
        <v>2</v>
      </c>
      <c r="E51" s="61">
        <f t="shared" ca="1" si="6"/>
        <v>1</v>
      </c>
      <c r="F51" s="61">
        <f t="shared" ca="1" si="7"/>
        <v>4</v>
      </c>
      <c r="G51" s="61">
        <f t="shared" ca="1" si="8"/>
        <v>2</v>
      </c>
      <c r="H51" s="61">
        <f t="shared" ca="1" si="9"/>
        <v>0</v>
      </c>
      <c r="I51" s="61">
        <f t="shared" ca="1" si="10"/>
        <v>0</v>
      </c>
      <c r="J51" s="61">
        <f t="shared" ca="1" si="1"/>
        <v>44</v>
      </c>
      <c r="K51" s="61">
        <f t="shared" ca="1" si="2"/>
        <v>2</v>
      </c>
      <c r="L51" s="62" t="str">
        <f t="shared" ca="1" si="11"/>
        <v/>
      </c>
      <c r="M51" s="63" t="s">
        <v>64</v>
      </c>
      <c r="N51" s="64" t="s">
        <v>64</v>
      </c>
      <c r="O51" s="65" t="s">
        <v>140</v>
      </c>
      <c r="P51" s="66" t="s">
        <v>60</v>
      </c>
      <c r="Q51" s="67"/>
      <c r="R51" s="106" t="s">
        <v>141</v>
      </c>
      <c r="S51" s="69" t="s">
        <v>51</v>
      </c>
      <c r="T51" s="70"/>
      <c r="U51" s="71"/>
      <c r="V51" s="71"/>
      <c r="W51" s="72"/>
      <c r="X51" s="73" t="s">
        <v>11</v>
      </c>
      <c r="Y51" s="74"/>
      <c r="Z51" s="75"/>
      <c r="AA51" s="75"/>
    </row>
    <row r="52" spans="1:27" s="76" customFormat="1" ht="33.75" x14ac:dyDescent="0.25">
      <c r="A52" s="60" t="str">
        <f t="shared" si="0"/>
        <v>S</v>
      </c>
      <c r="B52" s="61">
        <f t="shared" ca="1" si="3"/>
        <v>3</v>
      </c>
      <c r="C52" s="61" t="str">
        <f t="shared" ca="1" si="4"/>
        <v>S</v>
      </c>
      <c r="D52" s="61">
        <f t="shared" ca="1" si="5"/>
        <v>0</v>
      </c>
      <c r="E52" s="61">
        <f t="shared" ca="1" si="6"/>
        <v>1</v>
      </c>
      <c r="F52" s="61">
        <f t="shared" ca="1" si="7"/>
        <v>4</v>
      </c>
      <c r="G52" s="61">
        <f t="shared" ca="1" si="8"/>
        <v>2</v>
      </c>
      <c r="H52" s="61">
        <f t="shared" ca="1" si="9"/>
        <v>0</v>
      </c>
      <c r="I52" s="61">
        <f t="shared" ca="1" si="10"/>
        <v>0</v>
      </c>
      <c r="J52" s="61">
        <f t="shared" ca="1" si="1"/>
        <v>0</v>
      </c>
      <c r="K52" s="61">
        <f t="shared" ca="1" si="2"/>
        <v>0</v>
      </c>
      <c r="L52" s="62" t="str">
        <f t="shared" ca="1" si="11"/>
        <v/>
      </c>
      <c r="M52" s="63" t="s">
        <v>50</v>
      </c>
      <c r="N52" s="64" t="s">
        <v>50</v>
      </c>
      <c r="O52" s="65" t="s">
        <v>142</v>
      </c>
      <c r="P52" s="66" t="s">
        <v>52</v>
      </c>
      <c r="Q52" s="67">
        <v>91927</v>
      </c>
      <c r="R52" s="106" t="s">
        <v>143</v>
      </c>
      <c r="S52" s="69" t="s">
        <v>137</v>
      </c>
      <c r="T52" s="70">
        <v>1400</v>
      </c>
      <c r="U52" s="71"/>
      <c r="V52" s="71"/>
      <c r="W52" s="72"/>
      <c r="X52" s="73" t="s">
        <v>144</v>
      </c>
      <c r="Y52" s="74"/>
      <c r="Z52" s="75"/>
      <c r="AA52" s="75"/>
    </row>
    <row r="53" spans="1:27" s="76" customFormat="1" x14ac:dyDescent="0.25">
      <c r="A53" s="60">
        <f>CHOOSE(1+LOG(1+2*(ORÇAMENTO.Nivel="Nível 1")+4*(ORÇAMENTO.Nivel="Nível 2")+8*(ORÇAMENTO.Nivel="Nível 3")+16*(ORÇAMENTO.Nivel="Nível 4")+32*(ORÇAMENTO.Nivel="Serviço"),2),0,1,2,3,4,"S")</f>
        <v>3</v>
      </c>
      <c r="B53" s="61">
        <f ca="1">IF(OR(C53="s",C53=0),OFFSET(B53,-1,0),C53)</f>
        <v>3</v>
      </c>
      <c r="C53" s="61">
        <f ca="1">IF(OFFSET(C53,-1,0)="L",1,IF(OFFSET(C53,-1,0)=1,2,IF(OR(A53="s",A53=0),"S",IF(AND(OFFSET(C53,-1,0)=2,A53=4),3,IF(AND(OR(OFFSET(C53,-1,0)="s",OFFSET(C53,-1,0)=0),A53&lt;&gt;"s",A53&gt;OFFSET(B53,-1,0)),OFFSET(B53,-1,0),A53)))))</f>
        <v>3</v>
      </c>
      <c r="D53" s="61">
        <f ca="1">IF(OR(C53="S",C53=0),0,IF(ISERROR(K53),J53,SMALL(J53:K53,1)))</f>
        <v>9</v>
      </c>
      <c r="E53" s="61">
        <f ca="1">IF($C53=1,OFFSET(E53,-1,0)+1,OFFSET(E53,-1,0))</f>
        <v>1</v>
      </c>
      <c r="F53" s="61">
        <f ca="1">IF($C53=1,0,IF($C53=2,OFFSET(F53,-1,0)+1,OFFSET(F53,-1,0)))</f>
        <v>4</v>
      </c>
      <c r="G53" s="61">
        <f ca="1">IF(AND($C53&lt;=2,$C53&lt;&gt;0),0,IF($C53=3,OFFSET(G53,-1,0)+1,OFFSET(G53,-1,0)))</f>
        <v>3</v>
      </c>
      <c r="H53" s="61">
        <f ca="1">IF(AND($C53&lt;=3,$C53&lt;&gt;0),0,IF($C53=4,OFFSET(H53,-1,0)+1,OFFSET(H53,-1,0)))</f>
        <v>0</v>
      </c>
      <c r="I53" s="61">
        <f ca="1">IF(AND($C53&lt;=4,$C53&lt;&gt;0),0,IF(AND($C53="S",$W53&gt;0),OFFSET(I53,-1,0)+1,OFFSET(I53,-1,0)))</f>
        <v>0</v>
      </c>
      <c r="J53" s="61">
        <f t="shared" ca="1" si="1"/>
        <v>42</v>
      </c>
      <c r="K53" s="61">
        <f t="shared" ca="1" si="2"/>
        <v>9</v>
      </c>
      <c r="L53" s="62" t="str">
        <f ca="1">IF(OR(W53&gt;0,$C53=1),"F","")</f>
        <v/>
      </c>
      <c r="M53" s="63" t="s">
        <v>64</v>
      </c>
      <c r="N53" s="64" t="s">
        <v>64</v>
      </c>
      <c r="O53" s="65" t="s">
        <v>145</v>
      </c>
      <c r="P53" s="66" t="s">
        <v>60</v>
      </c>
      <c r="Q53" s="67">
        <v>70647</v>
      </c>
      <c r="R53" s="68" t="s">
        <v>146</v>
      </c>
      <c r="S53" s="69" t="s">
        <v>147</v>
      </c>
      <c r="T53" s="70">
        <v>2</v>
      </c>
      <c r="U53" s="71"/>
      <c r="V53" s="71"/>
      <c r="W53" s="72"/>
      <c r="X53" s="73" t="s">
        <v>11</v>
      </c>
      <c r="Y53" s="74"/>
      <c r="Z53" s="75"/>
      <c r="AA53" s="75"/>
    </row>
    <row r="54" spans="1:27" s="76" customFormat="1" ht="33.75" x14ac:dyDescent="0.25">
      <c r="A54" s="60" t="str">
        <f t="shared" si="0"/>
        <v>S</v>
      </c>
      <c r="B54" s="61">
        <f t="shared" ca="1" si="3"/>
        <v>3</v>
      </c>
      <c r="C54" s="61" t="str">
        <f t="shared" ca="1" si="4"/>
        <v>S</v>
      </c>
      <c r="D54" s="61">
        <f t="shared" ca="1" si="5"/>
        <v>0</v>
      </c>
      <c r="E54" s="61">
        <f t="shared" ca="1" si="6"/>
        <v>1</v>
      </c>
      <c r="F54" s="61">
        <f t="shared" ca="1" si="7"/>
        <v>4</v>
      </c>
      <c r="G54" s="61">
        <f t="shared" ca="1" si="8"/>
        <v>3</v>
      </c>
      <c r="H54" s="61">
        <f t="shared" ca="1" si="9"/>
        <v>0</v>
      </c>
      <c r="I54" s="61">
        <f t="shared" ca="1" si="10"/>
        <v>0</v>
      </c>
      <c r="J54" s="61">
        <f t="shared" ca="1" si="1"/>
        <v>0</v>
      </c>
      <c r="K54" s="61">
        <f t="shared" ca="1" si="2"/>
        <v>0</v>
      </c>
      <c r="L54" s="62" t="str">
        <f t="shared" ca="1" si="11"/>
        <v/>
      </c>
      <c r="M54" s="63" t="s">
        <v>50</v>
      </c>
      <c r="N54" s="64" t="s">
        <v>50</v>
      </c>
      <c r="O54" s="65" t="s">
        <v>148</v>
      </c>
      <c r="P54" s="66" t="s">
        <v>52</v>
      </c>
      <c r="Q54" s="67">
        <v>91905</v>
      </c>
      <c r="R54" s="106" t="s">
        <v>149</v>
      </c>
      <c r="S54" s="69" t="s">
        <v>128</v>
      </c>
      <c r="T54" s="70">
        <v>31</v>
      </c>
      <c r="U54" s="71"/>
      <c r="V54" s="71"/>
      <c r="W54" s="72"/>
      <c r="X54" s="73" t="s">
        <v>150</v>
      </c>
      <c r="Y54" s="74"/>
      <c r="Z54" s="75"/>
      <c r="AA54" s="75"/>
    </row>
    <row r="55" spans="1:27" s="76" customFormat="1" ht="22.5" x14ac:dyDescent="0.25">
      <c r="A55" s="60" t="str">
        <f t="shared" si="0"/>
        <v>S</v>
      </c>
      <c r="B55" s="61">
        <f t="shared" ca="1" si="3"/>
        <v>3</v>
      </c>
      <c r="C55" s="61" t="str">
        <f t="shared" ca="1" si="4"/>
        <v>S</v>
      </c>
      <c r="D55" s="61">
        <f t="shared" ca="1" si="5"/>
        <v>0</v>
      </c>
      <c r="E55" s="61">
        <f t="shared" ca="1" si="6"/>
        <v>1</v>
      </c>
      <c r="F55" s="61">
        <f t="shared" ca="1" si="7"/>
        <v>4</v>
      </c>
      <c r="G55" s="61">
        <f t="shared" ca="1" si="8"/>
        <v>3</v>
      </c>
      <c r="H55" s="61">
        <f t="shared" ca="1" si="9"/>
        <v>0</v>
      </c>
      <c r="I55" s="61">
        <f t="shared" ca="1" si="10"/>
        <v>0</v>
      </c>
      <c r="J55" s="61">
        <f t="shared" ca="1" si="1"/>
        <v>0</v>
      </c>
      <c r="K55" s="61">
        <f t="shared" ca="1" si="2"/>
        <v>0</v>
      </c>
      <c r="L55" s="62" t="str">
        <f t="shared" ca="1" si="11"/>
        <v/>
      </c>
      <c r="M55" s="63" t="s">
        <v>50</v>
      </c>
      <c r="N55" s="64" t="s">
        <v>50</v>
      </c>
      <c r="O55" s="65" t="s">
        <v>151</v>
      </c>
      <c r="P55" s="66" t="s">
        <v>52</v>
      </c>
      <c r="Q55" s="67">
        <v>93655</v>
      </c>
      <c r="R55" s="106" t="s">
        <v>152</v>
      </c>
      <c r="S55" s="69" t="s">
        <v>128</v>
      </c>
      <c r="T55" s="70">
        <v>4</v>
      </c>
      <c r="U55" s="71"/>
      <c r="V55" s="71"/>
      <c r="W55" s="72"/>
      <c r="X55" s="73" t="s">
        <v>11</v>
      </c>
      <c r="Y55" s="74"/>
      <c r="Z55" s="75"/>
      <c r="AA55" s="75"/>
    </row>
    <row r="56" spans="1:27" s="76" customFormat="1" ht="33.75" x14ac:dyDescent="0.25">
      <c r="A56" s="60" t="str">
        <f t="shared" si="0"/>
        <v>S</v>
      </c>
      <c r="B56" s="61">
        <f t="shared" ca="1" si="3"/>
        <v>3</v>
      </c>
      <c r="C56" s="61" t="str">
        <f t="shared" ca="1" si="4"/>
        <v>S</v>
      </c>
      <c r="D56" s="61">
        <f t="shared" ca="1" si="5"/>
        <v>0</v>
      </c>
      <c r="E56" s="61">
        <f t="shared" ca="1" si="6"/>
        <v>1</v>
      </c>
      <c r="F56" s="61">
        <f t="shared" ca="1" si="7"/>
        <v>4</v>
      </c>
      <c r="G56" s="61">
        <f t="shared" ca="1" si="8"/>
        <v>3</v>
      </c>
      <c r="H56" s="61">
        <f t="shared" ca="1" si="9"/>
        <v>0</v>
      </c>
      <c r="I56" s="61">
        <f t="shared" ca="1" si="10"/>
        <v>0</v>
      </c>
      <c r="J56" s="61">
        <f t="shared" ca="1" si="1"/>
        <v>0</v>
      </c>
      <c r="K56" s="61">
        <f t="shared" ca="1" si="2"/>
        <v>0</v>
      </c>
      <c r="L56" s="62" t="str">
        <f t="shared" ca="1" si="11"/>
        <v/>
      </c>
      <c r="M56" s="63" t="s">
        <v>50</v>
      </c>
      <c r="N56" s="64" t="s">
        <v>50</v>
      </c>
      <c r="O56" s="65" t="s">
        <v>153</v>
      </c>
      <c r="P56" s="66" t="s">
        <v>52</v>
      </c>
      <c r="Q56" s="67">
        <v>91846</v>
      </c>
      <c r="R56" s="106" t="s">
        <v>154</v>
      </c>
      <c r="S56" s="69" t="s">
        <v>137</v>
      </c>
      <c r="T56" s="70">
        <v>70</v>
      </c>
      <c r="U56" s="71"/>
      <c r="V56" s="71"/>
      <c r="W56" s="72"/>
      <c r="X56" s="73" t="s">
        <v>11</v>
      </c>
      <c r="Y56" s="74"/>
      <c r="Z56" s="75"/>
      <c r="AA56" s="75"/>
    </row>
    <row r="57" spans="1:27" s="76" customFormat="1" ht="33.75" x14ac:dyDescent="0.25">
      <c r="A57" s="60" t="str">
        <f t="shared" si="0"/>
        <v>S</v>
      </c>
      <c r="B57" s="61">
        <f t="shared" ca="1" si="3"/>
        <v>3</v>
      </c>
      <c r="C57" s="61" t="str">
        <f t="shared" ca="1" si="4"/>
        <v>S</v>
      </c>
      <c r="D57" s="61">
        <f t="shared" ca="1" si="5"/>
        <v>0</v>
      </c>
      <c r="E57" s="61">
        <f t="shared" ca="1" si="6"/>
        <v>1</v>
      </c>
      <c r="F57" s="61">
        <f t="shared" ca="1" si="7"/>
        <v>4</v>
      </c>
      <c r="G57" s="61">
        <f t="shared" ca="1" si="8"/>
        <v>3</v>
      </c>
      <c r="H57" s="61">
        <f t="shared" ca="1" si="9"/>
        <v>0</v>
      </c>
      <c r="I57" s="61">
        <f t="shared" ca="1" si="10"/>
        <v>0</v>
      </c>
      <c r="J57" s="61">
        <f t="shared" ca="1" si="1"/>
        <v>0</v>
      </c>
      <c r="K57" s="61">
        <f t="shared" ca="1" si="2"/>
        <v>0</v>
      </c>
      <c r="L57" s="62" t="str">
        <f t="shared" ca="1" si="11"/>
        <v/>
      </c>
      <c r="M57" s="63" t="s">
        <v>50</v>
      </c>
      <c r="N57" s="64" t="s">
        <v>50</v>
      </c>
      <c r="O57" s="65" t="s">
        <v>155</v>
      </c>
      <c r="P57" s="66" t="s">
        <v>52</v>
      </c>
      <c r="Q57" s="67">
        <v>91872</v>
      </c>
      <c r="R57" s="106" t="s">
        <v>156</v>
      </c>
      <c r="S57" s="69" t="s">
        <v>137</v>
      </c>
      <c r="T57" s="70">
        <v>350</v>
      </c>
      <c r="U57" s="71"/>
      <c r="V57" s="71"/>
      <c r="W57" s="72"/>
      <c r="X57" s="73" t="s">
        <v>157</v>
      </c>
      <c r="Y57" s="74"/>
      <c r="Z57" s="75"/>
      <c r="AA57" s="75"/>
    </row>
    <row r="58" spans="1:27" s="76" customFormat="1" x14ac:dyDescent="0.25">
      <c r="A58" s="60" t="str">
        <f t="shared" si="0"/>
        <v>S</v>
      </c>
      <c r="B58" s="61">
        <f t="shared" ca="1" si="3"/>
        <v>3</v>
      </c>
      <c r="C58" s="61" t="str">
        <f t="shared" ca="1" si="4"/>
        <v>S</v>
      </c>
      <c r="D58" s="61">
        <f t="shared" ca="1" si="5"/>
        <v>0</v>
      </c>
      <c r="E58" s="61">
        <f t="shared" ca="1" si="6"/>
        <v>1</v>
      </c>
      <c r="F58" s="61">
        <f t="shared" ca="1" si="7"/>
        <v>4</v>
      </c>
      <c r="G58" s="61">
        <f t="shared" ca="1" si="8"/>
        <v>3</v>
      </c>
      <c r="H58" s="61">
        <f t="shared" ca="1" si="9"/>
        <v>0</v>
      </c>
      <c r="I58" s="61">
        <f t="shared" ca="1" si="10"/>
        <v>0</v>
      </c>
      <c r="J58" s="61">
        <f t="shared" ca="1" si="1"/>
        <v>0</v>
      </c>
      <c r="K58" s="61">
        <f t="shared" ca="1" si="2"/>
        <v>0</v>
      </c>
      <c r="L58" s="62" t="str">
        <f t="shared" ca="1" si="11"/>
        <v/>
      </c>
      <c r="M58" s="63" t="s">
        <v>50</v>
      </c>
      <c r="N58" s="64" t="s">
        <v>50</v>
      </c>
      <c r="O58" s="65" t="s">
        <v>158</v>
      </c>
      <c r="P58" s="66" t="s">
        <v>60</v>
      </c>
      <c r="Q58" s="67">
        <v>71321</v>
      </c>
      <c r="R58" s="106" t="s">
        <v>159</v>
      </c>
      <c r="S58" s="69" t="s">
        <v>147</v>
      </c>
      <c r="T58" s="70">
        <v>5</v>
      </c>
      <c r="U58" s="71"/>
      <c r="V58" s="71"/>
      <c r="W58" s="72"/>
      <c r="X58" s="73" t="s">
        <v>11</v>
      </c>
      <c r="Y58" s="74"/>
      <c r="Z58" s="75"/>
      <c r="AA58" s="75"/>
    </row>
    <row r="59" spans="1:27" s="76" customFormat="1" x14ac:dyDescent="0.25">
      <c r="A59" s="60" t="str">
        <f t="shared" si="0"/>
        <v>S</v>
      </c>
      <c r="B59" s="61">
        <f t="shared" ca="1" si="3"/>
        <v>3</v>
      </c>
      <c r="C59" s="61" t="str">
        <f t="shared" ca="1" si="4"/>
        <v>S</v>
      </c>
      <c r="D59" s="61">
        <f t="shared" ca="1" si="5"/>
        <v>0</v>
      </c>
      <c r="E59" s="61">
        <f t="shared" ca="1" si="6"/>
        <v>1</v>
      </c>
      <c r="F59" s="61">
        <f t="shared" ca="1" si="7"/>
        <v>4</v>
      </c>
      <c r="G59" s="61">
        <f t="shared" ca="1" si="8"/>
        <v>3</v>
      </c>
      <c r="H59" s="61">
        <f t="shared" ca="1" si="9"/>
        <v>0</v>
      </c>
      <c r="I59" s="61">
        <f t="shared" ca="1" si="10"/>
        <v>0</v>
      </c>
      <c r="J59" s="61">
        <f t="shared" ca="1" si="1"/>
        <v>0</v>
      </c>
      <c r="K59" s="61">
        <f t="shared" ca="1" si="2"/>
        <v>0</v>
      </c>
      <c r="L59" s="62" t="str">
        <f t="shared" ca="1" si="11"/>
        <v/>
      </c>
      <c r="M59" s="63" t="s">
        <v>50</v>
      </c>
      <c r="N59" s="64" t="s">
        <v>50</v>
      </c>
      <c r="O59" s="65" t="s">
        <v>160</v>
      </c>
      <c r="P59" s="66" t="s">
        <v>60</v>
      </c>
      <c r="Q59" s="67">
        <v>71331</v>
      </c>
      <c r="R59" s="106" t="s">
        <v>161</v>
      </c>
      <c r="S59" s="69" t="s">
        <v>147</v>
      </c>
      <c r="T59" s="70">
        <v>5</v>
      </c>
      <c r="U59" s="71"/>
      <c r="V59" s="71"/>
      <c r="W59" s="72"/>
      <c r="X59" s="73" t="s">
        <v>11</v>
      </c>
      <c r="Y59" s="74"/>
      <c r="Z59" s="75"/>
      <c r="AA59" s="75"/>
    </row>
    <row r="60" spans="1:27" s="76" customFormat="1" ht="33.75" x14ac:dyDescent="0.25">
      <c r="A60" s="60" t="str">
        <f t="shared" si="0"/>
        <v>S</v>
      </c>
      <c r="B60" s="61">
        <f t="shared" ca="1" si="3"/>
        <v>3</v>
      </c>
      <c r="C60" s="61" t="str">
        <f t="shared" ca="1" si="4"/>
        <v>S</v>
      </c>
      <c r="D60" s="61">
        <f t="shared" ca="1" si="5"/>
        <v>0</v>
      </c>
      <c r="E60" s="61">
        <f t="shared" ca="1" si="6"/>
        <v>1</v>
      </c>
      <c r="F60" s="61">
        <f t="shared" ca="1" si="7"/>
        <v>4</v>
      </c>
      <c r="G60" s="61">
        <f t="shared" ca="1" si="8"/>
        <v>3</v>
      </c>
      <c r="H60" s="61">
        <f t="shared" ca="1" si="9"/>
        <v>0</v>
      </c>
      <c r="I60" s="61">
        <f t="shared" ca="1" si="10"/>
        <v>0</v>
      </c>
      <c r="J60" s="61">
        <f t="shared" ca="1" si="1"/>
        <v>0</v>
      </c>
      <c r="K60" s="61">
        <f t="shared" ca="1" si="2"/>
        <v>0</v>
      </c>
      <c r="L60" s="62" t="str">
        <f t="shared" ca="1" si="11"/>
        <v/>
      </c>
      <c r="M60" s="63" t="s">
        <v>50</v>
      </c>
      <c r="N60" s="64" t="s">
        <v>50</v>
      </c>
      <c r="O60" s="65" t="s">
        <v>162</v>
      </c>
      <c r="P60" s="66" t="s">
        <v>52</v>
      </c>
      <c r="Q60" s="67">
        <v>91885</v>
      </c>
      <c r="R60" s="106" t="s">
        <v>163</v>
      </c>
      <c r="S60" s="69" t="s">
        <v>128</v>
      </c>
      <c r="T60" s="70">
        <v>115</v>
      </c>
      <c r="U60" s="71"/>
      <c r="V60" s="71"/>
      <c r="W60" s="72"/>
      <c r="X60" s="73" t="s">
        <v>164</v>
      </c>
      <c r="Y60" s="74"/>
      <c r="Z60" s="75"/>
      <c r="AA60" s="75"/>
    </row>
    <row r="61" spans="1:27" s="76" customFormat="1" ht="22.5" x14ac:dyDescent="0.25">
      <c r="A61" s="60" t="str">
        <f t="shared" si="0"/>
        <v>S</v>
      </c>
      <c r="B61" s="61">
        <f t="shared" ca="1" si="3"/>
        <v>3</v>
      </c>
      <c r="C61" s="61" t="str">
        <f t="shared" ca="1" si="4"/>
        <v>S</v>
      </c>
      <c r="D61" s="61">
        <f t="shared" ca="1" si="5"/>
        <v>0</v>
      </c>
      <c r="E61" s="61">
        <f t="shared" ca="1" si="6"/>
        <v>1</v>
      </c>
      <c r="F61" s="61">
        <f t="shared" ca="1" si="7"/>
        <v>4</v>
      </c>
      <c r="G61" s="61">
        <f t="shared" ca="1" si="8"/>
        <v>3</v>
      </c>
      <c r="H61" s="61">
        <f t="shared" ca="1" si="9"/>
        <v>0</v>
      </c>
      <c r="I61" s="61">
        <f t="shared" ca="1" si="10"/>
        <v>0</v>
      </c>
      <c r="J61" s="61">
        <f t="shared" ca="1" si="1"/>
        <v>0</v>
      </c>
      <c r="K61" s="61">
        <f t="shared" ca="1" si="2"/>
        <v>0</v>
      </c>
      <c r="L61" s="62" t="str">
        <f t="shared" ca="1" si="11"/>
        <v/>
      </c>
      <c r="M61" s="63" t="s">
        <v>50</v>
      </c>
      <c r="N61" s="64" t="s">
        <v>50</v>
      </c>
      <c r="O61" s="65" t="s">
        <v>165</v>
      </c>
      <c r="P61" s="66" t="s">
        <v>52</v>
      </c>
      <c r="Q61" s="67">
        <v>97600</v>
      </c>
      <c r="R61" s="106" t="s">
        <v>166</v>
      </c>
      <c r="S61" s="69" t="s">
        <v>128</v>
      </c>
      <c r="T61" s="70">
        <v>14</v>
      </c>
      <c r="U61" s="71"/>
      <c r="V61" s="71"/>
      <c r="W61" s="72"/>
      <c r="X61" s="73" t="s">
        <v>11</v>
      </c>
      <c r="Y61" s="74"/>
      <c r="Z61" s="75"/>
      <c r="AA61" s="75"/>
    </row>
    <row r="62" spans="1:27" s="76" customFormat="1" x14ac:dyDescent="0.25">
      <c r="A62" s="60">
        <f t="shared" si="0"/>
        <v>3</v>
      </c>
      <c r="B62" s="61">
        <f t="shared" ca="1" si="3"/>
        <v>3</v>
      </c>
      <c r="C62" s="61">
        <f t="shared" ca="1" si="4"/>
        <v>3</v>
      </c>
      <c r="D62" s="61">
        <f t="shared" ca="1" si="5"/>
        <v>17</v>
      </c>
      <c r="E62" s="61">
        <f t="shared" ca="1" si="6"/>
        <v>1</v>
      </c>
      <c r="F62" s="61">
        <f t="shared" ca="1" si="7"/>
        <v>4</v>
      </c>
      <c r="G62" s="61">
        <f t="shared" ca="1" si="8"/>
        <v>4</v>
      </c>
      <c r="H62" s="61">
        <f t="shared" ca="1" si="9"/>
        <v>0</v>
      </c>
      <c r="I62" s="61">
        <f t="shared" ca="1" si="10"/>
        <v>0</v>
      </c>
      <c r="J62" s="61">
        <f t="shared" ca="1" si="1"/>
        <v>33</v>
      </c>
      <c r="K62" s="61">
        <f t="shared" ca="1" si="2"/>
        <v>17</v>
      </c>
      <c r="L62" s="62" t="str">
        <f t="shared" ca="1" si="11"/>
        <v/>
      </c>
      <c r="M62" s="63" t="s">
        <v>64</v>
      </c>
      <c r="N62" s="64" t="s">
        <v>64</v>
      </c>
      <c r="O62" s="65" t="s">
        <v>167</v>
      </c>
      <c r="P62" s="66" t="s">
        <v>52</v>
      </c>
      <c r="Q62" s="67"/>
      <c r="R62" s="68" t="s">
        <v>168</v>
      </c>
      <c r="S62" s="69" t="s">
        <v>51</v>
      </c>
      <c r="T62" s="70"/>
      <c r="U62" s="71"/>
      <c r="V62" s="71"/>
      <c r="W62" s="72"/>
      <c r="X62" s="73" t="s">
        <v>11</v>
      </c>
      <c r="Y62" s="74"/>
      <c r="Z62" s="75"/>
      <c r="AA62" s="75"/>
    </row>
    <row r="63" spans="1:27" s="76" customFormat="1" x14ac:dyDescent="0.25">
      <c r="A63" s="60">
        <f t="shared" si="0"/>
        <v>4</v>
      </c>
      <c r="B63" s="61">
        <f t="shared" ca="1" si="3"/>
        <v>4</v>
      </c>
      <c r="C63" s="61">
        <f t="shared" ca="1" si="4"/>
        <v>4</v>
      </c>
      <c r="D63" s="61">
        <f t="shared" ca="1" si="5"/>
        <v>2</v>
      </c>
      <c r="E63" s="61">
        <f t="shared" ca="1" si="6"/>
        <v>1</v>
      </c>
      <c r="F63" s="61">
        <f t="shared" ca="1" si="7"/>
        <v>4</v>
      </c>
      <c r="G63" s="61">
        <f t="shared" ca="1" si="8"/>
        <v>4</v>
      </c>
      <c r="H63" s="61">
        <f t="shared" ca="1" si="9"/>
        <v>1</v>
      </c>
      <c r="I63" s="61">
        <f t="shared" ca="1" si="10"/>
        <v>0</v>
      </c>
      <c r="J63" s="61">
        <f t="shared" ca="1" si="1"/>
        <v>16</v>
      </c>
      <c r="K63" s="61">
        <f t="shared" ca="1" si="2"/>
        <v>2</v>
      </c>
      <c r="L63" s="62" t="str">
        <f t="shared" ca="1" si="11"/>
        <v/>
      </c>
      <c r="M63" s="99" t="s">
        <v>169</v>
      </c>
      <c r="N63" s="64" t="s">
        <v>169</v>
      </c>
      <c r="O63" s="65" t="s">
        <v>170</v>
      </c>
      <c r="P63" s="66" t="s">
        <v>52</v>
      </c>
      <c r="Q63" s="67"/>
      <c r="R63" s="68" t="s">
        <v>171</v>
      </c>
      <c r="S63" s="69" t="s">
        <v>51</v>
      </c>
      <c r="T63" s="70"/>
      <c r="U63" s="71"/>
      <c r="V63" s="71"/>
      <c r="W63" s="72"/>
      <c r="X63" s="73" t="s">
        <v>11</v>
      </c>
      <c r="Y63" s="74"/>
      <c r="Z63" s="75"/>
      <c r="AA63" s="75"/>
    </row>
    <row r="64" spans="1:27" s="76" customFormat="1" ht="22.5" x14ac:dyDescent="0.25">
      <c r="A64" s="60" t="str">
        <f t="shared" si="0"/>
        <v>S</v>
      </c>
      <c r="B64" s="61">
        <f t="shared" ca="1" si="3"/>
        <v>4</v>
      </c>
      <c r="C64" s="61" t="str">
        <f t="shared" ca="1" si="4"/>
        <v>S</v>
      </c>
      <c r="D64" s="61">
        <f t="shared" ca="1" si="5"/>
        <v>0</v>
      </c>
      <c r="E64" s="61">
        <f t="shared" ca="1" si="6"/>
        <v>1</v>
      </c>
      <c r="F64" s="61">
        <f t="shared" ca="1" si="7"/>
        <v>4</v>
      </c>
      <c r="G64" s="61">
        <f t="shared" ca="1" si="8"/>
        <v>4</v>
      </c>
      <c r="H64" s="61">
        <f t="shared" ca="1" si="9"/>
        <v>1</v>
      </c>
      <c r="I64" s="61">
        <f t="shared" ca="1" si="10"/>
        <v>0</v>
      </c>
      <c r="J64" s="61">
        <f t="shared" ca="1" si="1"/>
        <v>0</v>
      </c>
      <c r="K64" s="61">
        <f t="shared" ca="1" si="2"/>
        <v>0</v>
      </c>
      <c r="L64" s="62" t="str">
        <f t="shared" ca="1" si="11"/>
        <v/>
      </c>
      <c r="M64" s="63" t="s">
        <v>50</v>
      </c>
      <c r="N64" s="64" t="s">
        <v>50</v>
      </c>
      <c r="O64" s="65" t="s">
        <v>172</v>
      </c>
      <c r="P64" s="66" t="s">
        <v>52</v>
      </c>
      <c r="Q64" s="67">
        <v>97660</v>
      </c>
      <c r="R64" s="68" t="s">
        <v>134</v>
      </c>
      <c r="S64" s="69" t="s">
        <v>128</v>
      </c>
      <c r="T64" s="70">
        <v>18</v>
      </c>
      <c r="U64" s="71"/>
      <c r="V64" s="71"/>
      <c r="W64" s="72"/>
      <c r="X64" s="73" t="s">
        <v>11</v>
      </c>
      <c r="Y64" s="74"/>
      <c r="Z64" s="75"/>
      <c r="AA64" s="75"/>
    </row>
    <row r="65" spans="1:27" s="76" customFormat="1" x14ac:dyDescent="0.25">
      <c r="A65" s="60">
        <f t="shared" si="0"/>
        <v>4</v>
      </c>
      <c r="B65" s="61">
        <f t="shared" ca="1" si="3"/>
        <v>4</v>
      </c>
      <c r="C65" s="61">
        <f t="shared" ca="1" si="4"/>
        <v>4</v>
      </c>
      <c r="D65" s="61">
        <f t="shared" ca="1" si="5"/>
        <v>14</v>
      </c>
      <c r="E65" s="61">
        <f t="shared" ca="1" si="6"/>
        <v>1</v>
      </c>
      <c r="F65" s="61">
        <f t="shared" ca="1" si="7"/>
        <v>4</v>
      </c>
      <c r="G65" s="61">
        <f t="shared" ca="1" si="8"/>
        <v>4</v>
      </c>
      <c r="H65" s="61">
        <f t="shared" ca="1" si="9"/>
        <v>2</v>
      </c>
      <c r="I65" s="61">
        <f t="shared" ca="1" si="10"/>
        <v>0</v>
      </c>
      <c r="J65" s="61">
        <f t="shared" ca="1" si="1"/>
        <v>14</v>
      </c>
      <c r="K65" s="61">
        <f t="shared" ca="1" si="2"/>
        <v>37</v>
      </c>
      <c r="L65" s="62" t="str">
        <f t="shared" ca="1" si="11"/>
        <v/>
      </c>
      <c r="M65" s="99" t="s">
        <v>169</v>
      </c>
      <c r="N65" s="64" t="s">
        <v>169</v>
      </c>
      <c r="O65" s="65" t="s">
        <v>173</v>
      </c>
      <c r="P65" s="66"/>
      <c r="Q65" s="67"/>
      <c r="R65" s="68" t="s">
        <v>174</v>
      </c>
      <c r="S65" s="69" t="s">
        <v>51</v>
      </c>
      <c r="T65" s="70"/>
      <c r="U65" s="71"/>
      <c r="V65" s="71"/>
      <c r="W65" s="72"/>
      <c r="X65" s="73" t="s">
        <v>11</v>
      </c>
      <c r="Y65" s="74"/>
      <c r="Z65" s="75"/>
      <c r="AA65" s="75"/>
    </row>
    <row r="66" spans="1:27" s="76" customFormat="1" ht="33.75" x14ac:dyDescent="0.25">
      <c r="A66" s="60" t="str">
        <f t="shared" si="0"/>
        <v>S</v>
      </c>
      <c r="B66" s="61">
        <f t="shared" ca="1" si="3"/>
        <v>4</v>
      </c>
      <c r="C66" s="61" t="str">
        <f t="shared" ca="1" si="4"/>
        <v>S</v>
      </c>
      <c r="D66" s="61">
        <f t="shared" ca="1" si="5"/>
        <v>0</v>
      </c>
      <c r="E66" s="61">
        <f t="shared" ca="1" si="6"/>
        <v>1</v>
      </c>
      <c r="F66" s="61">
        <f t="shared" ca="1" si="7"/>
        <v>4</v>
      </c>
      <c r="G66" s="61">
        <f t="shared" ca="1" si="8"/>
        <v>4</v>
      </c>
      <c r="H66" s="61">
        <f t="shared" ca="1" si="9"/>
        <v>2</v>
      </c>
      <c r="I66" s="61">
        <f t="shared" ca="1" si="10"/>
        <v>0</v>
      </c>
      <c r="J66" s="61">
        <f t="shared" ca="1" si="1"/>
        <v>0</v>
      </c>
      <c r="K66" s="61">
        <f t="shared" ca="1" si="2"/>
        <v>0</v>
      </c>
      <c r="L66" s="62" t="str">
        <f t="shared" ca="1" si="11"/>
        <v/>
      </c>
      <c r="M66" s="63" t="s">
        <v>50</v>
      </c>
      <c r="N66" s="64" t="s">
        <v>50</v>
      </c>
      <c r="O66" s="65" t="s">
        <v>175</v>
      </c>
      <c r="P66" s="66" t="s">
        <v>52</v>
      </c>
      <c r="Q66" s="67">
        <v>91927</v>
      </c>
      <c r="R66" s="68" t="s">
        <v>143</v>
      </c>
      <c r="S66" s="69" t="s">
        <v>137</v>
      </c>
      <c r="T66" s="70">
        <v>850</v>
      </c>
      <c r="U66" s="71"/>
      <c r="V66" s="71"/>
      <c r="W66" s="72"/>
      <c r="X66" s="73" t="s">
        <v>144</v>
      </c>
      <c r="Y66" s="74"/>
      <c r="Z66" s="75"/>
      <c r="AA66" s="75"/>
    </row>
    <row r="67" spans="1:27" s="76" customFormat="1" ht="33.75" x14ac:dyDescent="0.25">
      <c r="A67" s="60" t="str">
        <f t="shared" si="0"/>
        <v>S</v>
      </c>
      <c r="B67" s="61">
        <f t="shared" ca="1" si="3"/>
        <v>4</v>
      </c>
      <c r="C67" s="61" t="str">
        <f t="shared" ca="1" si="4"/>
        <v>S</v>
      </c>
      <c r="D67" s="61">
        <f t="shared" ca="1" si="5"/>
        <v>0</v>
      </c>
      <c r="E67" s="61">
        <f t="shared" ca="1" si="6"/>
        <v>1</v>
      </c>
      <c r="F67" s="61">
        <f t="shared" ca="1" si="7"/>
        <v>4</v>
      </c>
      <c r="G67" s="61">
        <f t="shared" ca="1" si="8"/>
        <v>4</v>
      </c>
      <c r="H67" s="61">
        <f t="shared" ca="1" si="9"/>
        <v>2</v>
      </c>
      <c r="I67" s="61">
        <f t="shared" ca="1" si="10"/>
        <v>0</v>
      </c>
      <c r="J67" s="61">
        <f t="shared" ca="1" si="1"/>
        <v>0</v>
      </c>
      <c r="K67" s="61">
        <f t="shared" ca="1" si="2"/>
        <v>0</v>
      </c>
      <c r="L67" s="62" t="str">
        <f t="shared" ca="1" si="11"/>
        <v/>
      </c>
      <c r="M67" s="63" t="s">
        <v>50</v>
      </c>
      <c r="N67" s="64" t="s">
        <v>50</v>
      </c>
      <c r="O67" s="65" t="s">
        <v>176</v>
      </c>
      <c r="P67" s="66" t="s">
        <v>52</v>
      </c>
      <c r="Q67" s="67">
        <v>91905</v>
      </c>
      <c r="R67" s="68" t="s">
        <v>149</v>
      </c>
      <c r="S67" s="69" t="s">
        <v>128</v>
      </c>
      <c r="T67" s="70">
        <v>6</v>
      </c>
      <c r="U67" s="71"/>
      <c r="V67" s="71"/>
      <c r="W67" s="72"/>
      <c r="X67" s="73" t="s">
        <v>150</v>
      </c>
      <c r="Y67" s="74"/>
      <c r="Z67" s="75"/>
      <c r="AA67" s="75"/>
    </row>
    <row r="68" spans="1:27" s="76" customFormat="1" ht="22.5" x14ac:dyDescent="0.25">
      <c r="A68" s="60" t="str">
        <f t="shared" si="0"/>
        <v>S</v>
      </c>
      <c r="B68" s="61">
        <f t="shared" ca="1" si="3"/>
        <v>4</v>
      </c>
      <c r="C68" s="61" t="str">
        <f t="shared" ca="1" si="4"/>
        <v>S</v>
      </c>
      <c r="D68" s="61">
        <f t="shared" ca="1" si="5"/>
        <v>0</v>
      </c>
      <c r="E68" s="61">
        <f t="shared" ca="1" si="6"/>
        <v>1</v>
      </c>
      <c r="F68" s="61">
        <f t="shared" ca="1" si="7"/>
        <v>4</v>
      </c>
      <c r="G68" s="61">
        <f t="shared" ca="1" si="8"/>
        <v>4</v>
      </c>
      <c r="H68" s="61">
        <f t="shared" ca="1" si="9"/>
        <v>2</v>
      </c>
      <c r="I68" s="61">
        <f t="shared" ca="1" si="10"/>
        <v>0</v>
      </c>
      <c r="J68" s="61">
        <f t="shared" ca="1" si="1"/>
        <v>0</v>
      </c>
      <c r="K68" s="61">
        <f t="shared" ca="1" si="2"/>
        <v>0</v>
      </c>
      <c r="L68" s="62" t="str">
        <f t="shared" ca="1" si="11"/>
        <v/>
      </c>
      <c r="M68" s="63" t="s">
        <v>50</v>
      </c>
      <c r="N68" s="64" t="s">
        <v>50</v>
      </c>
      <c r="O68" s="65" t="s">
        <v>177</v>
      </c>
      <c r="P68" s="66" t="s">
        <v>52</v>
      </c>
      <c r="Q68" s="67">
        <v>93655</v>
      </c>
      <c r="R68" s="68" t="s">
        <v>152</v>
      </c>
      <c r="S68" s="69" t="s">
        <v>128</v>
      </c>
      <c r="T68" s="70">
        <v>2</v>
      </c>
      <c r="U68" s="71"/>
      <c r="V68" s="71"/>
      <c r="W68" s="72"/>
      <c r="X68" s="73" t="s">
        <v>11</v>
      </c>
      <c r="Y68" s="74"/>
      <c r="Z68" s="75"/>
      <c r="AA68" s="75"/>
    </row>
    <row r="69" spans="1:27" s="76" customFormat="1" ht="33.75" x14ac:dyDescent="0.25">
      <c r="A69" s="60" t="str">
        <f t="shared" si="0"/>
        <v>S</v>
      </c>
      <c r="B69" s="61">
        <f t="shared" ca="1" si="3"/>
        <v>4</v>
      </c>
      <c r="C69" s="61" t="str">
        <f t="shared" ca="1" si="4"/>
        <v>S</v>
      </c>
      <c r="D69" s="61">
        <f t="shared" ca="1" si="5"/>
        <v>0</v>
      </c>
      <c r="E69" s="61">
        <f t="shared" ca="1" si="6"/>
        <v>1</v>
      </c>
      <c r="F69" s="61">
        <f t="shared" ca="1" si="7"/>
        <v>4</v>
      </c>
      <c r="G69" s="61">
        <f t="shared" ca="1" si="8"/>
        <v>4</v>
      </c>
      <c r="H69" s="61">
        <f t="shared" ca="1" si="9"/>
        <v>2</v>
      </c>
      <c r="I69" s="61">
        <f t="shared" ca="1" si="10"/>
        <v>0</v>
      </c>
      <c r="J69" s="61">
        <f t="shared" ca="1" si="1"/>
        <v>0</v>
      </c>
      <c r="K69" s="61">
        <f t="shared" ca="1" si="2"/>
        <v>0</v>
      </c>
      <c r="L69" s="62" t="str">
        <f t="shared" ca="1" si="11"/>
        <v/>
      </c>
      <c r="M69" s="63" t="s">
        <v>50</v>
      </c>
      <c r="N69" s="64" t="s">
        <v>50</v>
      </c>
      <c r="O69" s="65" t="s">
        <v>178</v>
      </c>
      <c r="P69" s="66" t="s">
        <v>52</v>
      </c>
      <c r="Q69" s="67">
        <v>91846</v>
      </c>
      <c r="R69" s="68" t="s">
        <v>154</v>
      </c>
      <c r="S69" s="69" t="s">
        <v>137</v>
      </c>
      <c r="T69" s="70">
        <v>200</v>
      </c>
      <c r="U69" s="71"/>
      <c r="V69" s="71"/>
      <c r="W69" s="72"/>
      <c r="X69" s="73" t="s">
        <v>11</v>
      </c>
      <c r="Y69" s="74"/>
      <c r="Z69" s="75"/>
      <c r="AA69" s="75"/>
    </row>
    <row r="70" spans="1:27" s="76" customFormat="1" ht="33.75" x14ac:dyDescent="0.25">
      <c r="A70" s="60" t="str">
        <f t="shared" si="0"/>
        <v>S</v>
      </c>
      <c r="B70" s="61">
        <f t="shared" ca="1" si="3"/>
        <v>4</v>
      </c>
      <c r="C70" s="61" t="str">
        <f t="shared" ca="1" si="4"/>
        <v>S</v>
      </c>
      <c r="D70" s="61">
        <f t="shared" ca="1" si="5"/>
        <v>0</v>
      </c>
      <c r="E70" s="61">
        <f t="shared" ca="1" si="6"/>
        <v>1</v>
      </c>
      <c r="F70" s="61">
        <f t="shared" ca="1" si="7"/>
        <v>4</v>
      </c>
      <c r="G70" s="61">
        <f t="shared" ca="1" si="8"/>
        <v>4</v>
      </c>
      <c r="H70" s="61">
        <f t="shared" ca="1" si="9"/>
        <v>2</v>
      </c>
      <c r="I70" s="61">
        <f t="shared" ca="1" si="10"/>
        <v>0</v>
      </c>
      <c r="J70" s="61">
        <f t="shared" ca="1" si="1"/>
        <v>0</v>
      </c>
      <c r="K70" s="61">
        <f t="shared" ca="1" si="2"/>
        <v>0</v>
      </c>
      <c r="L70" s="62" t="str">
        <f t="shared" ca="1" si="11"/>
        <v/>
      </c>
      <c r="M70" s="63" t="s">
        <v>50</v>
      </c>
      <c r="N70" s="64" t="s">
        <v>50</v>
      </c>
      <c r="O70" s="65" t="s">
        <v>179</v>
      </c>
      <c r="P70" s="66" t="s">
        <v>52</v>
      </c>
      <c r="Q70" s="67">
        <v>91872</v>
      </c>
      <c r="R70" s="68" t="s">
        <v>156</v>
      </c>
      <c r="S70" s="69" t="s">
        <v>137</v>
      </c>
      <c r="T70" s="70">
        <v>90</v>
      </c>
      <c r="U70" s="71"/>
      <c r="V70" s="71"/>
      <c r="W70" s="72"/>
      <c r="X70" s="73" t="s">
        <v>157</v>
      </c>
      <c r="Y70" s="74"/>
      <c r="Z70" s="75"/>
      <c r="AA70" s="75"/>
    </row>
    <row r="71" spans="1:27" s="76" customFormat="1" x14ac:dyDescent="0.25">
      <c r="A71" s="60" t="str">
        <f t="shared" si="0"/>
        <v>S</v>
      </c>
      <c r="B71" s="61">
        <f t="shared" ca="1" si="3"/>
        <v>4</v>
      </c>
      <c r="C71" s="61" t="str">
        <f t="shared" ca="1" si="4"/>
        <v>S</v>
      </c>
      <c r="D71" s="61">
        <f t="shared" ca="1" si="5"/>
        <v>0</v>
      </c>
      <c r="E71" s="61">
        <f t="shared" ca="1" si="6"/>
        <v>1</v>
      </c>
      <c r="F71" s="61">
        <f t="shared" ca="1" si="7"/>
        <v>4</v>
      </c>
      <c r="G71" s="61">
        <f t="shared" ca="1" si="8"/>
        <v>4</v>
      </c>
      <c r="H71" s="61">
        <f t="shared" ca="1" si="9"/>
        <v>2</v>
      </c>
      <c r="I71" s="61">
        <f t="shared" ca="1" si="10"/>
        <v>0</v>
      </c>
      <c r="J71" s="61">
        <f t="shared" ca="1" si="1"/>
        <v>0</v>
      </c>
      <c r="K71" s="61">
        <f t="shared" ca="1" si="2"/>
        <v>0</v>
      </c>
      <c r="L71" s="62" t="str">
        <f t="shared" ca="1" si="11"/>
        <v/>
      </c>
      <c r="M71" s="63" t="s">
        <v>50</v>
      </c>
      <c r="N71" s="64" t="s">
        <v>50</v>
      </c>
      <c r="O71" s="65" t="s">
        <v>180</v>
      </c>
      <c r="P71" s="66" t="s">
        <v>60</v>
      </c>
      <c r="Q71" s="67">
        <v>71321</v>
      </c>
      <c r="R71" s="68" t="s">
        <v>159</v>
      </c>
      <c r="S71" s="69" t="s">
        <v>147</v>
      </c>
      <c r="T71" s="70">
        <v>5</v>
      </c>
      <c r="U71" s="71"/>
      <c r="V71" s="71"/>
      <c r="W71" s="72"/>
      <c r="X71" s="73" t="s">
        <v>11</v>
      </c>
      <c r="Y71" s="74"/>
      <c r="Z71" s="75"/>
      <c r="AA71" s="75"/>
    </row>
    <row r="72" spans="1:27" s="76" customFormat="1" x14ac:dyDescent="0.25">
      <c r="A72" s="60" t="str">
        <f t="shared" si="0"/>
        <v>S</v>
      </c>
      <c r="B72" s="61">
        <f t="shared" ca="1" si="3"/>
        <v>4</v>
      </c>
      <c r="C72" s="61" t="str">
        <f t="shared" ca="1" si="4"/>
        <v>S</v>
      </c>
      <c r="D72" s="61">
        <f t="shared" ca="1" si="5"/>
        <v>0</v>
      </c>
      <c r="E72" s="61">
        <f t="shared" ca="1" si="6"/>
        <v>1</v>
      </c>
      <c r="F72" s="61">
        <f t="shared" ca="1" si="7"/>
        <v>4</v>
      </c>
      <c r="G72" s="61">
        <f t="shared" ca="1" si="8"/>
        <v>4</v>
      </c>
      <c r="H72" s="61">
        <f t="shared" ca="1" si="9"/>
        <v>2</v>
      </c>
      <c r="I72" s="61">
        <f t="shared" ca="1" si="10"/>
        <v>0</v>
      </c>
      <c r="J72" s="61">
        <f t="shared" ca="1" si="1"/>
        <v>0</v>
      </c>
      <c r="K72" s="61">
        <f t="shared" ca="1" si="2"/>
        <v>0</v>
      </c>
      <c r="L72" s="62" t="str">
        <f t="shared" ca="1" si="11"/>
        <v/>
      </c>
      <c r="M72" s="63" t="s">
        <v>50</v>
      </c>
      <c r="N72" s="64" t="s">
        <v>50</v>
      </c>
      <c r="O72" s="65" t="s">
        <v>181</v>
      </c>
      <c r="P72" s="66" t="s">
        <v>60</v>
      </c>
      <c r="Q72" s="67">
        <v>71331</v>
      </c>
      <c r="R72" s="68" t="s">
        <v>161</v>
      </c>
      <c r="S72" s="69" t="s">
        <v>147</v>
      </c>
      <c r="T72" s="70">
        <v>5</v>
      </c>
      <c r="U72" s="71"/>
      <c r="V72" s="71"/>
      <c r="W72" s="72"/>
      <c r="X72" s="73" t="s">
        <v>11</v>
      </c>
      <c r="Y72" s="74"/>
      <c r="Z72" s="75"/>
      <c r="AA72" s="75"/>
    </row>
    <row r="73" spans="1:27" s="76" customFormat="1" ht="33.75" x14ac:dyDescent="0.25">
      <c r="A73" s="60" t="str">
        <f t="shared" si="0"/>
        <v>S</v>
      </c>
      <c r="B73" s="61">
        <f t="shared" ca="1" si="3"/>
        <v>4</v>
      </c>
      <c r="C73" s="61" t="str">
        <f t="shared" ca="1" si="4"/>
        <v>S</v>
      </c>
      <c r="D73" s="61">
        <f t="shared" ca="1" si="5"/>
        <v>0</v>
      </c>
      <c r="E73" s="61">
        <f t="shared" ca="1" si="6"/>
        <v>1</v>
      </c>
      <c r="F73" s="61">
        <f t="shared" ca="1" si="7"/>
        <v>4</v>
      </c>
      <c r="G73" s="61">
        <f t="shared" ca="1" si="8"/>
        <v>4</v>
      </c>
      <c r="H73" s="61">
        <f t="shared" ca="1" si="9"/>
        <v>2</v>
      </c>
      <c r="I73" s="61">
        <f t="shared" ca="1" si="10"/>
        <v>0</v>
      </c>
      <c r="J73" s="61">
        <f t="shared" ca="1" si="1"/>
        <v>0</v>
      </c>
      <c r="K73" s="61">
        <f t="shared" ca="1" si="2"/>
        <v>0</v>
      </c>
      <c r="L73" s="62" t="str">
        <f t="shared" ca="1" si="11"/>
        <v/>
      </c>
      <c r="M73" s="63" t="s">
        <v>50</v>
      </c>
      <c r="N73" s="64" t="s">
        <v>50</v>
      </c>
      <c r="O73" s="65" t="s">
        <v>182</v>
      </c>
      <c r="P73" s="66" t="s">
        <v>52</v>
      </c>
      <c r="Q73" s="67">
        <v>91885</v>
      </c>
      <c r="R73" s="68" t="s">
        <v>163</v>
      </c>
      <c r="S73" s="69" t="s">
        <v>128</v>
      </c>
      <c r="T73" s="70">
        <v>42</v>
      </c>
      <c r="U73" s="71"/>
      <c r="V73" s="71"/>
      <c r="W73" s="72"/>
      <c r="X73" s="73" t="s">
        <v>164</v>
      </c>
      <c r="Y73" s="74"/>
      <c r="Z73" s="75"/>
      <c r="AA73" s="75"/>
    </row>
    <row r="74" spans="1:27" s="76" customFormat="1" x14ac:dyDescent="0.25">
      <c r="A74" s="60" t="str">
        <f t="shared" si="0"/>
        <v>S</v>
      </c>
      <c r="B74" s="61">
        <f t="shared" ca="1" si="3"/>
        <v>4</v>
      </c>
      <c r="C74" s="61" t="str">
        <f t="shared" ca="1" si="4"/>
        <v>S</v>
      </c>
      <c r="D74" s="61">
        <f t="shared" ca="1" si="5"/>
        <v>0</v>
      </c>
      <c r="E74" s="61">
        <f t="shared" ca="1" si="6"/>
        <v>1</v>
      </c>
      <c r="F74" s="61">
        <f t="shared" ca="1" si="7"/>
        <v>4</v>
      </c>
      <c r="G74" s="61">
        <f t="shared" ca="1" si="8"/>
        <v>4</v>
      </c>
      <c r="H74" s="61">
        <f t="shared" ca="1" si="9"/>
        <v>2</v>
      </c>
      <c r="I74" s="61">
        <f t="shared" ca="1" si="10"/>
        <v>0</v>
      </c>
      <c r="J74" s="61">
        <f t="shared" ca="1" si="1"/>
        <v>0</v>
      </c>
      <c r="K74" s="61">
        <f t="shared" ca="1" si="2"/>
        <v>0</v>
      </c>
      <c r="L74" s="62" t="str">
        <f t="shared" ca="1" si="11"/>
        <v/>
      </c>
      <c r="M74" s="63" t="s">
        <v>50</v>
      </c>
      <c r="N74" s="64" t="s">
        <v>50</v>
      </c>
      <c r="O74" s="65" t="s">
        <v>183</v>
      </c>
      <c r="P74" s="66" t="s">
        <v>60</v>
      </c>
      <c r="Q74" s="67">
        <v>70924</v>
      </c>
      <c r="R74" s="68" t="s">
        <v>184</v>
      </c>
      <c r="S74" s="69" t="s">
        <v>185</v>
      </c>
      <c r="T74" s="70">
        <v>12</v>
      </c>
      <c r="U74" s="71"/>
      <c r="V74" s="71"/>
      <c r="W74" s="72"/>
      <c r="X74" s="73" t="s">
        <v>11</v>
      </c>
      <c r="Y74" s="74"/>
      <c r="Z74" s="75"/>
      <c r="AA74" s="75"/>
    </row>
    <row r="75" spans="1:27" s="76" customFormat="1" x14ac:dyDescent="0.25">
      <c r="A75" s="60" t="str">
        <f t="shared" si="0"/>
        <v>S</v>
      </c>
      <c r="B75" s="61">
        <f t="shared" ca="1" si="3"/>
        <v>4</v>
      </c>
      <c r="C75" s="61" t="str">
        <f t="shared" ca="1" si="4"/>
        <v>S</v>
      </c>
      <c r="D75" s="61">
        <f t="shared" ca="1" si="5"/>
        <v>0</v>
      </c>
      <c r="E75" s="61">
        <f t="shared" ca="1" si="6"/>
        <v>1</v>
      </c>
      <c r="F75" s="61">
        <f t="shared" ca="1" si="7"/>
        <v>4</v>
      </c>
      <c r="G75" s="61">
        <f t="shared" ca="1" si="8"/>
        <v>4</v>
      </c>
      <c r="H75" s="61">
        <f t="shared" ca="1" si="9"/>
        <v>2</v>
      </c>
      <c r="I75" s="61">
        <f t="shared" ca="1" si="10"/>
        <v>0</v>
      </c>
      <c r="J75" s="61">
        <f t="shared" ca="1" si="1"/>
        <v>0</v>
      </c>
      <c r="K75" s="61">
        <f t="shared" ca="1" si="2"/>
        <v>0</v>
      </c>
      <c r="L75" s="62" t="str">
        <f t="shared" ca="1" si="11"/>
        <v/>
      </c>
      <c r="M75" s="63" t="s">
        <v>50</v>
      </c>
      <c r="N75" s="64" t="s">
        <v>50</v>
      </c>
      <c r="O75" s="65" t="s">
        <v>186</v>
      </c>
      <c r="P75" s="66" t="s">
        <v>60</v>
      </c>
      <c r="Q75" s="67">
        <v>70931</v>
      </c>
      <c r="R75" s="68" t="s">
        <v>187</v>
      </c>
      <c r="S75" s="69" t="s">
        <v>185</v>
      </c>
      <c r="T75" s="70">
        <v>48</v>
      </c>
      <c r="U75" s="71"/>
      <c r="V75" s="71"/>
      <c r="W75" s="72"/>
      <c r="X75" s="73" t="s">
        <v>11</v>
      </c>
      <c r="Y75" s="74"/>
      <c r="Z75" s="75"/>
      <c r="AA75" s="75"/>
    </row>
    <row r="76" spans="1:27" s="76" customFormat="1" ht="45" x14ac:dyDescent="0.25">
      <c r="A76" s="60" t="str">
        <f t="shared" si="0"/>
        <v>S</v>
      </c>
      <c r="B76" s="61">
        <f t="shared" ca="1" si="3"/>
        <v>4</v>
      </c>
      <c r="C76" s="61" t="str">
        <f t="shared" ca="1" si="4"/>
        <v>S</v>
      </c>
      <c r="D76" s="61">
        <f t="shared" ca="1" si="5"/>
        <v>0</v>
      </c>
      <c r="E76" s="61">
        <f t="shared" ca="1" si="6"/>
        <v>1</v>
      </c>
      <c r="F76" s="61">
        <f t="shared" ca="1" si="7"/>
        <v>4</v>
      </c>
      <c r="G76" s="61">
        <f t="shared" ca="1" si="8"/>
        <v>4</v>
      </c>
      <c r="H76" s="61">
        <f t="shared" ca="1" si="9"/>
        <v>2</v>
      </c>
      <c r="I76" s="61">
        <f t="shared" ca="1" si="10"/>
        <v>0</v>
      </c>
      <c r="J76" s="61">
        <f t="shared" ca="1" si="1"/>
        <v>0</v>
      </c>
      <c r="K76" s="61">
        <f t="shared" ca="1" si="2"/>
        <v>0</v>
      </c>
      <c r="L76" s="62" t="str">
        <f t="shared" ca="1" si="11"/>
        <v/>
      </c>
      <c r="M76" s="63" t="s">
        <v>50</v>
      </c>
      <c r="N76" s="64" t="s">
        <v>50</v>
      </c>
      <c r="O76" s="65" t="s">
        <v>188</v>
      </c>
      <c r="P76" s="66" t="s">
        <v>52</v>
      </c>
      <c r="Q76" s="67" t="s">
        <v>189</v>
      </c>
      <c r="R76" s="68" t="s">
        <v>190</v>
      </c>
      <c r="S76" s="69" t="s">
        <v>128</v>
      </c>
      <c r="T76" s="70">
        <v>1</v>
      </c>
      <c r="U76" s="71"/>
      <c r="V76" s="71"/>
      <c r="W76" s="72"/>
      <c r="X76" s="73" t="s">
        <v>11</v>
      </c>
      <c r="Y76" s="74"/>
      <c r="Z76" s="75"/>
      <c r="AA76" s="75"/>
    </row>
    <row r="77" spans="1:27" s="76" customFormat="1" x14ac:dyDescent="0.25">
      <c r="A77" s="60" t="str">
        <f t="shared" si="0"/>
        <v>S</v>
      </c>
      <c r="B77" s="61">
        <f t="shared" ca="1" si="3"/>
        <v>4</v>
      </c>
      <c r="C77" s="61" t="str">
        <f t="shared" ca="1" si="4"/>
        <v>S</v>
      </c>
      <c r="D77" s="61">
        <f t="shared" ca="1" si="5"/>
        <v>0</v>
      </c>
      <c r="E77" s="61">
        <f t="shared" ca="1" si="6"/>
        <v>1</v>
      </c>
      <c r="F77" s="61">
        <f t="shared" ca="1" si="7"/>
        <v>4</v>
      </c>
      <c r="G77" s="61">
        <f t="shared" ca="1" si="8"/>
        <v>4</v>
      </c>
      <c r="H77" s="61">
        <f t="shared" ca="1" si="9"/>
        <v>2</v>
      </c>
      <c r="I77" s="61">
        <f t="shared" ca="1" si="10"/>
        <v>0</v>
      </c>
      <c r="J77" s="61">
        <f t="shared" ca="1" si="1"/>
        <v>0</v>
      </c>
      <c r="K77" s="61">
        <f t="shared" ca="1" si="2"/>
        <v>0</v>
      </c>
      <c r="L77" s="62" t="str">
        <f t="shared" ca="1" si="11"/>
        <v/>
      </c>
      <c r="M77" s="63" t="s">
        <v>50</v>
      </c>
      <c r="N77" s="64" t="s">
        <v>50</v>
      </c>
      <c r="O77" s="65" t="s">
        <v>191</v>
      </c>
      <c r="P77" s="66" t="s">
        <v>68</v>
      </c>
      <c r="Q77" s="67" t="s">
        <v>192</v>
      </c>
      <c r="R77" s="68" t="s">
        <v>193</v>
      </c>
      <c r="S77" s="69" t="s">
        <v>194</v>
      </c>
      <c r="T77" s="70">
        <v>32</v>
      </c>
      <c r="U77" s="71"/>
      <c r="V77" s="71"/>
      <c r="W77" s="72"/>
      <c r="X77" s="73" t="s">
        <v>11</v>
      </c>
      <c r="Y77" s="74"/>
      <c r="Z77" s="75"/>
      <c r="AA77" s="75"/>
    </row>
    <row r="78" spans="1:27" s="76" customFormat="1" ht="22.5" x14ac:dyDescent="0.25">
      <c r="A78" s="60" t="str">
        <f t="shared" si="0"/>
        <v>S</v>
      </c>
      <c r="B78" s="61">
        <f t="shared" ca="1" si="3"/>
        <v>4</v>
      </c>
      <c r="C78" s="61" t="str">
        <f t="shared" ca="1" si="4"/>
        <v>S</v>
      </c>
      <c r="D78" s="61">
        <f t="shared" ca="1" si="5"/>
        <v>0</v>
      </c>
      <c r="E78" s="61">
        <f t="shared" ca="1" si="6"/>
        <v>1</v>
      </c>
      <c r="F78" s="61">
        <f t="shared" ca="1" si="7"/>
        <v>4</v>
      </c>
      <c r="G78" s="61">
        <f t="shared" ca="1" si="8"/>
        <v>4</v>
      </c>
      <c r="H78" s="61">
        <f t="shared" ca="1" si="9"/>
        <v>2</v>
      </c>
      <c r="I78" s="61">
        <f t="shared" ca="1" si="10"/>
        <v>0</v>
      </c>
      <c r="J78" s="61">
        <f t="shared" ca="1" si="1"/>
        <v>0</v>
      </c>
      <c r="K78" s="61">
        <f t="shared" ca="1" si="2"/>
        <v>0</v>
      </c>
      <c r="L78" s="62" t="str">
        <f t="shared" ca="1" si="11"/>
        <v/>
      </c>
      <c r="M78" s="63" t="s">
        <v>50</v>
      </c>
      <c r="N78" s="64" t="s">
        <v>50</v>
      </c>
      <c r="O78" s="65" t="s">
        <v>195</v>
      </c>
      <c r="P78" s="66" t="s">
        <v>52</v>
      </c>
      <c r="Q78" s="67">
        <v>92001</v>
      </c>
      <c r="R78" s="68" t="s">
        <v>196</v>
      </c>
      <c r="S78" s="69" t="s">
        <v>128</v>
      </c>
      <c r="T78" s="70">
        <v>18</v>
      </c>
      <c r="U78" s="71"/>
      <c r="V78" s="71"/>
      <c r="W78" s="72"/>
      <c r="X78" s="73" t="s">
        <v>11</v>
      </c>
      <c r="Y78" s="74"/>
      <c r="Z78" s="75"/>
      <c r="AA78" s="75"/>
    </row>
    <row r="79" spans="1:27" s="76" customFormat="1" x14ac:dyDescent="0.25">
      <c r="A79" s="60">
        <f t="shared" si="0"/>
        <v>3</v>
      </c>
      <c r="B79" s="61">
        <f t="shared" ca="1" si="3"/>
        <v>3</v>
      </c>
      <c r="C79" s="61">
        <f t="shared" ca="1" si="4"/>
        <v>3</v>
      </c>
      <c r="D79" s="61">
        <f t="shared" ca="1" si="5"/>
        <v>16</v>
      </c>
      <c r="E79" s="61">
        <f t="shared" ca="1" si="6"/>
        <v>1</v>
      </c>
      <c r="F79" s="61">
        <f t="shared" ca="1" si="7"/>
        <v>4</v>
      </c>
      <c r="G79" s="61">
        <f t="shared" ca="1" si="8"/>
        <v>5</v>
      </c>
      <c r="H79" s="61">
        <f t="shared" ca="1" si="9"/>
        <v>0</v>
      </c>
      <c r="I79" s="61">
        <f t="shared" ca="1" si="10"/>
        <v>0</v>
      </c>
      <c r="J79" s="61">
        <f t="shared" ca="1" si="1"/>
        <v>16</v>
      </c>
      <c r="K79" s="61" t="e">
        <f t="shared" ca="1" si="2"/>
        <v>#N/A</v>
      </c>
      <c r="L79" s="62" t="str">
        <f t="shared" ca="1" si="11"/>
        <v/>
      </c>
      <c r="M79" s="63" t="s">
        <v>64</v>
      </c>
      <c r="N79" s="64" t="s">
        <v>64</v>
      </c>
      <c r="O79" s="65" t="s">
        <v>197</v>
      </c>
      <c r="P79" s="66"/>
      <c r="Q79" s="67"/>
      <c r="R79" s="68" t="s">
        <v>198</v>
      </c>
      <c r="S79" s="69" t="s">
        <v>51</v>
      </c>
      <c r="T79" s="70"/>
      <c r="U79" s="71"/>
      <c r="V79" s="71"/>
      <c r="W79" s="72"/>
      <c r="X79" s="73" t="s">
        <v>11</v>
      </c>
      <c r="Y79" s="74"/>
      <c r="Z79" s="75"/>
      <c r="AA79" s="75"/>
    </row>
    <row r="80" spans="1:27" s="76" customFormat="1" x14ac:dyDescent="0.25">
      <c r="A80" s="60">
        <f t="shared" si="0"/>
        <v>4</v>
      </c>
      <c r="B80" s="61">
        <f t="shared" ca="1" si="3"/>
        <v>4</v>
      </c>
      <c r="C80" s="61">
        <f t="shared" ca="1" si="4"/>
        <v>4</v>
      </c>
      <c r="D80" s="61">
        <f t="shared" ca="1" si="5"/>
        <v>4</v>
      </c>
      <c r="E80" s="61">
        <f t="shared" ca="1" si="6"/>
        <v>1</v>
      </c>
      <c r="F80" s="61">
        <f t="shared" ca="1" si="7"/>
        <v>4</v>
      </c>
      <c r="G80" s="61">
        <f t="shared" ca="1" si="8"/>
        <v>5</v>
      </c>
      <c r="H80" s="61">
        <f t="shared" ca="1" si="9"/>
        <v>1</v>
      </c>
      <c r="I80" s="61">
        <f t="shared" ca="1" si="10"/>
        <v>0</v>
      </c>
      <c r="J80" s="61">
        <f t="shared" ca="1" si="1"/>
        <v>15</v>
      </c>
      <c r="K80" s="61">
        <f t="shared" ca="1" si="2"/>
        <v>4</v>
      </c>
      <c r="L80" s="62" t="str">
        <f t="shared" ca="1" si="11"/>
        <v/>
      </c>
      <c r="M80" s="63" t="s">
        <v>169</v>
      </c>
      <c r="N80" s="64" t="s">
        <v>169</v>
      </c>
      <c r="O80" s="65" t="s">
        <v>199</v>
      </c>
      <c r="P80" s="66"/>
      <c r="Q80" s="67"/>
      <c r="R80" s="68" t="s">
        <v>171</v>
      </c>
      <c r="S80" s="69" t="s">
        <v>51</v>
      </c>
      <c r="T80" s="70"/>
      <c r="U80" s="71"/>
      <c r="V80" s="71"/>
      <c r="W80" s="72"/>
      <c r="X80" s="73" t="s">
        <v>11</v>
      </c>
      <c r="Y80" s="74"/>
      <c r="Z80" s="75"/>
      <c r="AA80" s="75"/>
    </row>
    <row r="81" spans="1:27" s="76" customFormat="1" ht="22.5" x14ac:dyDescent="0.25">
      <c r="A81" s="60" t="str">
        <f t="shared" si="0"/>
        <v>S</v>
      </c>
      <c r="B81" s="61">
        <f t="shared" ca="1" si="3"/>
        <v>4</v>
      </c>
      <c r="C81" s="61" t="str">
        <f t="shared" ca="1" si="4"/>
        <v>S</v>
      </c>
      <c r="D81" s="61">
        <f t="shared" ca="1" si="5"/>
        <v>0</v>
      </c>
      <c r="E81" s="61">
        <f t="shared" ca="1" si="6"/>
        <v>1</v>
      </c>
      <c r="F81" s="61">
        <f t="shared" ca="1" si="7"/>
        <v>4</v>
      </c>
      <c r="G81" s="61">
        <f t="shared" ca="1" si="8"/>
        <v>5</v>
      </c>
      <c r="H81" s="61">
        <f t="shared" ca="1" si="9"/>
        <v>1</v>
      </c>
      <c r="I81" s="61">
        <f t="shared" ca="1" si="10"/>
        <v>0</v>
      </c>
      <c r="J81" s="61">
        <f t="shared" ca="1" si="1"/>
        <v>0</v>
      </c>
      <c r="K81" s="61">
        <f t="shared" ca="1" si="2"/>
        <v>0</v>
      </c>
      <c r="L81" s="62" t="str">
        <f t="shared" ca="1" si="11"/>
        <v/>
      </c>
      <c r="M81" s="63" t="s">
        <v>50</v>
      </c>
      <c r="N81" s="64" t="s">
        <v>50</v>
      </c>
      <c r="O81" s="65" t="s">
        <v>200</v>
      </c>
      <c r="P81" s="66" t="s">
        <v>52</v>
      </c>
      <c r="Q81" s="67">
        <v>97660</v>
      </c>
      <c r="R81" s="68" t="s">
        <v>134</v>
      </c>
      <c r="S81" s="69" t="s">
        <v>128</v>
      </c>
      <c r="T81" s="70">
        <v>2</v>
      </c>
      <c r="U81" s="71"/>
      <c r="V81" s="71"/>
      <c r="W81" s="72"/>
      <c r="X81" s="73" t="s">
        <v>11</v>
      </c>
      <c r="Y81" s="74"/>
      <c r="Z81" s="75"/>
      <c r="AA81" s="75"/>
    </row>
    <row r="82" spans="1:27" s="76" customFormat="1" ht="22.5" x14ac:dyDescent="0.25">
      <c r="A82" s="60" t="str">
        <f t="shared" si="0"/>
        <v>S</v>
      </c>
      <c r="B82" s="61">
        <f t="shared" ca="1" si="3"/>
        <v>4</v>
      </c>
      <c r="C82" s="61" t="str">
        <f t="shared" ca="1" si="4"/>
        <v>S</v>
      </c>
      <c r="D82" s="61">
        <f t="shared" ca="1" si="5"/>
        <v>0</v>
      </c>
      <c r="E82" s="61">
        <f t="shared" ca="1" si="6"/>
        <v>1</v>
      </c>
      <c r="F82" s="61">
        <f t="shared" ca="1" si="7"/>
        <v>4</v>
      </c>
      <c r="G82" s="61">
        <f t="shared" ca="1" si="8"/>
        <v>5</v>
      </c>
      <c r="H82" s="61">
        <f t="shared" ca="1" si="9"/>
        <v>1</v>
      </c>
      <c r="I82" s="61">
        <f t="shared" ca="1" si="10"/>
        <v>0</v>
      </c>
      <c r="J82" s="61">
        <f t="shared" ca="1" si="1"/>
        <v>0</v>
      </c>
      <c r="K82" s="61">
        <f t="shared" ca="1" si="2"/>
        <v>0</v>
      </c>
      <c r="L82" s="62" t="str">
        <f t="shared" ca="1" si="11"/>
        <v/>
      </c>
      <c r="M82" s="63" t="s">
        <v>50</v>
      </c>
      <c r="N82" s="64" t="s">
        <v>50</v>
      </c>
      <c r="O82" s="65" t="s">
        <v>201</v>
      </c>
      <c r="P82" s="66" t="s">
        <v>52</v>
      </c>
      <c r="Q82" s="67">
        <v>97661</v>
      </c>
      <c r="R82" s="68" t="s">
        <v>136</v>
      </c>
      <c r="S82" s="69" t="s">
        <v>137</v>
      </c>
      <c r="T82" s="70">
        <v>100</v>
      </c>
      <c r="U82" s="71"/>
      <c r="V82" s="71"/>
      <c r="W82" s="72"/>
      <c r="X82" s="73" t="s">
        <v>11</v>
      </c>
      <c r="Y82" s="74"/>
      <c r="Z82" s="75"/>
      <c r="AA82" s="75"/>
    </row>
    <row r="83" spans="1:27" s="76" customFormat="1" ht="22.5" x14ac:dyDescent="0.25">
      <c r="A83" s="60" t="str">
        <f t="shared" si="0"/>
        <v>S</v>
      </c>
      <c r="B83" s="61">
        <f t="shared" ca="1" si="3"/>
        <v>4</v>
      </c>
      <c r="C83" s="61" t="str">
        <f t="shared" ca="1" si="4"/>
        <v>S</v>
      </c>
      <c r="D83" s="61">
        <f t="shared" ca="1" si="5"/>
        <v>0</v>
      </c>
      <c r="E83" s="61">
        <f t="shared" ca="1" si="6"/>
        <v>1</v>
      </c>
      <c r="F83" s="61">
        <f t="shared" ca="1" si="7"/>
        <v>4</v>
      </c>
      <c r="G83" s="61">
        <f t="shared" ca="1" si="8"/>
        <v>5</v>
      </c>
      <c r="H83" s="61">
        <f t="shared" ca="1" si="9"/>
        <v>1</v>
      </c>
      <c r="I83" s="61">
        <f t="shared" ca="1" si="10"/>
        <v>0</v>
      </c>
      <c r="J83" s="61">
        <f t="shared" ref="J83:J146" ca="1" si="12">IF(OR($C83="S",$C83=0),0,MATCH(0,OFFSET($D83,1,$C83,ROW($C$180)-ROW($C83)),0))</f>
        <v>0</v>
      </c>
      <c r="K83" s="61">
        <f t="shared" ref="K83:K146" ca="1" si="13">IF(OR($C83="S",$C83=0),0,MATCH(OFFSET($D83,0,$C83)+1,OFFSET($D83,1,$C83,ROW($C$180)-ROW($C83)),0))</f>
        <v>0</v>
      </c>
      <c r="L83" s="62" t="str">
        <f t="shared" ca="1" si="11"/>
        <v/>
      </c>
      <c r="M83" s="63" t="s">
        <v>50</v>
      </c>
      <c r="N83" s="64" t="s">
        <v>50</v>
      </c>
      <c r="O83" s="65" t="s">
        <v>202</v>
      </c>
      <c r="P83" s="66" t="s">
        <v>52</v>
      </c>
      <c r="Q83" s="67">
        <v>97665</v>
      </c>
      <c r="R83" s="68" t="s">
        <v>139</v>
      </c>
      <c r="S83" s="69" t="s">
        <v>128</v>
      </c>
      <c r="T83" s="70">
        <v>8</v>
      </c>
      <c r="U83" s="71"/>
      <c r="V83" s="71"/>
      <c r="W83" s="72"/>
      <c r="X83" s="73" t="s">
        <v>11</v>
      </c>
      <c r="Y83" s="74"/>
      <c r="Z83" s="75"/>
      <c r="AA83" s="75"/>
    </row>
    <row r="84" spans="1:27" s="76" customFormat="1" x14ac:dyDescent="0.25">
      <c r="A84" s="60">
        <f t="shared" si="0"/>
        <v>4</v>
      </c>
      <c r="B84" s="61">
        <f t="shared" ca="1" si="3"/>
        <v>4</v>
      </c>
      <c r="C84" s="61">
        <f t="shared" ca="1" si="4"/>
        <v>4</v>
      </c>
      <c r="D84" s="61">
        <f t="shared" ca="1" si="5"/>
        <v>11</v>
      </c>
      <c r="E84" s="61">
        <f t="shared" ca="1" si="6"/>
        <v>1</v>
      </c>
      <c r="F84" s="61">
        <f t="shared" ca="1" si="7"/>
        <v>4</v>
      </c>
      <c r="G84" s="61">
        <f t="shared" ca="1" si="8"/>
        <v>5</v>
      </c>
      <c r="H84" s="61">
        <f t="shared" ca="1" si="9"/>
        <v>2</v>
      </c>
      <c r="I84" s="61">
        <f t="shared" ca="1" si="10"/>
        <v>0</v>
      </c>
      <c r="J84" s="61">
        <f t="shared" ca="1" si="12"/>
        <v>11</v>
      </c>
      <c r="K84" s="61">
        <f t="shared" ca="1" si="13"/>
        <v>18</v>
      </c>
      <c r="L84" s="62" t="str">
        <f t="shared" ca="1" si="11"/>
        <v/>
      </c>
      <c r="M84" s="63" t="s">
        <v>169</v>
      </c>
      <c r="N84" s="64" t="s">
        <v>169</v>
      </c>
      <c r="O84" s="65" t="s">
        <v>203</v>
      </c>
      <c r="P84" s="66" t="s">
        <v>60</v>
      </c>
      <c r="Q84" s="67"/>
      <c r="R84" s="68" t="s">
        <v>174</v>
      </c>
      <c r="S84" s="69" t="s">
        <v>51</v>
      </c>
      <c r="T84" s="70"/>
      <c r="U84" s="71"/>
      <c r="V84" s="71"/>
      <c r="W84" s="72"/>
      <c r="X84" s="73" t="s">
        <v>11</v>
      </c>
      <c r="Y84" s="74"/>
      <c r="Z84" s="75"/>
      <c r="AA84" s="75"/>
    </row>
    <row r="85" spans="1:27" s="76" customFormat="1" ht="33.75" x14ac:dyDescent="0.25">
      <c r="A85" s="60" t="str">
        <f t="shared" si="0"/>
        <v>S</v>
      </c>
      <c r="B85" s="61">
        <f t="shared" ca="1" si="3"/>
        <v>4</v>
      </c>
      <c r="C85" s="61" t="str">
        <f t="shared" ca="1" si="4"/>
        <v>S</v>
      </c>
      <c r="D85" s="61">
        <f t="shared" ca="1" si="5"/>
        <v>0</v>
      </c>
      <c r="E85" s="61">
        <f t="shared" ca="1" si="6"/>
        <v>1</v>
      </c>
      <c r="F85" s="61">
        <f t="shared" ca="1" si="7"/>
        <v>4</v>
      </c>
      <c r="G85" s="61">
        <f t="shared" ca="1" si="8"/>
        <v>5</v>
      </c>
      <c r="H85" s="61">
        <f t="shared" ca="1" si="9"/>
        <v>2</v>
      </c>
      <c r="I85" s="61">
        <f t="shared" ca="1" si="10"/>
        <v>0</v>
      </c>
      <c r="J85" s="61">
        <f t="shared" ca="1" si="12"/>
        <v>0</v>
      </c>
      <c r="K85" s="61">
        <f t="shared" ca="1" si="13"/>
        <v>0</v>
      </c>
      <c r="L85" s="62" t="str">
        <f t="shared" ca="1" si="11"/>
        <v/>
      </c>
      <c r="M85" s="63" t="s">
        <v>50</v>
      </c>
      <c r="N85" s="64" t="s">
        <v>50</v>
      </c>
      <c r="O85" s="65" t="s">
        <v>204</v>
      </c>
      <c r="P85" s="66" t="s">
        <v>52</v>
      </c>
      <c r="Q85" s="67">
        <v>91927</v>
      </c>
      <c r="R85" s="68" t="s">
        <v>143</v>
      </c>
      <c r="S85" s="69" t="s">
        <v>137</v>
      </c>
      <c r="T85" s="70">
        <v>1400</v>
      </c>
      <c r="U85" s="71"/>
      <c r="V85" s="71"/>
      <c r="W85" s="72"/>
      <c r="X85" s="73" t="s">
        <v>144</v>
      </c>
      <c r="Y85" s="74"/>
      <c r="Z85" s="75"/>
      <c r="AA85" s="75"/>
    </row>
    <row r="86" spans="1:27" s="76" customFormat="1" x14ac:dyDescent="0.25">
      <c r="A86" s="60" t="str">
        <f t="shared" si="0"/>
        <v>S</v>
      </c>
      <c r="B86" s="61">
        <f t="shared" ca="1" si="3"/>
        <v>4</v>
      </c>
      <c r="C86" s="61" t="str">
        <f t="shared" ca="1" si="4"/>
        <v>S</v>
      </c>
      <c r="D86" s="61">
        <f t="shared" ca="1" si="5"/>
        <v>0</v>
      </c>
      <c r="E86" s="61">
        <f t="shared" ca="1" si="6"/>
        <v>1</v>
      </c>
      <c r="F86" s="61">
        <f t="shared" ca="1" si="7"/>
        <v>4</v>
      </c>
      <c r="G86" s="61">
        <f t="shared" ca="1" si="8"/>
        <v>5</v>
      </c>
      <c r="H86" s="61">
        <f t="shared" ca="1" si="9"/>
        <v>2</v>
      </c>
      <c r="I86" s="61">
        <f t="shared" ca="1" si="10"/>
        <v>0</v>
      </c>
      <c r="J86" s="61">
        <f t="shared" ca="1" si="12"/>
        <v>0</v>
      </c>
      <c r="K86" s="61">
        <f t="shared" ca="1" si="13"/>
        <v>0</v>
      </c>
      <c r="L86" s="62" t="str">
        <f t="shared" ca="1" si="11"/>
        <v/>
      </c>
      <c r="M86" s="63" t="s">
        <v>50</v>
      </c>
      <c r="N86" s="64" t="s">
        <v>50</v>
      </c>
      <c r="O86" s="65" t="s">
        <v>205</v>
      </c>
      <c r="P86" s="66" t="s">
        <v>60</v>
      </c>
      <c r="Q86" s="67">
        <v>70647</v>
      </c>
      <c r="R86" s="68" t="s">
        <v>206</v>
      </c>
      <c r="S86" s="69" t="s">
        <v>147</v>
      </c>
      <c r="T86" s="70">
        <v>2</v>
      </c>
      <c r="U86" s="71"/>
      <c r="V86" s="71"/>
      <c r="W86" s="72"/>
      <c r="X86" s="73" t="s">
        <v>11</v>
      </c>
      <c r="Y86" s="74"/>
      <c r="Z86" s="75"/>
      <c r="AA86" s="75"/>
    </row>
    <row r="87" spans="1:27" s="76" customFormat="1" ht="33.75" x14ac:dyDescent="0.25">
      <c r="A87" s="60" t="str">
        <f t="shared" si="0"/>
        <v>S</v>
      </c>
      <c r="B87" s="61">
        <f t="shared" ca="1" si="3"/>
        <v>4</v>
      </c>
      <c r="C87" s="61" t="str">
        <f t="shared" ca="1" si="4"/>
        <v>S</v>
      </c>
      <c r="D87" s="61">
        <f t="shared" ca="1" si="5"/>
        <v>0</v>
      </c>
      <c r="E87" s="61">
        <f t="shared" ca="1" si="6"/>
        <v>1</v>
      </c>
      <c r="F87" s="61">
        <f t="shared" ca="1" si="7"/>
        <v>4</v>
      </c>
      <c r="G87" s="61">
        <f t="shared" ca="1" si="8"/>
        <v>5</v>
      </c>
      <c r="H87" s="61">
        <f t="shared" ca="1" si="9"/>
        <v>2</v>
      </c>
      <c r="I87" s="61">
        <f t="shared" ca="1" si="10"/>
        <v>0</v>
      </c>
      <c r="J87" s="61">
        <f t="shared" ca="1" si="12"/>
        <v>0</v>
      </c>
      <c r="K87" s="61">
        <f t="shared" ca="1" si="13"/>
        <v>0</v>
      </c>
      <c r="L87" s="62" t="str">
        <f t="shared" ca="1" si="11"/>
        <v/>
      </c>
      <c r="M87" s="63" t="s">
        <v>50</v>
      </c>
      <c r="N87" s="64" t="s">
        <v>50</v>
      </c>
      <c r="O87" s="65" t="s">
        <v>207</v>
      </c>
      <c r="P87" s="66" t="s">
        <v>52</v>
      </c>
      <c r="Q87" s="67">
        <v>91905</v>
      </c>
      <c r="R87" s="68" t="s">
        <v>149</v>
      </c>
      <c r="S87" s="69" t="s">
        <v>128</v>
      </c>
      <c r="T87" s="70">
        <v>31</v>
      </c>
      <c r="U87" s="71"/>
      <c r="V87" s="71"/>
      <c r="W87" s="72"/>
      <c r="X87" s="73" t="s">
        <v>150</v>
      </c>
      <c r="Y87" s="74"/>
      <c r="Z87" s="75"/>
      <c r="AA87" s="75"/>
    </row>
    <row r="88" spans="1:27" s="76" customFormat="1" ht="22.5" x14ac:dyDescent="0.25">
      <c r="A88" s="60" t="str">
        <f t="shared" si="0"/>
        <v>S</v>
      </c>
      <c r="B88" s="61">
        <f t="shared" ca="1" si="3"/>
        <v>4</v>
      </c>
      <c r="C88" s="61" t="str">
        <f t="shared" ca="1" si="4"/>
        <v>S</v>
      </c>
      <c r="D88" s="61">
        <f t="shared" ca="1" si="5"/>
        <v>0</v>
      </c>
      <c r="E88" s="61">
        <f t="shared" ca="1" si="6"/>
        <v>1</v>
      </c>
      <c r="F88" s="61">
        <f t="shared" ca="1" si="7"/>
        <v>4</v>
      </c>
      <c r="G88" s="61">
        <f t="shared" ca="1" si="8"/>
        <v>5</v>
      </c>
      <c r="H88" s="61">
        <f t="shared" ca="1" si="9"/>
        <v>2</v>
      </c>
      <c r="I88" s="61">
        <f t="shared" ca="1" si="10"/>
        <v>0</v>
      </c>
      <c r="J88" s="61">
        <f t="shared" ca="1" si="12"/>
        <v>0</v>
      </c>
      <c r="K88" s="61">
        <f t="shared" ca="1" si="13"/>
        <v>0</v>
      </c>
      <c r="L88" s="62" t="str">
        <f t="shared" ca="1" si="11"/>
        <v/>
      </c>
      <c r="M88" s="63" t="s">
        <v>50</v>
      </c>
      <c r="N88" s="64" t="s">
        <v>50</v>
      </c>
      <c r="O88" s="65" t="s">
        <v>208</v>
      </c>
      <c r="P88" s="66" t="s">
        <v>52</v>
      </c>
      <c r="Q88" s="67">
        <v>93655</v>
      </c>
      <c r="R88" s="68" t="s">
        <v>152</v>
      </c>
      <c r="S88" s="69" t="s">
        <v>128</v>
      </c>
      <c r="T88" s="70">
        <v>4</v>
      </c>
      <c r="U88" s="71"/>
      <c r="V88" s="71"/>
      <c r="W88" s="72"/>
      <c r="X88" s="73" t="s">
        <v>11</v>
      </c>
      <c r="Y88" s="74"/>
      <c r="Z88" s="75"/>
      <c r="AA88" s="75"/>
    </row>
    <row r="89" spans="1:27" s="76" customFormat="1" ht="33.75" x14ac:dyDescent="0.25">
      <c r="A89" s="60" t="str">
        <f t="shared" si="0"/>
        <v>S</v>
      </c>
      <c r="B89" s="61">
        <f t="shared" ca="1" si="3"/>
        <v>4</v>
      </c>
      <c r="C89" s="61" t="str">
        <f t="shared" ca="1" si="4"/>
        <v>S</v>
      </c>
      <c r="D89" s="61">
        <f t="shared" ca="1" si="5"/>
        <v>0</v>
      </c>
      <c r="E89" s="61">
        <f t="shared" ca="1" si="6"/>
        <v>1</v>
      </c>
      <c r="F89" s="61">
        <f t="shared" ca="1" si="7"/>
        <v>4</v>
      </c>
      <c r="G89" s="61">
        <f t="shared" ca="1" si="8"/>
        <v>5</v>
      </c>
      <c r="H89" s="61">
        <f t="shared" ca="1" si="9"/>
        <v>2</v>
      </c>
      <c r="I89" s="61">
        <f t="shared" ca="1" si="10"/>
        <v>0</v>
      </c>
      <c r="J89" s="61">
        <f t="shared" ca="1" si="12"/>
        <v>0</v>
      </c>
      <c r="K89" s="61">
        <f t="shared" ca="1" si="13"/>
        <v>0</v>
      </c>
      <c r="L89" s="62" t="str">
        <f t="shared" ca="1" si="11"/>
        <v/>
      </c>
      <c r="M89" s="63" t="s">
        <v>50</v>
      </c>
      <c r="N89" s="64" t="s">
        <v>50</v>
      </c>
      <c r="O89" s="65" t="s">
        <v>209</v>
      </c>
      <c r="P89" s="66" t="s">
        <v>52</v>
      </c>
      <c r="Q89" s="67">
        <v>91846</v>
      </c>
      <c r="R89" s="68" t="s">
        <v>154</v>
      </c>
      <c r="S89" s="69" t="s">
        <v>137</v>
      </c>
      <c r="T89" s="70">
        <v>70</v>
      </c>
      <c r="U89" s="71"/>
      <c r="V89" s="71"/>
      <c r="W89" s="72"/>
      <c r="X89" s="73" t="s">
        <v>11</v>
      </c>
      <c r="Y89" s="74"/>
      <c r="Z89" s="75"/>
      <c r="AA89" s="75"/>
    </row>
    <row r="90" spans="1:27" s="76" customFormat="1" ht="33.75" x14ac:dyDescent="0.25">
      <c r="A90" s="60" t="str">
        <f t="shared" si="0"/>
        <v>S</v>
      </c>
      <c r="B90" s="61">
        <f t="shared" ca="1" si="3"/>
        <v>4</v>
      </c>
      <c r="C90" s="61" t="str">
        <f t="shared" ca="1" si="4"/>
        <v>S</v>
      </c>
      <c r="D90" s="61">
        <f t="shared" ca="1" si="5"/>
        <v>0</v>
      </c>
      <c r="E90" s="61">
        <f t="shared" ca="1" si="6"/>
        <v>1</v>
      </c>
      <c r="F90" s="61">
        <f t="shared" ca="1" si="7"/>
        <v>4</v>
      </c>
      <c r="G90" s="61">
        <f t="shared" ca="1" si="8"/>
        <v>5</v>
      </c>
      <c r="H90" s="61">
        <f t="shared" ca="1" si="9"/>
        <v>2</v>
      </c>
      <c r="I90" s="61">
        <f t="shared" ca="1" si="10"/>
        <v>0</v>
      </c>
      <c r="J90" s="61">
        <f t="shared" ca="1" si="12"/>
        <v>0</v>
      </c>
      <c r="K90" s="61">
        <f t="shared" ca="1" si="13"/>
        <v>0</v>
      </c>
      <c r="L90" s="62" t="str">
        <f t="shared" ca="1" si="11"/>
        <v/>
      </c>
      <c r="M90" s="63" t="s">
        <v>50</v>
      </c>
      <c r="N90" s="64" t="s">
        <v>50</v>
      </c>
      <c r="O90" s="65" t="s">
        <v>210</v>
      </c>
      <c r="P90" s="66" t="s">
        <v>52</v>
      </c>
      <c r="Q90" s="67">
        <v>91872</v>
      </c>
      <c r="R90" s="68" t="s">
        <v>156</v>
      </c>
      <c r="S90" s="69" t="s">
        <v>137</v>
      </c>
      <c r="T90" s="70">
        <v>350</v>
      </c>
      <c r="U90" s="71"/>
      <c r="V90" s="71"/>
      <c r="W90" s="72"/>
      <c r="X90" s="73" t="s">
        <v>157</v>
      </c>
      <c r="Y90" s="74"/>
      <c r="Z90" s="75"/>
      <c r="AA90" s="75"/>
    </row>
    <row r="91" spans="1:27" s="76" customFormat="1" x14ac:dyDescent="0.25">
      <c r="A91" s="60" t="str">
        <f t="shared" si="0"/>
        <v>S</v>
      </c>
      <c r="B91" s="61">
        <f t="shared" ca="1" si="3"/>
        <v>4</v>
      </c>
      <c r="C91" s="61" t="str">
        <f t="shared" ca="1" si="4"/>
        <v>S</v>
      </c>
      <c r="D91" s="61">
        <f t="shared" ca="1" si="5"/>
        <v>0</v>
      </c>
      <c r="E91" s="61">
        <f t="shared" ca="1" si="6"/>
        <v>1</v>
      </c>
      <c r="F91" s="61">
        <f t="shared" ca="1" si="7"/>
        <v>4</v>
      </c>
      <c r="G91" s="61">
        <f t="shared" ca="1" si="8"/>
        <v>5</v>
      </c>
      <c r="H91" s="61">
        <f t="shared" ca="1" si="9"/>
        <v>2</v>
      </c>
      <c r="I91" s="61">
        <f t="shared" ca="1" si="10"/>
        <v>0</v>
      </c>
      <c r="J91" s="61">
        <f t="shared" ca="1" si="12"/>
        <v>0</v>
      </c>
      <c r="K91" s="61">
        <f t="shared" ca="1" si="13"/>
        <v>0</v>
      </c>
      <c r="L91" s="62" t="str">
        <f t="shared" ca="1" si="11"/>
        <v/>
      </c>
      <c r="M91" s="63" t="s">
        <v>50</v>
      </c>
      <c r="N91" s="64" t="s">
        <v>50</v>
      </c>
      <c r="O91" s="65" t="s">
        <v>211</v>
      </c>
      <c r="P91" s="66" t="s">
        <v>60</v>
      </c>
      <c r="Q91" s="67">
        <v>71321</v>
      </c>
      <c r="R91" s="68" t="s">
        <v>159</v>
      </c>
      <c r="S91" s="69" t="s">
        <v>147</v>
      </c>
      <c r="T91" s="70">
        <v>5</v>
      </c>
      <c r="U91" s="71"/>
      <c r="V91" s="71"/>
      <c r="W91" s="72"/>
      <c r="X91" s="73" t="s">
        <v>11</v>
      </c>
      <c r="Y91" s="74"/>
      <c r="Z91" s="75"/>
      <c r="AA91" s="75"/>
    </row>
    <row r="92" spans="1:27" s="76" customFormat="1" x14ac:dyDescent="0.25">
      <c r="A92" s="60" t="str">
        <f t="shared" si="0"/>
        <v>S</v>
      </c>
      <c r="B92" s="61">
        <f t="shared" ca="1" si="3"/>
        <v>4</v>
      </c>
      <c r="C92" s="61" t="str">
        <f t="shared" ca="1" si="4"/>
        <v>S</v>
      </c>
      <c r="D92" s="61">
        <f t="shared" ca="1" si="5"/>
        <v>0</v>
      </c>
      <c r="E92" s="61">
        <f t="shared" ca="1" si="6"/>
        <v>1</v>
      </c>
      <c r="F92" s="61">
        <f t="shared" ca="1" si="7"/>
        <v>4</v>
      </c>
      <c r="G92" s="61">
        <f t="shared" ca="1" si="8"/>
        <v>5</v>
      </c>
      <c r="H92" s="61">
        <f t="shared" ca="1" si="9"/>
        <v>2</v>
      </c>
      <c r="I92" s="61">
        <f t="shared" ca="1" si="10"/>
        <v>0</v>
      </c>
      <c r="J92" s="61">
        <f t="shared" ca="1" si="12"/>
        <v>0</v>
      </c>
      <c r="K92" s="61">
        <f t="shared" ca="1" si="13"/>
        <v>0</v>
      </c>
      <c r="L92" s="62" t="str">
        <f t="shared" ca="1" si="11"/>
        <v/>
      </c>
      <c r="M92" s="63" t="s">
        <v>50</v>
      </c>
      <c r="N92" s="64" t="s">
        <v>50</v>
      </c>
      <c r="O92" s="65" t="s">
        <v>212</v>
      </c>
      <c r="P92" s="66" t="s">
        <v>60</v>
      </c>
      <c r="Q92" s="67">
        <v>71331</v>
      </c>
      <c r="R92" s="68" t="s">
        <v>161</v>
      </c>
      <c r="S92" s="69" t="s">
        <v>147</v>
      </c>
      <c r="T92" s="70">
        <v>5</v>
      </c>
      <c r="U92" s="71"/>
      <c r="V92" s="71"/>
      <c r="W92" s="72"/>
      <c r="X92" s="73" t="s">
        <v>11</v>
      </c>
      <c r="Y92" s="74"/>
      <c r="Z92" s="75"/>
      <c r="AA92" s="75"/>
    </row>
    <row r="93" spans="1:27" s="76" customFormat="1" ht="33.75" x14ac:dyDescent="0.25">
      <c r="A93" s="60" t="str">
        <f t="shared" si="0"/>
        <v>S</v>
      </c>
      <c r="B93" s="61">
        <f t="shared" ca="1" si="3"/>
        <v>4</v>
      </c>
      <c r="C93" s="61" t="str">
        <f t="shared" ca="1" si="4"/>
        <v>S</v>
      </c>
      <c r="D93" s="61">
        <f t="shared" ca="1" si="5"/>
        <v>0</v>
      </c>
      <c r="E93" s="61">
        <f t="shared" ca="1" si="6"/>
        <v>1</v>
      </c>
      <c r="F93" s="61">
        <f t="shared" ca="1" si="7"/>
        <v>4</v>
      </c>
      <c r="G93" s="61">
        <f t="shared" ca="1" si="8"/>
        <v>5</v>
      </c>
      <c r="H93" s="61">
        <f t="shared" ca="1" si="9"/>
        <v>2</v>
      </c>
      <c r="I93" s="61">
        <f t="shared" ca="1" si="10"/>
        <v>0</v>
      </c>
      <c r="J93" s="61">
        <f t="shared" ca="1" si="12"/>
        <v>0</v>
      </c>
      <c r="K93" s="61">
        <f t="shared" ca="1" si="13"/>
        <v>0</v>
      </c>
      <c r="L93" s="62" t="str">
        <f t="shared" ca="1" si="11"/>
        <v/>
      </c>
      <c r="M93" s="63" t="s">
        <v>50</v>
      </c>
      <c r="N93" s="64" t="s">
        <v>50</v>
      </c>
      <c r="O93" s="65" t="s">
        <v>213</v>
      </c>
      <c r="P93" s="66" t="s">
        <v>52</v>
      </c>
      <c r="Q93" s="67">
        <v>91885</v>
      </c>
      <c r="R93" s="68" t="s">
        <v>163</v>
      </c>
      <c r="S93" s="69" t="s">
        <v>128</v>
      </c>
      <c r="T93" s="70">
        <v>115</v>
      </c>
      <c r="U93" s="71"/>
      <c r="V93" s="71"/>
      <c r="W93" s="72"/>
      <c r="X93" s="73" t="s">
        <v>164</v>
      </c>
      <c r="Y93" s="74"/>
      <c r="Z93" s="75"/>
      <c r="AA93" s="75"/>
    </row>
    <row r="94" spans="1:27" s="76" customFormat="1" ht="22.5" x14ac:dyDescent="0.25">
      <c r="A94" s="60" t="str">
        <f t="shared" si="0"/>
        <v>S</v>
      </c>
      <c r="B94" s="61">
        <f t="shared" ca="1" si="3"/>
        <v>4</v>
      </c>
      <c r="C94" s="61" t="str">
        <f t="shared" ca="1" si="4"/>
        <v>S</v>
      </c>
      <c r="D94" s="61">
        <f t="shared" ca="1" si="5"/>
        <v>0</v>
      </c>
      <c r="E94" s="61">
        <f t="shared" ca="1" si="6"/>
        <v>1</v>
      </c>
      <c r="F94" s="61">
        <f t="shared" ca="1" si="7"/>
        <v>4</v>
      </c>
      <c r="G94" s="61">
        <f t="shared" ca="1" si="8"/>
        <v>5</v>
      </c>
      <c r="H94" s="61">
        <f t="shared" ca="1" si="9"/>
        <v>2</v>
      </c>
      <c r="I94" s="61">
        <f t="shared" ca="1" si="10"/>
        <v>0</v>
      </c>
      <c r="J94" s="61">
        <f t="shared" ca="1" si="12"/>
        <v>0</v>
      </c>
      <c r="K94" s="61">
        <f t="shared" ca="1" si="13"/>
        <v>0</v>
      </c>
      <c r="L94" s="62" t="str">
        <f t="shared" ca="1" si="11"/>
        <v/>
      </c>
      <c r="M94" s="63" t="s">
        <v>50</v>
      </c>
      <c r="N94" s="64" t="s">
        <v>50</v>
      </c>
      <c r="O94" s="65" t="s">
        <v>214</v>
      </c>
      <c r="P94" s="66" t="s">
        <v>52</v>
      </c>
      <c r="Q94" s="67">
        <v>97600</v>
      </c>
      <c r="R94" s="68" t="s">
        <v>166</v>
      </c>
      <c r="S94" s="69" t="s">
        <v>128</v>
      </c>
      <c r="T94" s="70">
        <v>14</v>
      </c>
      <c r="U94" s="71"/>
      <c r="V94" s="71"/>
      <c r="W94" s="72"/>
      <c r="X94" s="73" t="s">
        <v>11</v>
      </c>
      <c r="Y94" s="74"/>
      <c r="Z94" s="75"/>
      <c r="AA94" s="75"/>
    </row>
    <row r="95" spans="1:27" s="76" customFormat="1" x14ac:dyDescent="0.25">
      <c r="A95" s="60">
        <f t="shared" si="0"/>
        <v>2</v>
      </c>
      <c r="B95" s="61">
        <f t="shared" ca="1" si="3"/>
        <v>2</v>
      </c>
      <c r="C95" s="61">
        <f t="shared" ca="1" si="4"/>
        <v>2</v>
      </c>
      <c r="D95" s="61">
        <f t="shared" ca="1" si="5"/>
        <v>17</v>
      </c>
      <c r="E95" s="61">
        <f t="shared" ca="1" si="6"/>
        <v>1</v>
      </c>
      <c r="F95" s="61">
        <f t="shared" ca="1" si="7"/>
        <v>5</v>
      </c>
      <c r="G95" s="61">
        <f t="shared" ca="1" si="8"/>
        <v>0</v>
      </c>
      <c r="H95" s="61">
        <f t="shared" ca="1" si="9"/>
        <v>0</v>
      </c>
      <c r="I95" s="61">
        <f t="shared" ca="1" si="10"/>
        <v>0</v>
      </c>
      <c r="J95" s="61">
        <f t="shared" ca="1" si="12"/>
        <v>85</v>
      </c>
      <c r="K95" s="61">
        <f t="shared" ca="1" si="13"/>
        <v>17</v>
      </c>
      <c r="L95" s="62" t="str">
        <f t="shared" ca="1" si="11"/>
        <v/>
      </c>
      <c r="M95" s="63" t="s">
        <v>61</v>
      </c>
      <c r="N95" s="64" t="s">
        <v>61</v>
      </c>
      <c r="O95" s="65" t="s">
        <v>215</v>
      </c>
      <c r="P95" s="66" t="s">
        <v>60</v>
      </c>
      <c r="Q95" s="67"/>
      <c r="R95" s="101" t="s">
        <v>216</v>
      </c>
      <c r="S95" s="69" t="s">
        <v>51</v>
      </c>
      <c r="T95" s="70"/>
      <c r="U95" s="71"/>
      <c r="V95" s="71"/>
      <c r="W95" s="72"/>
      <c r="X95" s="73" t="s">
        <v>11</v>
      </c>
      <c r="Y95" s="74"/>
      <c r="Z95" s="75"/>
      <c r="AA95" s="75"/>
    </row>
    <row r="96" spans="1:27" s="76" customFormat="1" x14ac:dyDescent="0.25">
      <c r="A96" s="60">
        <f t="shared" si="0"/>
        <v>3</v>
      </c>
      <c r="B96" s="61">
        <f t="shared" ca="1" si="3"/>
        <v>3</v>
      </c>
      <c r="C96" s="61">
        <f t="shared" ca="1" si="4"/>
        <v>3</v>
      </c>
      <c r="D96" s="61">
        <f t="shared" ca="1" si="5"/>
        <v>9</v>
      </c>
      <c r="E96" s="61">
        <f t="shared" ca="1" si="6"/>
        <v>1</v>
      </c>
      <c r="F96" s="61">
        <f t="shared" ca="1" si="7"/>
        <v>5</v>
      </c>
      <c r="G96" s="61">
        <f t="shared" ca="1" si="8"/>
        <v>1</v>
      </c>
      <c r="H96" s="61">
        <f t="shared" ca="1" si="9"/>
        <v>0</v>
      </c>
      <c r="I96" s="61">
        <f t="shared" ca="1" si="10"/>
        <v>0</v>
      </c>
      <c r="J96" s="61">
        <f t="shared" ca="1" si="12"/>
        <v>16</v>
      </c>
      <c r="K96" s="61">
        <f t="shared" ca="1" si="13"/>
        <v>9</v>
      </c>
      <c r="L96" s="62" t="str">
        <f t="shared" ca="1" si="11"/>
        <v/>
      </c>
      <c r="M96" s="63" t="s">
        <v>64</v>
      </c>
      <c r="N96" s="64" t="s">
        <v>64</v>
      </c>
      <c r="O96" s="65" t="s">
        <v>217</v>
      </c>
      <c r="P96" s="66" t="s">
        <v>52</v>
      </c>
      <c r="Q96" s="67"/>
      <c r="R96" s="106" t="s">
        <v>218</v>
      </c>
      <c r="S96" s="69" t="s">
        <v>51</v>
      </c>
      <c r="T96" s="70"/>
      <c r="U96" s="71"/>
      <c r="V96" s="71"/>
      <c r="W96" s="72"/>
      <c r="X96" s="73" t="s">
        <v>11</v>
      </c>
      <c r="Y96" s="74"/>
      <c r="Z96" s="75"/>
      <c r="AA96" s="75"/>
    </row>
    <row r="97" spans="1:27" s="76" customFormat="1" x14ac:dyDescent="0.25">
      <c r="A97" s="60">
        <f t="shared" si="0"/>
        <v>4</v>
      </c>
      <c r="B97" s="61">
        <f t="shared" ca="1" si="3"/>
        <v>4</v>
      </c>
      <c r="C97" s="61">
        <f t="shared" ca="1" si="4"/>
        <v>4</v>
      </c>
      <c r="D97" s="61">
        <f t="shared" ca="1" si="5"/>
        <v>3</v>
      </c>
      <c r="E97" s="61">
        <f t="shared" ca="1" si="6"/>
        <v>1</v>
      </c>
      <c r="F97" s="61">
        <f t="shared" ca="1" si="7"/>
        <v>5</v>
      </c>
      <c r="G97" s="61">
        <f t="shared" ca="1" si="8"/>
        <v>1</v>
      </c>
      <c r="H97" s="61">
        <f t="shared" ca="1" si="9"/>
        <v>1</v>
      </c>
      <c r="I97" s="61">
        <f t="shared" ca="1" si="10"/>
        <v>0</v>
      </c>
      <c r="J97" s="61">
        <f t="shared" ca="1" si="12"/>
        <v>8</v>
      </c>
      <c r="K97" s="61">
        <f t="shared" ca="1" si="13"/>
        <v>3</v>
      </c>
      <c r="L97" s="62" t="str">
        <f t="shared" ca="1" si="11"/>
        <v/>
      </c>
      <c r="M97" s="63" t="s">
        <v>169</v>
      </c>
      <c r="N97" s="64" t="s">
        <v>169</v>
      </c>
      <c r="O97" s="65" t="s">
        <v>219</v>
      </c>
      <c r="P97" s="66" t="s">
        <v>52</v>
      </c>
      <c r="Q97" s="67"/>
      <c r="R97" s="106" t="s">
        <v>220</v>
      </c>
      <c r="S97" s="69" t="s">
        <v>51</v>
      </c>
      <c r="T97" s="70"/>
      <c r="U97" s="71"/>
      <c r="V97" s="71"/>
      <c r="W97" s="72"/>
      <c r="X97" s="73" t="s">
        <v>11</v>
      </c>
      <c r="Y97" s="74"/>
      <c r="Z97" s="75"/>
      <c r="AA97" s="75"/>
    </row>
    <row r="98" spans="1:27" s="76" customFormat="1" x14ac:dyDescent="0.25">
      <c r="A98" s="60" t="str">
        <f t="shared" si="0"/>
        <v>S</v>
      </c>
      <c r="B98" s="61">
        <f t="shared" ca="1" si="3"/>
        <v>4</v>
      </c>
      <c r="C98" s="61" t="str">
        <f t="shared" ca="1" si="4"/>
        <v>S</v>
      </c>
      <c r="D98" s="61">
        <f t="shared" ca="1" si="5"/>
        <v>0</v>
      </c>
      <c r="E98" s="61">
        <f t="shared" ca="1" si="6"/>
        <v>1</v>
      </c>
      <c r="F98" s="61">
        <f t="shared" ca="1" si="7"/>
        <v>5</v>
      </c>
      <c r="G98" s="61">
        <f t="shared" ca="1" si="8"/>
        <v>1</v>
      </c>
      <c r="H98" s="61">
        <f t="shared" ca="1" si="9"/>
        <v>1</v>
      </c>
      <c r="I98" s="61">
        <f t="shared" ca="1" si="10"/>
        <v>0</v>
      </c>
      <c r="J98" s="61">
        <f t="shared" ca="1" si="12"/>
        <v>0</v>
      </c>
      <c r="K98" s="61">
        <f t="shared" ca="1" si="13"/>
        <v>0</v>
      </c>
      <c r="L98" s="62" t="str">
        <f t="shared" ca="1" si="11"/>
        <v/>
      </c>
      <c r="M98" s="63" t="s">
        <v>50</v>
      </c>
      <c r="N98" s="64" t="s">
        <v>50</v>
      </c>
      <c r="O98" s="65" t="s">
        <v>221</v>
      </c>
      <c r="P98" s="66" t="s">
        <v>60</v>
      </c>
      <c r="Q98" s="67">
        <v>81003</v>
      </c>
      <c r="R98" s="106" t="s">
        <v>222</v>
      </c>
      <c r="S98" s="69" t="s">
        <v>223</v>
      </c>
      <c r="T98" s="70">
        <v>156</v>
      </c>
      <c r="U98" s="71"/>
      <c r="V98" s="71"/>
      <c r="W98" s="72"/>
      <c r="X98" s="73" t="s">
        <v>11</v>
      </c>
      <c r="Y98" s="74"/>
      <c r="Z98" s="75"/>
      <c r="AA98" s="75"/>
    </row>
    <row r="99" spans="1:27" s="76" customFormat="1" x14ac:dyDescent="0.25">
      <c r="A99" s="60" t="str">
        <f t="shared" si="0"/>
        <v>S</v>
      </c>
      <c r="B99" s="61">
        <f t="shared" ca="1" si="3"/>
        <v>4</v>
      </c>
      <c r="C99" s="61" t="str">
        <f t="shared" ca="1" si="4"/>
        <v>S</v>
      </c>
      <c r="D99" s="61">
        <f t="shared" ca="1" si="5"/>
        <v>0</v>
      </c>
      <c r="E99" s="61">
        <f t="shared" ca="1" si="6"/>
        <v>1</v>
      </c>
      <c r="F99" s="61">
        <f t="shared" ca="1" si="7"/>
        <v>5</v>
      </c>
      <c r="G99" s="61">
        <f t="shared" ca="1" si="8"/>
        <v>1</v>
      </c>
      <c r="H99" s="61">
        <f t="shared" ca="1" si="9"/>
        <v>1</v>
      </c>
      <c r="I99" s="61">
        <f t="shared" ca="1" si="10"/>
        <v>0</v>
      </c>
      <c r="J99" s="61">
        <f t="shared" ca="1" si="12"/>
        <v>0</v>
      </c>
      <c r="K99" s="61">
        <f t="shared" ca="1" si="13"/>
        <v>0</v>
      </c>
      <c r="L99" s="62" t="str">
        <f t="shared" ca="1" si="11"/>
        <v/>
      </c>
      <c r="M99" s="63" t="s">
        <v>50</v>
      </c>
      <c r="N99" s="64" t="s">
        <v>50</v>
      </c>
      <c r="O99" s="65" t="s">
        <v>224</v>
      </c>
      <c r="P99" s="66" t="s">
        <v>60</v>
      </c>
      <c r="Q99" s="67">
        <v>81004</v>
      </c>
      <c r="R99" s="106" t="s">
        <v>225</v>
      </c>
      <c r="S99" s="69" t="s">
        <v>226</v>
      </c>
      <c r="T99" s="70">
        <v>5</v>
      </c>
      <c r="U99" s="71"/>
      <c r="V99" s="71"/>
      <c r="W99" s="72"/>
      <c r="X99" s="73" t="s">
        <v>11</v>
      </c>
      <c r="Y99" s="74"/>
      <c r="Z99" s="75"/>
      <c r="AA99" s="75"/>
    </row>
    <row r="100" spans="1:27" s="76" customFormat="1" x14ac:dyDescent="0.25">
      <c r="A100" s="60">
        <f t="shared" si="0"/>
        <v>4</v>
      </c>
      <c r="B100" s="61">
        <f t="shared" ca="1" si="3"/>
        <v>4</v>
      </c>
      <c r="C100" s="61">
        <f t="shared" ca="1" si="4"/>
        <v>4</v>
      </c>
      <c r="D100" s="61">
        <f t="shared" ca="1" si="5"/>
        <v>2</v>
      </c>
      <c r="E100" s="61">
        <f t="shared" ca="1" si="6"/>
        <v>1</v>
      </c>
      <c r="F100" s="61">
        <f t="shared" ca="1" si="7"/>
        <v>5</v>
      </c>
      <c r="G100" s="61">
        <f t="shared" ca="1" si="8"/>
        <v>1</v>
      </c>
      <c r="H100" s="61">
        <f t="shared" ca="1" si="9"/>
        <v>2</v>
      </c>
      <c r="I100" s="61">
        <f t="shared" ca="1" si="10"/>
        <v>0</v>
      </c>
      <c r="J100" s="61">
        <f t="shared" ca="1" si="12"/>
        <v>5</v>
      </c>
      <c r="K100" s="61">
        <f t="shared" ca="1" si="13"/>
        <v>2</v>
      </c>
      <c r="L100" s="62" t="str">
        <f t="shared" ca="1" si="11"/>
        <v/>
      </c>
      <c r="M100" s="63" t="s">
        <v>169</v>
      </c>
      <c r="N100" s="64" t="s">
        <v>169</v>
      </c>
      <c r="O100" s="65" t="s">
        <v>227</v>
      </c>
      <c r="P100" s="66" t="s">
        <v>52</v>
      </c>
      <c r="Q100" s="67"/>
      <c r="R100" s="106" t="s">
        <v>228</v>
      </c>
      <c r="S100" s="69" t="s">
        <v>51</v>
      </c>
      <c r="T100" s="70"/>
      <c r="U100" s="71"/>
      <c r="V100" s="71"/>
      <c r="W100" s="72"/>
      <c r="X100" s="73" t="s">
        <v>11</v>
      </c>
      <c r="Y100" s="74"/>
      <c r="Z100" s="75"/>
      <c r="AA100" s="75"/>
    </row>
    <row r="101" spans="1:27" s="76" customFormat="1" x14ac:dyDescent="0.25">
      <c r="A101" s="60" t="str">
        <f t="shared" si="0"/>
        <v>S</v>
      </c>
      <c r="B101" s="61">
        <f t="shared" ca="1" si="3"/>
        <v>4</v>
      </c>
      <c r="C101" s="61" t="str">
        <f t="shared" ca="1" si="4"/>
        <v>S</v>
      </c>
      <c r="D101" s="61">
        <f t="shared" ca="1" si="5"/>
        <v>0</v>
      </c>
      <c r="E101" s="61">
        <f t="shared" ca="1" si="6"/>
        <v>1</v>
      </c>
      <c r="F101" s="61">
        <f t="shared" ca="1" si="7"/>
        <v>5</v>
      </c>
      <c r="G101" s="61">
        <f t="shared" ca="1" si="8"/>
        <v>1</v>
      </c>
      <c r="H101" s="61">
        <f t="shared" ca="1" si="9"/>
        <v>2</v>
      </c>
      <c r="I101" s="61">
        <f t="shared" ca="1" si="10"/>
        <v>0</v>
      </c>
      <c r="J101" s="61">
        <f t="shared" ca="1" si="12"/>
        <v>0</v>
      </c>
      <c r="K101" s="61">
        <f t="shared" ca="1" si="13"/>
        <v>0</v>
      </c>
      <c r="L101" s="62" t="str">
        <f t="shared" ca="1" si="11"/>
        <v/>
      </c>
      <c r="M101" s="63" t="s">
        <v>50</v>
      </c>
      <c r="N101" s="64" t="s">
        <v>50</v>
      </c>
      <c r="O101" s="65" t="s">
        <v>229</v>
      </c>
      <c r="P101" s="66" t="s">
        <v>60</v>
      </c>
      <c r="Q101" s="67">
        <v>81321</v>
      </c>
      <c r="R101" s="106" t="s">
        <v>230</v>
      </c>
      <c r="S101" s="69" t="s">
        <v>147</v>
      </c>
      <c r="T101" s="70">
        <v>6</v>
      </c>
      <c r="U101" s="71"/>
      <c r="V101" s="71"/>
      <c r="W101" s="72"/>
      <c r="X101" s="73" t="s">
        <v>11</v>
      </c>
      <c r="Y101" s="74"/>
      <c r="Z101" s="75"/>
      <c r="AA101" s="75"/>
    </row>
    <row r="102" spans="1:27" s="76" customFormat="1" x14ac:dyDescent="0.25">
      <c r="A102" s="60">
        <f t="shared" si="0"/>
        <v>4</v>
      </c>
      <c r="B102" s="61">
        <f t="shared" ca="1" si="3"/>
        <v>4</v>
      </c>
      <c r="C102" s="61">
        <f t="shared" ca="1" si="4"/>
        <v>4</v>
      </c>
      <c r="D102" s="61">
        <f t="shared" ca="1" si="5"/>
        <v>3</v>
      </c>
      <c r="E102" s="61">
        <f t="shared" ca="1" si="6"/>
        <v>1</v>
      </c>
      <c r="F102" s="61">
        <f t="shared" ca="1" si="7"/>
        <v>5</v>
      </c>
      <c r="G102" s="61">
        <f t="shared" ca="1" si="8"/>
        <v>1</v>
      </c>
      <c r="H102" s="61">
        <f t="shared" ca="1" si="9"/>
        <v>3</v>
      </c>
      <c r="I102" s="61">
        <f t="shared" ca="1" si="10"/>
        <v>0</v>
      </c>
      <c r="J102" s="61">
        <f t="shared" ca="1" si="12"/>
        <v>3</v>
      </c>
      <c r="K102" s="61" t="e">
        <f t="shared" ca="1" si="13"/>
        <v>#N/A</v>
      </c>
      <c r="L102" s="62" t="str">
        <f t="shared" ca="1" si="11"/>
        <v/>
      </c>
      <c r="M102" s="63" t="s">
        <v>169</v>
      </c>
      <c r="N102" s="64" t="s">
        <v>169</v>
      </c>
      <c r="O102" s="65" t="s">
        <v>231</v>
      </c>
      <c r="P102" s="66" t="s">
        <v>52</v>
      </c>
      <c r="Q102" s="67"/>
      <c r="R102" s="106" t="s">
        <v>232</v>
      </c>
      <c r="S102" s="69" t="s">
        <v>51</v>
      </c>
      <c r="T102" s="70"/>
      <c r="U102" s="71"/>
      <c r="V102" s="71"/>
      <c r="W102" s="72"/>
      <c r="X102" s="73" t="s">
        <v>11</v>
      </c>
      <c r="Y102" s="74"/>
      <c r="Z102" s="75"/>
      <c r="AA102" s="75"/>
    </row>
    <row r="103" spans="1:27" s="76" customFormat="1" x14ac:dyDescent="0.25">
      <c r="A103" s="60" t="str">
        <f t="shared" si="0"/>
        <v>S</v>
      </c>
      <c r="B103" s="61">
        <f t="shared" ca="1" si="3"/>
        <v>4</v>
      </c>
      <c r="C103" s="61" t="str">
        <f t="shared" ca="1" si="4"/>
        <v>S</v>
      </c>
      <c r="D103" s="61">
        <f t="shared" ca="1" si="5"/>
        <v>0</v>
      </c>
      <c r="E103" s="61">
        <f t="shared" ca="1" si="6"/>
        <v>1</v>
      </c>
      <c r="F103" s="61">
        <f t="shared" ca="1" si="7"/>
        <v>5</v>
      </c>
      <c r="G103" s="61">
        <f t="shared" ca="1" si="8"/>
        <v>1</v>
      </c>
      <c r="H103" s="61">
        <f t="shared" ca="1" si="9"/>
        <v>3</v>
      </c>
      <c r="I103" s="61">
        <f t="shared" ca="1" si="10"/>
        <v>0</v>
      </c>
      <c r="J103" s="61">
        <f t="shared" ca="1" si="12"/>
        <v>0</v>
      </c>
      <c r="K103" s="61">
        <f t="shared" ca="1" si="13"/>
        <v>0</v>
      </c>
      <c r="L103" s="62" t="str">
        <f t="shared" ca="1" si="11"/>
        <v/>
      </c>
      <c r="M103" s="63" t="s">
        <v>50</v>
      </c>
      <c r="N103" s="64" t="s">
        <v>50</v>
      </c>
      <c r="O103" s="65" t="s">
        <v>233</v>
      </c>
      <c r="P103" s="66" t="s">
        <v>60</v>
      </c>
      <c r="Q103" s="67">
        <v>81402</v>
      </c>
      <c r="R103" s="106" t="s">
        <v>234</v>
      </c>
      <c r="S103" s="69" t="s">
        <v>147</v>
      </c>
      <c r="T103" s="70">
        <v>4</v>
      </c>
      <c r="U103" s="71"/>
      <c r="V103" s="71"/>
      <c r="W103" s="72"/>
      <c r="X103" s="73" t="s">
        <v>11</v>
      </c>
      <c r="Y103" s="74"/>
      <c r="Z103" s="75"/>
      <c r="AA103" s="75"/>
    </row>
    <row r="104" spans="1:27" s="76" customFormat="1" x14ac:dyDescent="0.25">
      <c r="A104" s="60" t="str">
        <f t="shared" si="0"/>
        <v>S</v>
      </c>
      <c r="B104" s="61">
        <f t="shared" ca="1" si="3"/>
        <v>4</v>
      </c>
      <c r="C104" s="61" t="str">
        <f t="shared" ca="1" si="4"/>
        <v>S</v>
      </c>
      <c r="D104" s="61">
        <f t="shared" ca="1" si="5"/>
        <v>0</v>
      </c>
      <c r="E104" s="61">
        <f t="shared" ca="1" si="6"/>
        <v>1</v>
      </c>
      <c r="F104" s="61">
        <f t="shared" ca="1" si="7"/>
        <v>5</v>
      </c>
      <c r="G104" s="61">
        <f t="shared" ca="1" si="8"/>
        <v>1</v>
      </c>
      <c r="H104" s="61">
        <f t="shared" ca="1" si="9"/>
        <v>3</v>
      </c>
      <c r="I104" s="61">
        <f t="shared" ca="1" si="10"/>
        <v>0</v>
      </c>
      <c r="J104" s="61">
        <f t="shared" ca="1" si="12"/>
        <v>0</v>
      </c>
      <c r="K104" s="61">
        <f t="shared" ca="1" si="13"/>
        <v>0</v>
      </c>
      <c r="L104" s="62" t="str">
        <f t="shared" ca="1" si="11"/>
        <v/>
      </c>
      <c r="M104" s="63" t="s">
        <v>50</v>
      </c>
      <c r="N104" s="64" t="s">
        <v>50</v>
      </c>
      <c r="O104" s="65" t="s">
        <v>235</v>
      </c>
      <c r="P104" s="66" t="s">
        <v>60</v>
      </c>
      <c r="Q104" s="67">
        <v>81421</v>
      </c>
      <c r="R104" s="106" t="s">
        <v>236</v>
      </c>
      <c r="S104" s="69" t="s">
        <v>147</v>
      </c>
      <c r="T104" s="70">
        <v>1</v>
      </c>
      <c r="U104" s="71"/>
      <c r="V104" s="71"/>
      <c r="W104" s="72"/>
      <c r="X104" s="73" t="s">
        <v>11</v>
      </c>
      <c r="Y104" s="74"/>
      <c r="Z104" s="75"/>
      <c r="AA104" s="75"/>
    </row>
    <row r="105" spans="1:27" s="76" customFormat="1" x14ac:dyDescent="0.25">
      <c r="A105" s="60">
        <f t="shared" si="0"/>
        <v>3</v>
      </c>
      <c r="B105" s="61">
        <f t="shared" ca="1" si="3"/>
        <v>3</v>
      </c>
      <c r="C105" s="61">
        <f t="shared" ca="1" si="4"/>
        <v>3</v>
      </c>
      <c r="D105" s="61">
        <f t="shared" ca="1" si="5"/>
        <v>7</v>
      </c>
      <c r="E105" s="61">
        <f t="shared" ca="1" si="6"/>
        <v>1</v>
      </c>
      <c r="F105" s="61">
        <f t="shared" ca="1" si="7"/>
        <v>5</v>
      </c>
      <c r="G105" s="61">
        <f t="shared" ca="1" si="8"/>
        <v>2</v>
      </c>
      <c r="H105" s="61">
        <f t="shared" ca="1" si="9"/>
        <v>0</v>
      </c>
      <c r="I105" s="61">
        <f t="shared" ca="1" si="10"/>
        <v>0</v>
      </c>
      <c r="J105" s="61">
        <f t="shared" ca="1" si="12"/>
        <v>7</v>
      </c>
      <c r="K105" s="61">
        <f t="shared" ca="1" si="13"/>
        <v>45</v>
      </c>
      <c r="L105" s="62" t="str">
        <f t="shared" ca="1" si="11"/>
        <v/>
      </c>
      <c r="M105" s="63" t="s">
        <v>64</v>
      </c>
      <c r="N105" s="64" t="s">
        <v>64</v>
      </c>
      <c r="O105" s="65" t="s">
        <v>237</v>
      </c>
      <c r="P105" s="66" t="s">
        <v>52</v>
      </c>
      <c r="Q105" s="67"/>
      <c r="R105" s="106" t="s">
        <v>66</v>
      </c>
      <c r="S105" s="69" t="s">
        <v>51</v>
      </c>
      <c r="T105" s="70"/>
      <c r="U105" s="71"/>
      <c r="V105" s="71"/>
      <c r="W105" s="72"/>
      <c r="X105" s="73" t="s">
        <v>11</v>
      </c>
      <c r="Y105" s="74"/>
      <c r="Z105" s="75"/>
      <c r="AA105" s="75"/>
    </row>
    <row r="106" spans="1:27" s="76" customFormat="1" x14ac:dyDescent="0.25">
      <c r="A106" s="60" t="str">
        <f t="shared" si="0"/>
        <v>S</v>
      </c>
      <c r="B106" s="61">
        <f t="shared" ca="1" si="3"/>
        <v>3</v>
      </c>
      <c r="C106" s="61" t="str">
        <f t="shared" ca="1" si="4"/>
        <v>S</v>
      </c>
      <c r="D106" s="61">
        <f t="shared" ca="1" si="5"/>
        <v>0</v>
      </c>
      <c r="E106" s="61">
        <f t="shared" ca="1" si="6"/>
        <v>1</v>
      </c>
      <c r="F106" s="61">
        <f t="shared" ca="1" si="7"/>
        <v>5</v>
      </c>
      <c r="G106" s="61">
        <f t="shared" ca="1" si="8"/>
        <v>2</v>
      </c>
      <c r="H106" s="61">
        <f t="shared" ca="1" si="9"/>
        <v>0</v>
      </c>
      <c r="I106" s="61">
        <f t="shared" ca="1" si="10"/>
        <v>0</v>
      </c>
      <c r="J106" s="61">
        <f t="shared" ca="1" si="12"/>
        <v>0</v>
      </c>
      <c r="K106" s="61">
        <f t="shared" ca="1" si="13"/>
        <v>0</v>
      </c>
      <c r="L106" s="62" t="str">
        <f t="shared" ca="1" si="11"/>
        <v/>
      </c>
      <c r="M106" s="63" t="s">
        <v>50</v>
      </c>
      <c r="N106" s="64" t="s">
        <v>50</v>
      </c>
      <c r="O106" s="65" t="s">
        <v>238</v>
      </c>
      <c r="P106" s="66" t="s">
        <v>60</v>
      </c>
      <c r="Q106" s="67">
        <v>81501</v>
      </c>
      <c r="R106" s="106" t="s">
        <v>239</v>
      </c>
      <c r="S106" s="69" t="s">
        <v>147</v>
      </c>
      <c r="T106" s="70">
        <v>1</v>
      </c>
      <c r="U106" s="71"/>
      <c r="V106" s="71"/>
      <c r="W106" s="72"/>
      <c r="X106" s="73" t="s">
        <v>11</v>
      </c>
      <c r="Y106" s="74"/>
      <c r="Z106" s="75"/>
      <c r="AA106" s="75"/>
    </row>
    <row r="107" spans="1:27" s="76" customFormat="1" x14ac:dyDescent="0.25">
      <c r="A107" s="60" t="str">
        <f t="shared" si="0"/>
        <v>S</v>
      </c>
      <c r="B107" s="61">
        <f t="shared" ca="1" si="3"/>
        <v>3</v>
      </c>
      <c r="C107" s="61" t="str">
        <f t="shared" ca="1" si="4"/>
        <v>S</v>
      </c>
      <c r="D107" s="61">
        <f t="shared" ca="1" si="5"/>
        <v>0</v>
      </c>
      <c r="E107" s="61">
        <f t="shared" ca="1" si="6"/>
        <v>1</v>
      </c>
      <c r="F107" s="61">
        <f t="shared" ca="1" si="7"/>
        <v>5</v>
      </c>
      <c r="G107" s="61">
        <f t="shared" ca="1" si="8"/>
        <v>2</v>
      </c>
      <c r="H107" s="61">
        <f t="shared" ca="1" si="9"/>
        <v>0</v>
      </c>
      <c r="I107" s="61">
        <f t="shared" ca="1" si="10"/>
        <v>0</v>
      </c>
      <c r="J107" s="61">
        <f t="shared" ca="1" si="12"/>
        <v>0</v>
      </c>
      <c r="K107" s="61">
        <f t="shared" ca="1" si="13"/>
        <v>0</v>
      </c>
      <c r="L107" s="62" t="str">
        <f t="shared" ca="1" si="11"/>
        <v/>
      </c>
      <c r="M107" s="63" t="s">
        <v>50</v>
      </c>
      <c r="N107" s="64" t="s">
        <v>50</v>
      </c>
      <c r="O107" s="65" t="s">
        <v>240</v>
      </c>
      <c r="P107" s="66" t="s">
        <v>60</v>
      </c>
      <c r="Q107" s="67">
        <v>81504</v>
      </c>
      <c r="R107" s="106" t="s">
        <v>241</v>
      </c>
      <c r="S107" s="69" t="s">
        <v>147</v>
      </c>
      <c r="T107" s="70">
        <v>1</v>
      </c>
      <c r="U107" s="71"/>
      <c r="V107" s="71"/>
      <c r="W107" s="72"/>
      <c r="X107" s="73" t="s">
        <v>11</v>
      </c>
      <c r="Y107" s="74"/>
      <c r="Z107" s="75"/>
      <c r="AA107" s="75"/>
    </row>
    <row r="108" spans="1:27" s="76" customFormat="1" x14ac:dyDescent="0.25">
      <c r="A108" s="60" t="str">
        <f t="shared" si="0"/>
        <v>S</v>
      </c>
      <c r="B108" s="61">
        <f t="shared" ca="1" si="3"/>
        <v>3</v>
      </c>
      <c r="C108" s="61" t="str">
        <f t="shared" ca="1" si="4"/>
        <v>S</v>
      </c>
      <c r="D108" s="61">
        <f t="shared" ca="1" si="5"/>
        <v>0</v>
      </c>
      <c r="E108" s="61">
        <f t="shared" ca="1" si="6"/>
        <v>1</v>
      </c>
      <c r="F108" s="61">
        <f t="shared" ca="1" si="7"/>
        <v>5</v>
      </c>
      <c r="G108" s="61">
        <f t="shared" ca="1" si="8"/>
        <v>2</v>
      </c>
      <c r="H108" s="61">
        <f t="shared" ca="1" si="9"/>
        <v>0</v>
      </c>
      <c r="I108" s="61">
        <f t="shared" ca="1" si="10"/>
        <v>0</v>
      </c>
      <c r="J108" s="61">
        <f t="shared" ca="1" si="12"/>
        <v>0</v>
      </c>
      <c r="K108" s="61">
        <f t="shared" ca="1" si="13"/>
        <v>0</v>
      </c>
      <c r="L108" s="62" t="str">
        <f t="shared" ca="1" si="11"/>
        <v/>
      </c>
      <c r="M108" s="63" t="s">
        <v>50</v>
      </c>
      <c r="N108" s="64" t="s">
        <v>50</v>
      </c>
      <c r="O108" s="65" t="s">
        <v>242</v>
      </c>
      <c r="P108" s="66" t="s">
        <v>60</v>
      </c>
      <c r="Q108" s="67">
        <v>81861</v>
      </c>
      <c r="R108" s="106" t="s">
        <v>243</v>
      </c>
      <c r="S108" s="69" t="s">
        <v>147</v>
      </c>
      <c r="T108" s="70">
        <v>2</v>
      </c>
      <c r="U108" s="71"/>
      <c r="V108" s="71"/>
      <c r="W108" s="72"/>
      <c r="X108" s="73" t="s">
        <v>11</v>
      </c>
      <c r="Y108" s="74"/>
      <c r="Z108" s="75"/>
      <c r="AA108" s="75"/>
    </row>
    <row r="109" spans="1:27" s="76" customFormat="1" x14ac:dyDescent="0.25">
      <c r="A109" s="60" t="str">
        <f t="shared" si="0"/>
        <v>S</v>
      </c>
      <c r="B109" s="61">
        <f t="shared" ca="1" si="3"/>
        <v>3</v>
      </c>
      <c r="C109" s="61" t="str">
        <f t="shared" ca="1" si="4"/>
        <v>S</v>
      </c>
      <c r="D109" s="61">
        <f t="shared" ca="1" si="5"/>
        <v>0</v>
      </c>
      <c r="E109" s="61">
        <f t="shared" ca="1" si="6"/>
        <v>1</v>
      </c>
      <c r="F109" s="61">
        <f t="shared" ca="1" si="7"/>
        <v>5</v>
      </c>
      <c r="G109" s="61">
        <f t="shared" ca="1" si="8"/>
        <v>2</v>
      </c>
      <c r="H109" s="61">
        <f t="shared" ca="1" si="9"/>
        <v>0</v>
      </c>
      <c r="I109" s="61">
        <f t="shared" ca="1" si="10"/>
        <v>0</v>
      </c>
      <c r="J109" s="61">
        <f t="shared" ca="1" si="12"/>
        <v>0</v>
      </c>
      <c r="K109" s="61">
        <f t="shared" ca="1" si="13"/>
        <v>0</v>
      </c>
      <c r="L109" s="62" t="str">
        <f t="shared" ca="1" si="11"/>
        <v/>
      </c>
      <c r="M109" s="63" t="s">
        <v>50</v>
      </c>
      <c r="N109" s="64" t="s">
        <v>50</v>
      </c>
      <c r="O109" s="65" t="s">
        <v>244</v>
      </c>
      <c r="P109" s="66" t="s">
        <v>60</v>
      </c>
      <c r="Q109" s="67">
        <v>81043</v>
      </c>
      <c r="R109" s="106" t="s">
        <v>245</v>
      </c>
      <c r="S109" s="69" t="s">
        <v>147</v>
      </c>
      <c r="T109" s="70">
        <v>1</v>
      </c>
      <c r="U109" s="71"/>
      <c r="V109" s="71"/>
      <c r="W109" s="72"/>
      <c r="X109" s="73" t="s">
        <v>11</v>
      </c>
      <c r="Y109" s="74"/>
      <c r="Z109" s="75"/>
      <c r="AA109" s="75"/>
    </row>
    <row r="110" spans="1:27" s="76" customFormat="1" ht="22.5" x14ac:dyDescent="0.25">
      <c r="A110" s="60" t="str">
        <f t="shared" si="0"/>
        <v>S</v>
      </c>
      <c r="B110" s="61">
        <f t="shared" ca="1" si="3"/>
        <v>3</v>
      </c>
      <c r="C110" s="61" t="str">
        <f t="shared" ca="1" si="4"/>
        <v>S</v>
      </c>
      <c r="D110" s="61">
        <f t="shared" ca="1" si="5"/>
        <v>0</v>
      </c>
      <c r="E110" s="61">
        <f t="shared" ca="1" si="6"/>
        <v>1</v>
      </c>
      <c r="F110" s="61">
        <f t="shared" ca="1" si="7"/>
        <v>5</v>
      </c>
      <c r="G110" s="61">
        <f t="shared" ca="1" si="8"/>
        <v>2</v>
      </c>
      <c r="H110" s="61">
        <f t="shared" ca="1" si="9"/>
        <v>0</v>
      </c>
      <c r="I110" s="61">
        <f t="shared" ca="1" si="10"/>
        <v>0</v>
      </c>
      <c r="J110" s="61">
        <f t="shared" ca="1" si="12"/>
        <v>0</v>
      </c>
      <c r="K110" s="61">
        <f t="shared" ca="1" si="13"/>
        <v>0</v>
      </c>
      <c r="L110" s="62" t="str">
        <f t="shared" ca="1" si="11"/>
        <v/>
      </c>
      <c r="M110" s="63" t="s">
        <v>50</v>
      </c>
      <c r="N110" s="64" t="s">
        <v>50</v>
      </c>
      <c r="O110" s="65" t="s">
        <v>246</v>
      </c>
      <c r="P110" s="66" t="s">
        <v>60</v>
      </c>
      <c r="Q110" s="67">
        <v>80811</v>
      </c>
      <c r="R110" s="106" t="s">
        <v>247</v>
      </c>
      <c r="S110" s="69" t="s">
        <v>147</v>
      </c>
      <c r="T110" s="70">
        <v>6</v>
      </c>
      <c r="U110" s="71"/>
      <c r="V110" s="71"/>
      <c r="W110" s="72"/>
      <c r="X110" s="73" t="s">
        <v>11</v>
      </c>
      <c r="Y110" s="74"/>
      <c r="Z110" s="75"/>
      <c r="AA110" s="75"/>
    </row>
    <row r="111" spans="1:27" s="76" customFormat="1" x14ac:dyDescent="0.25">
      <c r="A111" s="60" t="str">
        <f t="shared" si="0"/>
        <v>S</v>
      </c>
      <c r="B111" s="61">
        <f t="shared" ca="1" si="3"/>
        <v>3</v>
      </c>
      <c r="C111" s="61" t="str">
        <f t="shared" ca="1" si="4"/>
        <v>S</v>
      </c>
      <c r="D111" s="61">
        <f t="shared" ca="1" si="5"/>
        <v>0</v>
      </c>
      <c r="E111" s="61">
        <f t="shared" ca="1" si="6"/>
        <v>1</v>
      </c>
      <c r="F111" s="61">
        <f t="shared" ca="1" si="7"/>
        <v>5</v>
      </c>
      <c r="G111" s="61">
        <f t="shared" ca="1" si="8"/>
        <v>2</v>
      </c>
      <c r="H111" s="61">
        <f t="shared" ca="1" si="9"/>
        <v>0</v>
      </c>
      <c r="I111" s="61">
        <f t="shared" ca="1" si="10"/>
        <v>0</v>
      </c>
      <c r="J111" s="61">
        <f t="shared" ca="1" si="12"/>
        <v>0</v>
      </c>
      <c r="K111" s="61">
        <f t="shared" ca="1" si="13"/>
        <v>0</v>
      </c>
      <c r="L111" s="62" t="str">
        <f t="shared" ca="1" si="11"/>
        <v/>
      </c>
      <c r="M111" s="63" t="s">
        <v>50</v>
      </c>
      <c r="N111" s="64" t="s">
        <v>50</v>
      </c>
      <c r="O111" s="65" t="s">
        <v>248</v>
      </c>
      <c r="P111" s="66" t="s">
        <v>60</v>
      </c>
      <c r="Q111" s="67">
        <v>81889</v>
      </c>
      <c r="R111" s="106" t="s">
        <v>249</v>
      </c>
      <c r="S111" s="69" t="s">
        <v>147</v>
      </c>
      <c r="T111" s="70">
        <v>2</v>
      </c>
      <c r="U111" s="71"/>
      <c r="V111" s="71"/>
      <c r="W111" s="72"/>
      <c r="X111" s="73" t="s">
        <v>11</v>
      </c>
      <c r="Y111" s="74"/>
      <c r="Z111" s="75"/>
      <c r="AA111" s="75"/>
    </row>
    <row r="112" spans="1:27" s="76" customFormat="1" x14ac:dyDescent="0.25">
      <c r="A112" s="60">
        <f>CHOOSE(1+LOG(1+2*(ORÇAMENTO.Nivel="Nível 1")+4*(ORÇAMENTO.Nivel="Nível 2")+8*(ORÇAMENTO.Nivel="Nível 3")+16*(ORÇAMENTO.Nivel="Nível 4")+32*(ORÇAMENTO.Nivel="Serviço"),2),0,1,2,3,4,"S")</f>
        <v>2</v>
      </c>
      <c r="B112" s="61">
        <f ca="1">IF(OR(C112="s",C112=0),OFFSET(B112,-1,0),C112)</f>
        <v>2</v>
      </c>
      <c r="C112" s="61">
        <f ca="1">IF(OFFSET(C112,-1,0)="L",1,IF(OFFSET(C112,-1,0)=1,2,IF(OR(A112="s",A112=0),"S",IF(AND(OFFSET(C112,-1,0)=2,A112=4),3,IF(AND(OR(OFFSET(C112,-1,0)="s",OFFSET(C112,-1,0)=0),A112&lt;&gt;"s",A112&gt;OFFSET(B112,-1,0)),OFFSET(B112,-1,0),A112)))))</f>
        <v>2</v>
      </c>
      <c r="D112" s="61">
        <f ca="1">IF(OR(C112="S",C112=0),0,IF(ISERROR(K112),J112,SMALL(J112:K112,1)))</f>
        <v>13</v>
      </c>
      <c r="E112" s="61">
        <f ca="1">IF($C112=1,OFFSET(E112,-1,0)+1,OFFSET(E112,-1,0))</f>
        <v>1</v>
      </c>
      <c r="F112" s="61">
        <f ca="1">IF($C112=1,0,IF($C112=2,OFFSET(F112,-1,0)+1,OFFSET(F112,-1,0)))</f>
        <v>6</v>
      </c>
      <c r="G112" s="61">
        <f ca="1">IF(AND($C112&lt;=2,$C112&lt;&gt;0),0,IF($C112=3,OFFSET(G112,-1,0)+1,OFFSET(G112,-1,0)))</f>
        <v>0</v>
      </c>
      <c r="H112" s="61">
        <f ca="1">IF(AND($C112&lt;=3,$C112&lt;&gt;0),0,IF($C112=4,OFFSET(H112,-1,0)+1,OFFSET(H112,-1,0)))</f>
        <v>0</v>
      </c>
      <c r="I112" s="61">
        <f ca="1">IF(AND($C112&lt;=4,$C112&lt;&gt;0),0,IF(AND($C112="S",$W112&gt;0),OFFSET(I112,-1,0)+1,OFFSET(I112,-1,0)))</f>
        <v>0</v>
      </c>
      <c r="J112" s="61">
        <f ca="1">IF(OR($C112="S",$C112=0),0,MATCH(0,OFFSET($D112,1,$C112,ROW($C$180)-ROW($C112)),0))</f>
        <v>68</v>
      </c>
      <c r="K112" s="61">
        <f ca="1">IF(OR($C112="S",$C112=0),0,MATCH(OFFSET($D112,0,$C112)+1,OFFSET($D112,1,$C112,ROW($C$180)-ROW($C112)),0))</f>
        <v>13</v>
      </c>
      <c r="L112" s="62" t="str">
        <f ca="1">IF(OR(W112&gt;0,$C112=1),"F","")</f>
        <v/>
      </c>
      <c r="M112" s="63" t="s">
        <v>61</v>
      </c>
      <c r="N112" s="64" t="s">
        <v>61</v>
      </c>
      <c r="O112" s="65" t="s">
        <v>250</v>
      </c>
      <c r="P112" s="66" t="s">
        <v>52</v>
      </c>
      <c r="Q112" s="67"/>
      <c r="R112" s="68" t="s">
        <v>251</v>
      </c>
      <c r="S112" s="69" t="s">
        <v>51</v>
      </c>
      <c r="T112" s="70"/>
      <c r="U112" s="71"/>
      <c r="V112" s="71"/>
      <c r="W112" s="72"/>
      <c r="X112" s="73" t="s">
        <v>11</v>
      </c>
      <c r="Y112" s="74"/>
      <c r="Z112" s="75"/>
      <c r="AA112" s="75"/>
    </row>
    <row r="113" spans="1:27" s="76" customFormat="1" x14ac:dyDescent="0.25">
      <c r="A113" s="60">
        <f t="shared" si="0"/>
        <v>3</v>
      </c>
      <c r="B113" s="61">
        <f t="shared" ca="1" si="3"/>
        <v>3</v>
      </c>
      <c r="C113" s="61">
        <f t="shared" ca="1" si="4"/>
        <v>3</v>
      </c>
      <c r="D113" s="61">
        <f t="shared" ca="1" si="5"/>
        <v>12</v>
      </c>
      <c r="E113" s="61">
        <f t="shared" ca="1" si="6"/>
        <v>1</v>
      </c>
      <c r="F113" s="61">
        <f t="shared" ca="1" si="7"/>
        <v>6</v>
      </c>
      <c r="G113" s="61">
        <f t="shared" ca="1" si="8"/>
        <v>1</v>
      </c>
      <c r="H113" s="61">
        <f t="shared" ca="1" si="9"/>
        <v>0</v>
      </c>
      <c r="I113" s="61">
        <f t="shared" ca="1" si="10"/>
        <v>0</v>
      </c>
      <c r="J113" s="61">
        <f t="shared" ca="1" si="12"/>
        <v>12</v>
      </c>
      <c r="K113" s="61">
        <f t="shared" ca="1" si="13"/>
        <v>21</v>
      </c>
      <c r="L113" s="62" t="str">
        <f t="shared" ca="1" si="11"/>
        <v/>
      </c>
      <c r="M113" s="63" t="s">
        <v>64</v>
      </c>
      <c r="N113" s="64" t="s">
        <v>64</v>
      </c>
      <c r="O113" s="65" t="s">
        <v>252</v>
      </c>
      <c r="P113" s="66" t="s">
        <v>52</v>
      </c>
      <c r="Q113" s="67"/>
      <c r="R113" s="106" t="s">
        <v>253</v>
      </c>
      <c r="S113" s="69" t="s">
        <v>51</v>
      </c>
      <c r="T113" s="70"/>
      <c r="U113" s="71"/>
      <c r="V113" s="71"/>
      <c r="W113" s="72"/>
      <c r="X113" s="73" t="s">
        <v>11</v>
      </c>
      <c r="Y113" s="74"/>
      <c r="Z113" s="75"/>
      <c r="AA113" s="75"/>
    </row>
    <row r="114" spans="1:27" s="76" customFormat="1" x14ac:dyDescent="0.25">
      <c r="A114" s="60">
        <f t="shared" si="0"/>
        <v>4</v>
      </c>
      <c r="B114" s="61">
        <f t="shared" ca="1" si="3"/>
        <v>4</v>
      </c>
      <c r="C114" s="61">
        <f t="shared" ca="1" si="4"/>
        <v>4</v>
      </c>
      <c r="D114" s="61">
        <f t="shared" ca="1" si="5"/>
        <v>11</v>
      </c>
      <c r="E114" s="61">
        <f t="shared" ca="1" si="6"/>
        <v>1</v>
      </c>
      <c r="F114" s="61">
        <f t="shared" ca="1" si="7"/>
        <v>6</v>
      </c>
      <c r="G114" s="61">
        <f t="shared" ca="1" si="8"/>
        <v>1</v>
      </c>
      <c r="H114" s="61">
        <f t="shared" ca="1" si="9"/>
        <v>1</v>
      </c>
      <c r="I114" s="61">
        <f t="shared" ca="1" si="10"/>
        <v>0</v>
      </c>
      <c r="J114" s="61">
        <f t="shared" ca="1" si="12"/>
        <v>11</v>
      </c>
      <c r="K114" s="61" t="e">
        <f t="shared" ca="1" si="13"/>
        <v>#N/A</v>
      </c>
      <c r="L114" s="62" t="str">
        <f t="shared" ca="1" si="11"/>
        <v/>
      </c>
      <c r="M114" s="63" t="s">
        <v>169</v>
      </c>
      <c r="N114" s="64" t="s">
        <v>169</v>
      </c>
      <c r="O114" s="65" t="s">
        <v>254</v>
      </c>
      <c r="P114" s="66" t="s">
        <v>52</v>
      </c>
      <c r="Q114" s="67"/>
      <c r="R114" s="106" t="s">
        <v>255</v>
      </c>
      <c r="S114" s="69" t="s">
        <v>51</v>
      </c>
      <c r="T114" s="70"/>
      <c r="U114" s="71"/>
      <c r="V114" s="71"/>
      <c r="W114" s="72"/>
      <c r="X114" s="73" t="s">
        <v>11</v>
      </c>
      <c r="Y114" s="74"/>
      <c r="Z114" s="75"/>
      <c r="AA114" s="75"/>
    </row>
    <row r="115" spans="1:27" s="76" customFormat="1" x14ac:dyDescent="0.25">
      <c r="A115" s="60" t="str">
        <f t="shared" si="0"/>
        <v>S</v>
      </c>
      <c r="B115" s="61">
        <f t="shared" ca="1" si="3"/>
        <v>4</v>
      </c>
      <c r="C115" s="61" t="str">
        <f t="shared" ca="1" si="4"/>
        <v>S</v>
      </c>
      <c r="D115" s="61">
        <f t="shared" ca="1" si="5"/>
        <v>0</v>
      </c>
      <c r="E115" s="61">
        <f t="shared" ca="1" si="6"/>
        <v>1</v>
      </c>
      <c r="F115" s="61">
        <f t="shared" ca="1" si="7"/>
        <v>6</v>
      </c>
      <c r="G115" s="61">
        <f t="shared" ca="1" si="8"/>
        <v>1</v>
      </c>
      <c r="H115" s="61">
        <f t="shared" ca="1" si="9"/>
        <v>1</v>
      </c>
      <c r="I115" s="61">
        <f t="shared" ca="1" si="10"/>
        <v>0</v>
      </c>
      <c r="J115" s="61">
        <f t="shared" ca="1" si="12"/>
        <v>0</v>
      </c>
      <c r="K115" s="61">
        <f t="shared" ca="1" si="13"/>
        <v>0</v>
      </c>
      <c r="L115" s="62" t="str">
        <f t="shared" ca="1" si="11"/>
        <v/>
      </c>
      <c r="M115" s="63" t="s">
        <v>50</v>
      </c>
      <c r="N115" s="64" t="s">
        <v>50</v>
      </c>
      <c r="O115" s="65" t="s">
        <v>256</v>
      </c>
      <c r="P115" s="66" t="s">
        <v>60</v>
      </c>
      <c r="Q115" s="67">
        <v>85003</v>
      </c>
      <c r="R115" s="106" t="s">
        <v>257</v>
      </c>
      <c r="S115" s="69" t="s">
        <v>147</v>
      </c>
      <c r="T115" s="70">
        <v>1</v>
      </c>
      <c r="U115" s="71"/>
      <c r="V115" s="71"/>
      <c r="W115" s="72"/>
      <c r="X115" s="73" t="s">
        <v>11</v>
      </c>
      <c r="Y115" s="74"/>
      <c r="Z115" s="75"/>
      <c r="AA115" s="75"/>
    </row>
    <row r="116" spans="1:27" s="76" customFormat="1" ht="22.5" x14ac:dyDescent="0.25">
      <c r="A116" s="60" t="str">
        <f t="shared" si="0"/>
        <v>S</v>
      </c>
      <c r="B116" s="61">
        <f t="shared" ca="1" si="3"/>
        <v>4</v>
      </c>
      <c r="C116" s="61" t="str">
        <f t="shared" ca="1" si="4"/>
        <v>S</v>
      </c>
      <c r="D116" s="61">
        <f t="shared" ca="1" si="5"/>
        <v>0</v>
      </c>
      <c r="E116" s="61">
        <f t="shared" ca="1" si="6"/>
        <v>1</v>
      </c>
      <c r="F116" s="61">
        <f t="shared" ca="1" si="7"/>
        <v>6</v>
      </c>
      <c r="G116" s="61">
        <f t="shared" ca="1" si="8"/>
        <v>1</v>
      </c>
      <c r="H116" s="61">
        <f t="shared" ca="1" si="9"/>
        <v>1</v>
      </c>
      <c r="I116" s="61">
        <f t="shared" ca="1" si="10"/>
        <v>0</v>
      </c>
      <c r="J116" s="61">
        <f t="shared" ca="1" si="12"/>
        <v>0</v>
      </c>
      <c r="K116" s="61">
        <f t="shared" ca="1" si="13"/>
        <v>0</v>
      </c>
      <c r="L116" s="62" t="str">
        <f t="shared" ca="1" si="11"/>
        <v/>
      </c>
      <c r="M116" s="63" t="s">
        <v>50</v>
      </c>
      <c r="N116" s="64" t="s">
        <v>50</v>
      </c>
      <c r="O116" s="65" t="s">
        <v>258</v>
      </c>
      <c r="P116" s="66" t="s">
        <v>60</v>
      </c>
      <c r="Q116" s="67">
        <v>85006</v>
      </c>
      <c r="R116" s="106" t="s">
        <v>259</v>
      </c>
      <c r="S116" s="69" t="s">
        <v>185</v>
      </c>
      <c r="T116" s="70">
        <v>3</v>
      </c>
      <c r="U116" s="71"/>
      <c r="V116" s="71"/>
      <c r="W116" s="72"/>
      <c r="X116" s="73" t="s">
        <v>11</v>
      </c>
      <c r="Y116" s="74"/>
      <c r="Z116" s="75"/>
      <c r="AA116" s="75"/>
    </row>
    <row r="117" spans="1:27" s="76" customFormat="1" x14ac:dyDescent="0.25">
      <c r="A117" s="60" t="str">
        <f t="shared" si="0"/>
        <v>S</v>
      </c>
      <c r="B117" s="61">
        <f t="shared" ca="1" si="3"/>
        <v>4</v>
      </c>
      <c r="C117" s="61" t="str">
        <f t="shared" ca="1" si="4"/>
        <v>S</v>
      </c>
      <c r="D117" s="61">
        <f t="shared" ca="1" si="5"/>
        <v>0</v>
      </c>
      <c r="E117" s="61">
        <f t="shared" ca="1" si="6"/>
        <v>1</v>
      </c>
      <c r="F117" s="61">
        <f t="shared" ca="1" si="7"/>
        <v>6</v>
      </c>
      <c r="G117" s="61">
        <f t="shared" ca="1" si="8"/>
        <v>1</v>
      </c>
      <c r="H117" s="61">
        <f t="shared" ca="1" si="9"/>
        <v>1</v>
      </c>
      <c r="I117" s="61">
        <f t="shared" ca="1" si="10"/>
        <v>0</v>
      </c>
      <c r="J117" s="61">
        <f t="shared" ca="1" si="12"/>
        <v>0</v>
      </c>
      <c r="K117" s="61">
        <f t="shared" ca="1" si="13"/>
        <v>0</v>
      </c>
      <c r="L117" s="62" t="str">
        <f t="shared" ca="1" si="11"/>
        <v/>
      </c>
      <c r="M117" s="63" t="s">
        <v>50</v>
      </c>
      <c r="N117" s="64" t="s">
        <v>50</v>
      </c>
      <c r="O117" s="65" t="s">
        <v>260</v>
      </c>
      <c r="P117" s="66" t="s">
        <v>68</v>
      </c>
      <c r="Q117" s="67" t="s">
        <v>261</v>
      </c>
      <c r="R117" s="106" t="s">
        <v>262</v>
      </c>
      <c r="S117" s="69" t="s">
        <v>71</v>
      </c>
      <c r="T117" s="70">
        <v>4</v>
      </c>
      <c r="U117" s="71"/>
      <c r="V117" s="71"/>
      <c r="W117" s="72"/>
      <c r="X117" s="73" t="s">
        <v>11</v>
      </c>
      <c r="Y117" s="74"/>
      <c r="Z117" s="75"/>
      <c r="AA117" s="75"/>
    </row>
    <row r="118" spans="1:27" s="76" customFormat="1" x14ac:dyDescent="0.25">
      <c r="A118" s="60" t="str">
        <f t="shared" si="0"/>
        <v>S</v>
      </c>
      <c r="B118" s="61">
        <f t="shared" ca="1" si="3"/>
        <v>4</v>
      </c>
      <c r="C118" s="61" t="str">
        <f t="shared" ca="1" si="4"/>
        <v>S</v>
      </c>
      <c r="D118" s="61">
        <f t="shared" ca="1" si="5"/>
        <v>0</v>
      </c>
      <c r="E118" s="61">
        <f t="shared" ca="1" si="6"/>
        <v>1</v>
      </c>
      <c r="F118" s="61">
        <f t="shared" ca="1" si="7"/>
        <v>6</v>
      </c>
      <c r="G118" s="61">
        <f t="shared" ca="1" si="8"/>
        <v>1</v>
      </c>
      <c r="H118" s="61">
        <f t="shared" ca="1" si="9"/>
        <v>1</v>
      </c>
      <c r="I118" s="61">
        <f t="shared" ca="1" si="10"/>
        <v>0</v>
      </c>
      <c r="J118" s="61">
        <f t="shared" ca="1" si="12"/>
        <v>0</v>
      </c>
      <c r="K118" s="61">
        <f t="shared" ca="1" si="13"/>
        <v>0</v>
      </c>
      <c r="L118" s="62" t="str">
        <f t="shared" ca="1" si="11"/>
        <v/>
      </c>
      <c r="M118" s="63" t="s">
        <v>50</v>
      </c>
      <c r="N118" s="64" t="s">
        <v>50</v>
      </c>
      <c r="O118" s="65" t="s">
        <v>263</v>
      </c>
      <c r="P118" s="66" t="s">
        <v>68</v>
      </c>
      <c r="Q118" s="67" t="s">
        <v>264</v>
      </c>
      <c r="R118" s="106" t="s">
        <v>265</v>
      </c>
      <c r="S118" s="69" t="s">
        <v>194</v>
      </c>
      <c r="T118" s="70">
        <v>4</v>
      </c>
      <c r="U118" s="71"/>
      <c r="V118" s="71"/>
      <c r="W118" s="72"/>
      <c r="X118" s="73" t="s">
        <v>11</v>
      </c>
      <c r="Y118" s="74"/>
      <c r="Z118" s="75"/>
      <c r="AA118" s="75"/>
    </row>
    <row r="119" spans="1:27" s="76" customFormat="1" x14ac:dyDescent="0.25">
      <c r="A119" s="60" t="str">
        <f t="shared" si="0"/>
        <v>S</v>
      </c>
      <c r="B119" s="61">
        <f t="shared" ca="1" si="3"/>
        <v>4</v>
      </c>
      <c r="C119" s="61" t="str">
        <f t="shared" ca="1" si="4"/>
        <v>S</v>
      </c>
      <c r="D119" s="61">
        <f t="shared" ca="1" si="5"/>
        <v>0</v>
      </c>
      <c r="E119" s="61">
        <f t="shared" ca="1" si="6"/>
        <v>1</v>
      </c>
      <c r="F119" s="61">
        <f t="shared" ca="1" si="7"/>
        <v>6</v>
      </c>
      <c r="G119" s="61">
        <f t="shared" ca="1" si="8"/>
        <v>1</v>
      </c>
      <c r="H119" s="61">
        <f t="shared" ca="1" si="9"/>
        <v>1</v>
      </c>
      <c r="I119" s="61">
        <f t="shared" ca="1" si="10"/>
        <v>0</v>
      </c>
      <c r="J119" s="61">
        <f t="shared" ca="1" si="12"/>
        <v>0</v>
      </c>
      <c r="K119" s="61">
        <f t="shared" ca="1" si="13"/>
        <v>0</v>
      </c>
      <c r="L119" s="62" t="str">
        <f t="shared" ca="1" si="11"/>
        <v/>
      </c>
      <c r="M119" s="63" t="s">
        <v>50</v>
      </c>
      <c r="N119" s="64" t="s">
        <v>50</v>
      </c>
      <c r="O119" s="65" t="s">
        <v>266</v>
      </c>
      <c r="P119" s="66" t="s">
        <v>68</v>
      </c>
      <c r="Q119" s="67" t="s">
        <v>267</v>
      </c>
      <c r="R119" s="106" t="s">
        <v>268</v>
      </c>
      <c r="S119" s="69" t="s">
        <v>194</v>
      </c>
      <c r="T119" s="70">
        <v>9</v>
      </c>
      <c r="U119" s="71"/>
      <c r="V119" s="71"/>
      <c r="W119" s="72"/>
      <c r="X119" s="73" t="s">
        <v>11</v>
      </c>
      <c r="Y119" s="74"/>
      <c r="Z119" s="75"/>
      <c r="AA119" s="75"/>
    </row>
    <row r="120" spans="1:27" s="76" customFormat="1" x14ac:dyDescent="0.25">
      <c r="A120" s="60" t="str">
        <f t="shared" si="0"/>
        <v>S</v>
      </c>
      <c r="B120" s="61">
        <f t="shared" ca="1" si="3"/>
        <v>4</v>
      </c>
      <c r="C120" s="61" t="str">
        <f t="shared" ca="1" si="4"/>
        <v>S</v>
      </c>
      <c r="D120" s="61">
        <f t="shared" ca="1" si="5"/>
        <v>0</v>
      </c>
      <c r="E120" s="61">
        <f t="shared" ca="1" si="6"/>
        <v>1</v>
      </c>
      <c r="F120" s="61">
        <f t="shared" ca="1" si="7"/>
        <v>6</v>
      </c>
      <c r="G120" s="61">
        <f t="shared" ca="1" si="8"/>
        <v>1</v>
      </c>
      <c r="H120" s="61">
        <f t="shared" ca="1" si="9"/>
        <v>1</v>
      </c>
      <c r="I120" s="61">
        <f t="shared" ca="1" si="10"/>
        <v>0</v>
      </c>
      <c r="J120" s="61">
        <f t="shared" ca="1" si="12"/>
        <v>0</v>
      </c>
      <c r="K120" s="61">
        <f t="shared" ca="1" si="13"/>
        <v>0</v>
      </c>
      <c r="L120" s="62" t="str">
        <f t="shared" ca="1" si="11"/>
        <v/>
      </c>
      <c r="M120" s="63" t="s">
        <v>50</v>
      </c>
      <c r="N120" s="64" t="s">
        <v>50</v>
      </c>
      <c r="O120" s="65" t="s">
        <v>269</v>
      </c>
      <c r="P120" s="66" t="s">
        <v>68</v>
      </c>
      <c r="Q120" s="67" t="s">
        <v>270</v>
      </c>
      <c r="R120" s="106" t="s">
        <v>271</v>
      </c>
      <c r="S120" s="69" t="s">
        <v>194</v>
      </c>
      <c r="T120" s="70">
        <v>17</v>
      </c>
      <c r="U120" s="71"/>
      <c r="V120" s="71"/>
      <c r="W120" s="72"/>
      <c r="X120" s="73" t="s">
        <v>11</v>
      </c>
      <c r="Y120" s="74"/>
      <c r="Z120" s="75"/>
      <c r="AA120" s="75"/>
    </row>
    <row r="121" spans="1:27" s="76" customFormat="1" x14ac:dyDescent="0.25">
      <c r="A121" s="60" t="str">
        <f t="shared" si="0"/>
        <v>S</v>
      </c>
      <c r="B121" s="61">
        <f t="shared" ca="1" si="3"/>
        <v>4</v>
      </c>
      <c r="C121" s="61" t="str">
        <f t="shared" ca="1" si="4"/>
        <v>S</v>
      </c>
      <c r="D121" s="61">
        <f t="shared" ca="1" si="5"/>
        <v>0</v>
      </c>
      <c r="E121" s="61">
        <f t="shared" ca="1" si="6"/>
        <v>1</v>
      </c>
      <c r="F121" s="61">
        <f t="shared" ca="1" si="7"/>
        <v>6</v>
      </c>
      <c r="G121" s="61">
        <f t="shared" ca="1" si="8"/>
        <v>1</v>
      </c>
      <c r="H121" s="61">
        <f t="shared" ca="1" si="9"/>
        <v>1</v>
      </c>
      <c r="I121" s="61">
        <f t="shared" ca="1" si="10"/>
        <v>0</v>
      </c>
      <c r="J121" s="61">
        <f t="shared" ca="1" si="12"/>
        <v>0</v>
      </c>
      <c r="K121" s="61">
        <f t="shared" ca="1" si="13"/>
        <v>0</v>
      </c>
      <c r="L121" s="62" t="str">
        <f t="shared" ca="1" si="11"/>
        <v/>
      </c>
      <c r="M121" s="63" t="s">
        <v>50</v>
      </c>
      <c r="N121" s="64" t="s">
        <v>50</v>
      </c>
      <c r="O121" s="65" t="s">
        <v>272</v>
      </c>
      <c r="P121" s="66" t="s">
        <v>68</v>
      </c>
      <c r="Q121" s="67" t="s">
        <v>273</v>
      </c>
      <c r="R121" s="106" t="s">
        <v>274</v>
      </c>
      <c r="S121" s="69" t="s">
        <v>194</v>
      </c>
      <c r="T121" s="70">
        <v>1</v>
      </c>
      <c r="U121" s="71"/>
      <c r="V121" s="71"/>
      <c r="W121" s="72"/>
      <c r="X121" s="73" t="s">
        <v>11</v>
      </c>
      <c r="Y121" s="74"/>
      <c r="Z121" s="75"/>
      <c r="AA121" s="75"/>
    </row>
    <row r="122" spans="1:27" s="76" customFormat="1" x14ac:dyDescent="0.25">
      <c r="A122" s="60" t="str">
        <f t="shared" si="0"/>
        <v>S</v>
      </c>
      <c r="B122" s="61">
        <f t="shared" ca="1" si="3"/>
        <v>4</v>
      </c>
      <c r="C122" s="61" t="str">
        <f t="shared" ca="1" si="4"/>
        <v>S</v>
      </c>
      <c r="D122" s="61">
        <f t="shared" ca="1" si="5"/>
        <v>0</v>
      </c>
      <c r="E122" s="61">
        <f t="shared" ca="1" si="6"/>
        <v>1</v>
      </c>
      <c r="F122" s="61">
        <f t="shared" ca="1" si="7"/>
        <v>6</v>
      </c>
      <c r="G122" s="61">
        <f t="shared" ca="1" si="8"/>
        <v>1</v>
      </c>
      <c r="H122" s="61">
        <f t="shared" ca="1" si="9"/>
        <v>1</v>
      </c>
      <c r="I122" s="61">
        <f t="shared" ca="1" si="10"/>
        <v>0</v>
      </c>
      <c r="J122" s="61">
        <f t="shared" ca="1" si="12"/>
        <v>0</v>
      </c>
      <c r="K122" s="61">
        <f t="shared" ca="1" si="13"/>
        <v>0</v>
      </c>
      <c r="L122" s="62" t="str">
        <f t="shared" ca="1" si="11"/>
        <v/>
      </c>
      <c r="M122" s="63" t="s">
        <v>50</v>
      </c>
      <c r="N122" s="64" t="s">
        <v>50</v>
      </c>
      <c r="O122" s="65" t="s">
        <v>275</v>
      </c>
      <c r="P122" s="66" t="s">
        <v>68</v>
      </c>
      <c r="Q122" s="67" t="s">
        <v>276</v>
      </c>
      <c r="R122" s="106" t="s">
        <v>277</v>
      </c>
      <c r="S122" s="69" t="s">
        <v>194</v>
      </c>
      <c r="T122" s="70">
        <v>1</v>
      </c>
      <c r="U122" s="71"/>
      <c r="V122" s="71"/>
      <c r="W122" s="72"/>
      <c r="X122" s="73" t="s">
        <v>11</v>
      </c>
      <c r="Y122" s="74"/>
      <c r="Z122" s="75"/>
      <c r="AA122" s="75"/>
    </row>
    <row r="123" spans="1:27" s="76" customFormat="1" ht="22.5" x14ac:dyDescent="0.25">
      <c r="A123" s="60" t="str">
        <f t="shared" si="0"/>
        <v>S</v>
      </c>
      <c r="B123" s="61">
        <f t="shared" ca="1" si="3"/>
        <v>4</v>
      </c>
      <c r="C123" s="61" t="str">
        <f t="shared" ca="1" si="4"/>
        <v>S</v>
      </c>
      <c r="D123" s="61">
        <f t="shared" ca="1" si="5"/>
        <v>0</v>
      </c>
      <c r="E123" s="61">
        <f t="shared" ca="1" si="6"/>
        <v>1</v>
      </c>
      <c r="F123" s="61">
        <f t="shared" ca="1" si="7"/>
        <v>6</v>
      </c>
      <c r="G123" s="61">
        <f t="shared" ca="1" si="8"/>
        <v>1</v>
      </c>
      <c r="H123" s="61">
        <f t="shared" ca="1" si="9"/>
        <v>1</v>
      </c>
      <c r="I123" s="61">
        <f t="shared" ca="1" si="10"/>
        <v>0</v>
      </c>
      <c r="J123" s="61">
        <f t="shared" ca="1" si="12"/>
        <v>0</v>
      </c>
      <c r="K123" s="61">
        <f t="shared" ca="1" si="13"/>
        <v>0</v>
      </c>
      <c r="L123" s="62" t="str">
        <f t="shared" ca="1" si="11"/>
        <v/>
      </c>
      <c r="M123" s="63" t="s">
        <v>50</v>
      </c>
      <c r="N123" s="64" t="s">
        <v>50</v>
      </c>
      <c r="O123" s="65" t="s">
        <v>278</v>
      </c>
      <c r="P123" s="66" t="s">
        <v>68</v>
      </c>
      <c r="Q123" s="67" t="s">
        <v>279</v>
      </c>
      <c r="R123" s="106" t="s">
        <v>280</v>
      </c>
      <c r="S123" s="69" t="s">
        <v>194</v>
      </c>
      <c r="T123" s="70">
        <v>2</v>
      </c>
      <c r="U123" s="71"/>
      <c r="V123" s="71"/>
      <c r="W123" s="72"/>
      <c r="X123" s="73" t="s">
        <v>11</v>
      </c>
      <c r="Y123" s="74"/>
      <c r="Z123" s="75"/>
      <c r="AA123" s="75"/>
    </row>
    <row r="124" spans="1:27" s="76" customFormat="1" x14ac:dyDescent="0.25">
      <c r="A124" s="60" t="str">
        <f t="shared" si="0"/>
        <v>S</v>
      </c>
      <c r="B124" s="61">
        <f t="shared" ca="1" si="3"/>
        <v>4</v>
      </c>
      <c r="C124" s="61" t="str">
        <f t="shared" ca="1" si="4"/>
        <v>S</v>
      </c>
      <c r="D124" s="61">
        <f t="shared" ca="1" si="5"/>
        <v>0</v>
      </c>
      <c r="E124" s="61">
        <f t="shared" ca="1" si="6"/>
        <v>1</v>
      </c>
      <c r="F124" s="61">
        <f t="shared" ca="1" si="7"/>
        <v>6</v>
      </c>
      <c r="G124" s="61">
        <f t="shared" ca="1" si="8"/>
        <v>1</v>
      </c>
      <c r="H124" s="61">
        <f t="shared" ca="1" si="9"/>
        <v>1</v>
      </c>
      <c r="I124" s="61">
        <f t="shared" ca="1" si="10"/>
        <v>0</v>
      </c>
      <c r="J124" s="61">
        <f t="shared" ca="1" si="12"/>
        <v>0</v>
      </c>
      <c r="K124" s="61">
        <f t="shared" ca="1" si="13"/>
        <v>0</v>
      </c>
      <c r="L124" s="62" t="str">
        <f t="shared" ca="1" si="11"/>
        <v/>
      </c>
      <c r="M124" s="63" t="s">
        <v>50</v>
      </c>
      <c r="N124" s="64" t="s">
        <v>50</v>
      </c>
      <c r="O124" s="65" t="s">
        <v>281</v>
      </c>
      <c r="P124" s="66" t="s">
        <v>68</v>
      </c>
      <c r="Q124" s="67" t="s">
        <v>282</v>
      </c>
      <c r="R124" s="106" t="s">
        <v>283</v>
      </c>
      <c r="S124" s="69" t="s">
        <v>194</v>
      </c>
      <c r="T124" s="70">
        <v>7</v>
      </c>
      <c r="U124" s="71"/>
      <c r="V124" s="71"/>
      <c r="W124" s="72"/>
      <c r="X124" s="73" t="s">
        <v>11</v>
      </c>
      <c r="Y124" s="74"/>
      <c r="Z124" s="75"/>
      <c r="AA124" s="75"/>
    </row>
    <row r="125" spans="1:27" s="76" customFormat="1" x14ac:dyDescent="0.25">
      <c r="A125" s="60">
        <f t="shared" si="0"/>
        <v>2</v>
      </c>
      <c r="B125" s="61">
        <f t="shared" ca="1" si="3"/>
        <v>2</v>
      </c>
      <c r="C125" s="61">
        <f t="shared" ca="1" si="4"/>
        <v>2</v>
      </c>
      <c r="D125" s="61">
        <f t="shared" ca="1" si="5"/>
        <v>3</v>
      </c>
      <c r="E125" s="61">
        <f t="shared" ca="1" si="6"/>
        <v>1</v>
      </c>
      <c r="F125" s="61">
        <f t="shared" ca="1" si="7"/>
        <v>7</v>
      </c>
      <c r="G125" s="61">
        <f t="shared" ca="1" si="8"/>
        <v>0</v>
      </c>
      <c r="H125" s="61">
        <f t="shared" ca="1" si="9"/>
        <v>0</v>
      </c>
      <c r="I125" s="61">
        <f t="shared" ca="1" si="10"/>
        <v>0</v>
      </c>
      <c r="J125" s="61">
        <f t="shared" ca="1" si="12"/>
        <v>55</v>
      </c>
      <c r="K125" s="61">
        <f t="shared" ca="1" si="13"/>
        <v>3</v>
      </c>
      <c r="L125" s="62" t="str">
        <f t="shared" ca="1" si="11"/>
        <v/>
      </c>
      <c r="M125" s="63" t="s">
        <v>61</v>
      </c>
      <c r="N125" s="64" t="s">
        <v>61</v>
      </c>
      <c r="O125" s="65" t="s">
        <v>284</v>
      </c>
      <c r="P125" s="66" t="s">
        <v>60</v>
      </c>
      <c r="Q125" s="67">
        <v>91045</v>
      </c>
      <c r="R125" s="101" t="s">
        <v>285</v>
      </c>
      <c r="S125" s="69" t="s">
        <v>147</v>
      </c>
      <c r="T125" s="70"/>
      <c r="U125" s="71"/>
      <c r="V125" s="71"/>
      <c r="W125" s="72"/>
      <c r="X125" s="73" t="s">
        <v>11</v>
      </c>
      <c r="Y125" s="74"/>
      <c r="Z125" s="75"/>
      <c r="AA125" s="75"/>
    </row>
    <row r="126" spans="1:27" s="76" customFormat="1" ht="22.5" x14ac:dyDescent="0.25">
      <c r="A126" s="60" t="str">
        <f t="shared" si="0"/>
        <v>S</v>
      </c>
      <c r="B126" s="61">
        <f t="shared" ca="1" si="3"/>
        <v>2</v>
      </c>
      <c r="C126" s="61" t="str">
        <f t="shared" ca="1" si="4"/>
        <v>S</v>
      </c>
      <c r="D126" s="61">
        <f t="shared" ca="1" si="5"/>
        <v>0</v>
      </c>
      <c r="E126" s="61">
        <f t="shared" ca="1" si="6"/>
        <v>1</v>
      </c>
      <c r="F126" s="61">
        <f t="shared" ca="1" si="7"/>
        <v>7</v>
      </c>
      <c r="G126" s="61">
        <f t="shared" ca="1" si="8"/>
        <v>0</v>
      </c>
      <c r="H126" s="61">
        <f t="shared" ca="1" si="9"/>
        <v>0</v>
      </c>
      <c r="I126" s="61">
        <f t="shared" ca="1" si="10"/>
        <v>0</v>
      </c>
      <c r="J126" s="61">
        <f t="shared" ca="1" si="12"/>
        <v>0</v>
      </c>
      <c r="K126" s="61">
        <f t="shared" ca="1" si="13"/>
        <v>0</v>
      </c>
      <c r="L126" s="62" t="str">
        <f t="shared" ca="1" si="11"/>
        <v/>
      </c>
      <c r="M126" s="63" t="s">
        <v>50</v>
      </c>
      <c r="N126" s="64" t="s">
        <v>50</v>
      </c>
      <c r="O126" s="65" t="s">
        <v>286</v>
      </c>
      <c r="P126" s="66" t="s">
        <v>52</v>
      </c>
      <c r="Q126" s="67">
        <v>93205</v>
      </c>
      <c r="R126" s="106" t="s">
        <v>287</v>
      </c>
      <c r="S126" s="69" t="s">
        <v>137</v>
      </c>
      <c r="T126" s="70">
        <v>200</v>
      </c>
      <c r="U126" s="71"/>
      <c r="V126" s="71"/>
      <c r="W126" s="72"/>
      <c r="X126" s="73" t="s">
        <v>11</v>
      </c>
      <c r="Y126" s="74"/>
      <c r="Z126" s="75"/>
      <c r="AA126" s="75"/>
    </row>
    <row r="127" spans="1:27" s="76" customFormat="1" ht="22.5" x14ac:dyDescent="0.25">
      <c r="A127" s="60" t="str">
        <f>CHOOSE(1+LOG(1+2*(ORÇAMENTO.Nivel="Nível 1")+4*(ORÇAMENTO.Nivel="Nível 2")+8*(ORÇAMENTO.Nivel="Nível 3")+16*(ORÇAMENTO.Nivel="Nível 4")+32*(ORÇAMENTO.Nivel="Serviço"),2),0,1,2,3,4,"S")</f>
        <v>S</v>
      </c>
      <c r="B127" s="61">
        <f ca="1">IF(OR(C127="s",C127=0),OFFSET(B127,-1,0),C127)</f>
        <v>2</v>
      </c>
      <c r="C127" s="61" t="str">
        <f ca="1">IF(OFFSET(C127,-1,0)="L",1,IF(OFFSET(C127,-1,0)=1,2,IF(OR(A127="s",A127=0),"S",IF(AND(OFFSET(C127,-1,0)=2,A127=4),3,IF(AND(OR(OFFSET(C127,-1,0)="s",OFFSET(C127,-1,0)=0),A127&lt;&gt;"s",A127&gt;OFFSET(B127,-1,0)),OFFSET(B127,-1,0),A127)))))</f>
        <v>S</v>
      </c>
      <c r="D127" s="61">
        <f ca="1">IF(OR(C127="S",C127=0),0,IF(ISERROR(K127),J127,SMALL(J127:K127,1)))</f>
        <v>0</v>
      </c>
      <c r="E127" s="61">
        <f ca="1">IF($C127=1,OFFSET(E127,-1,0)+1,OFFSET(E127,-1,0))</f>
        <v>1</v>
      </c>
      <c r="F127" s="61">
        <f ca="1">IF($C127=1,0,IF($C127=2,OFFSET(F127,-1,0)+1,OFFSET(F127,-1,0)))</f>
        <v>7</v>
      </c>
      <c r="G127" s="61">
        <f ca="1">IF(AND($C127&lt;=2,$C127&lt;&gt;0),0,IF($C127=3,OFFSET(G127,-1,0)+1,OFFSET(G127,-1,0)))</f>
        <v>0</v>
      </c>
      <c r="H127" s="61">
        <f ca="1">IF(AND($C127&lt;=3,$C127&lt;&gt;0),0,IF($C127=4,OFFSET(H127,-1,0)+1,OFFSET(H127,-1,0)))</f>
        <v>0</v>
      </c>
      <c r="I127" s="61">
        <f ca="1">IF(AND($C127&lt;=4,$C127&lt;&gt;0),0,IF(AND($C127="S",$W127&gt;0),OFFSET(I127,-1,0)+1,OFFSET(I127,-1,0)))</f>
        <v>0</v>
      </c>
      <c r="J127" s="61">
        <f t="shared" ca="1" si="12"/>
        <v>0</v>
      </c>
      <c r="K127" s="61">
        <f t="shared" ca="1" si="13"/>
        <v>0</v>
      </c>
      <c r="L127" s="62" t="str">
        <f ca="1">IF(OR(W127&gt;0,$C127=1),"F","")</f>
        <v/>
      </c>
      <c r="M127" s="63" t="s">
        <v>50</v>
      </c>
      <c r="N127" s="64" t="s">
        <v>50</v>
      </c>
      <c r="O127" s="65" t="s">
        <v>288</v>
      </c>
      <c r="P127" s="66" t="s">
        <v>68</v>
      </c>
      <c r="Q127" s="67" t="s">
        <v>289</v>
      </c>
      <c r="R127" s="68" t="s">
        <v>290</v>
      </c>
      <c r="S127" s="69" t="s">
        <v>71</v>
      </c>
      <c r="T127" s="70">
        <v>287</v>
      </c>
      <c r="U127" s="71"/>
      <c r="V127" s="71"/>
      <c r="W127" s="72"/>
      <c r="X127" s="73" t="s">
        <v>11</v>
      </c>
      <c r="Y127" s="74"/>
      <c r="Z127" s="75"/>
      <c r="AA127" s="75"/>
    </row>
    <row r="128" spans="1:27" s="76" customFormat="1" x14ac:dyDescent="0.25">
      <c r="A128" s="60">
        <f t="shared" si="0"/>
        <v>2</v>
      </c>
      <c r="B128" s="61">
        <f t="shared" ca="1" si="3"/>
        <v>2</v>
      </c>
      <c r="C128" s="61">
        <f t="shared" ca="1" si="4"/>
        <v>2</v>
      </c>
      <c r="D128" s="61">
        <f t="shared" ca="1" si="5"/>
        <v>2</v>
      </c>
      <c r="E128" s="61">
        <f t="shared" ca="1" si="6"/>
        <v>1</v>
      </c>
      <c r="F128" s="61">
        <f t="shared" ca="1" si="7"/>
        <v>8</v>
      </c>
      <c r="G128" s="61">
        <f t="shared" ca="1" si="8"/>
        <v>0</v>
      </c>
      <c r="H128" s="61">
        <f t="shared" ca="1" si="9"/>
        <v>0</v>
      </c>
      <c r="I128" s="61">
        <f t="shared" ca="1" si="10"/>
        <v>0</v>
      </c>
      <c r="J128" s="61">
        <f t="shared" ca="1" si="12"/>
        <v>52</v>
      </c>
      <c r="K128" s="61">
        <f t="shared" ca="1" si="13"/>
        <v>2</v>
      </c>
      <c r="L128" s="62" t="str">
        <f t="shared" ca="1" si="11"/>
        <v/>
      </c>
      <c r="M128" s="63" t="s">
        <v>61</v>
      </c>
      <c r="N128" s="64" t="s">
        <v>61</v>
      </c>
      <c r="O128" s="65" t="s">
        <v>291</v>
      </c>
      <c r="P128" s="66"/>
      <c r="Q128" s="67"/>
      <c r="R128" s="101" t="s">
        <v>292</v>
      </c>
      <c r="S128" s="69" t="s">
        <v>51</v>
      </c>
      <c r="T128" s="70"/>
      <c r="U128" s="71"/>
      <c r="V128" s="71"/>
      <c r="W128" s="72"/>
      <c r="X128" s="73" t="s">
        <v>11</v>
      </c>
      <c r="Y128" s="74"/>
      <c r="Z128" s="75"/>
      <c r="AA128" s="75"/>
    </row>
    <row r="129" spans="1:27" s="76" customFormat="1" ht="33.75" x14ac:dyDescent="0.25">
      <c r="A129" s="60" t="str">
        <f t="shared" si="0"/>
        <v>S</v>
      </c>
      <c r="B129" s="61">
        <f t="shared" ca="1" si="3"/>
        <v>2</v>
      </c>
      <c r="C129" s="61" t="str">
        <f t="shared" ca="1" si="4"/>
        <v>S</v>
      </c>
      <c r="D129" s="61">
        <f t="shared" ca="1" si="5"/>
        <v>0</v>
      </c>
      <c r="E129" s="61">
        <f t="shared" ca="1" si="6"/>
        <v>1</v>
      </c>
      <c r="F129" s="61">
        <f t="shared" ca="1" si="7"/>
        <v>8</v>
      </c>
      <c r="G129" s="61">
        <f t="shared" ca="1" si="8"/>
        <v>0</v>
      </c>
      <c r="H129" s="61">
        <f t="shared" ca="1" si="9"/>
        <v>0</v>
      </c>
      <c r="I129" s="61">
        <f t="shared" ca="1" si="10"/>
        <v>0</v>
      </c>
      <c r="J129" s="61">
        <f t="shared" ca="1" si="12"/>
        <v>0</v>
      </c>
      <c r="K129" s="61">
        <f t="shared" ca="1" si="13"/>
        <v>0</v>
      </c>
      <c r="L129" s="62" t="str">
        <f t="shared" ca="1" si="11"/>
        <v/>
      </c>
      <c r="M129" s="63" t="s">
        <v>50</v>
      </c>
      <c r="N129" s="64" t="s">
        <v>50</v>
      </c>
      <c r="O129" s="65" t="s">
        <v>293</v>
      </c>
      <c r="P129" s="66" t="s">
        <v>52</v>
      </c>
      <c r="Q129" s="67">
        <v>92541</v>
      </c>
      <c r="R129" s="106" t="s">
        <v>294</v>
      </c>
      <c r="S129" s="69" t="s">
        <v>71</v>
      </c>
      <c r="T129" s="70">
        <v>603</v>
      </c>
      <c r="U129" s="71"/>
      <c r="V129" s="71"/>
      <c r="W129" s="72"/>
      <c r="X129" s="73" t="s">
        <v>295</v>
      </c>
      <c r="Y129" s="74"/>
      <c r="Z129" s="75"/>
      <c r="AA129" s="75"/>
    </row>
    <row r="130" spans="1:27" s="76" customFormat="1" x14ac:dyDescent="0.25">
      <c r="A130" s="60">
        <f t="shared" si="0"/>
        <v>2</v>
      </c>
      <c r="B130" s="61">
        <f t="shared" ca="1" si="3"/>
        <v>2</v>
      </c>
      <c r="C130" s="61">
        <f t="shared" ca="1" si="4"/>
        <v>2</v>
      </c>
      <c r="D130" s="61">
        <f t="shared" ca="1" si="5"/>
        <v>7</v>
      </c>
      <c r="E130" s="61">
        <f t="shared" ca="1" si="6"/>
        <v>1</v>
      </c>
      <c r="F130" s="61">
        <f t="shared" ca="1" si="7"/>
        <v>9</v>
      </c>
      <c r="G130" s="61">
        <f t="shared" ca="1" si="8"/>
        <v>0</v>
      </c>
      <c r="H130" s="61">
        <f t="shared" ca="1" si="9"/>
        <v>0</v>
      </c>
      <c r="I130" s="61">
        <f t="shared" ca="1" si="10"/>
        <v>0</v>
      </c>
      <c r="J130" s="61">
        <f t="shared" ca="1" si="12"/>
        <v>50</v>
      </c>
      <c r="K130" s="61">
        <f t="shared" ca="1" si="13"/>
        <v>7</v>
      </c>
      <c r="L130" s="62" t="str">
        <f t="shared" ca="1" si="11"/>
        <v/>
      </c>
      <c r="M130" s="63" t="s">
        <v>61</v>
      </c>
      <c r="N130" s="64" t="s">
        <v>61</v>
      </c>
      <c r="O130" s="65" t="s">
        <v>296</v>
      </c>
      <c r="P130" s="66"/>
      <c r="Q130" s="67"/>
      <c r="R130" s="101" t="s">
        <v>297</v>
      </c>
      <c r="S130" s="69" t="s">
        <v>51</v>
      </c>
      <c r="T130" s="70"/>
      <c r="U130" s="71"/>
      <c r="V130" s="71"/>
      <c r="W130" s="72"/>
      <c r="X130" s="73" t="s">
        <v>11</v>
      </c>
      <c r="Y130" s="74"/>
      <c r="Z130" s="75"/>
      <c r="AA130" s="75"/>
    </row>
    <row r="131" spans="1:27" s="76" customFormat="1" x14ac:dyDescent="0.25">
      <c r="A131" s="60">
        <f t="shared" si="0"/>
        <v>3</v>
      </c>
      <c r="B131" s="61">
        <f t="shared" ca="1" si="3"/>
        <v>3</v>
      </c>
      <c r="C131" s="61">
        <f t="shared" ca="1" si="4"/>
        <v>3</v>
      </c>
      <c r="D131" s="61">
        <f t="shared" ca="1" si="5"/>
        <v>3</v>
      </c>
      <c r="E131" s="61">
        <f t="shared" ca="1" si="6"/>
        <v>1</v>
      </c>
      <c r="F131" s="61">
        <f t="shared" ca="1" si="7"/>
        <v>9</v>
      </c>
      <c r="G131" s="61">
        <f t="shared" ca="1" si="8"/>
        <v>1</v>
      </c>
      <c r="H131" s="61">
        <f t="shared" ca="1" si="9"/>
        <v>0</v>
      </c>
      <c r="I131" s="61">
        <f t="shared" ca="1" si="10"/>
        <v>0</v>
      </c>
      <c r="J131" s="61">
        <f t="shared" ca="1" si="12"/>
        <v>6</v>
      </c>
      <c r="K131" s="61">
        <f t="shared" ca="1" si="13"/>
        <v>3</v>
      </c>
      <c r="L131" s="62" t="str">
        <f t="shared" ca="1" si="11"/>
        <v/>
      </c>
      <c r="M131" s="63" t="s">
        <v>64</v>
      </c>
      <c r="N131" s="64" t="s">
        <v>64</v>
      </c>
      <c r="O131" s="65" t="s">
        <v>298</v>
      </c>
      <c r="P131" s="66"/>
      <c r="Q131" s="67"/>
      <c r="R131" s="107" t="s">
        <v>299</v>
      </c>
      <c r="S131" s="69" t="s">
        <v>51</v>
      </c>
      <c r="T131" s="70"/>
      <c r="U131" s="71"/>
      <c r="V131" s="71"/>
      <c r="W131" s="72"/>
      <c r="X131" s="73" t="s">
        <v>11</v>
      </c>
      <c r="Y131" s="74"/>
      <c r="Z131" s="75"/>
      <c r="AA131" s="75"/>
    </row>
    <row r="132" spans="1:27" s="76" customFormat="1" x14ac:dyDescent="0.25">
      <c r="A132" s="60" t="str">
        <f t="shared" si="0"/>
        <v>S</v>
      </c>
      <c r="B132" s="61">
        <f t="shared" ca="1" si="3"/>
        <v>3</v>
      </c>
      <c r="C132" s="61" t="str">
        <f t="shared" ca="1" si="4"/>
        <v>S</v>
      </c>
      <c r="D132" s="61">
        <f t="shared" ca="1" si="5"/>
        <v>0</v>
      </c>
      <c r="E132" s="61">
        <f t="shared" ca="1" si="6"/>
        <v>1</v>
      </c>
      <c r="F132" s="61">
        <f t="shared" ca="1" si="7"/>
        <v>9</v>
      </c>
      <c r="G132" s="61">
        <f t="shared" ca="1" si="8"/>
        <v>1</v>
      </c>
      <c r="H132" s="61">
        <f t="shared" ca="1" si="9"/>
        <v>0</v>
      </c>
      <c r="I132" s="61">
        <f t="shared" ca="1" si="10"/>
        <v>0</v>
      </c>
      <c r="J132" s="61">
        <f t="shared" ca="1" si="12"/>
        <v>0</v>
      </c>
      <c r="K132" s="61">
        <f t="shared" ca="1" si="13"/>
        <v>0</v>
      </c>
      <c r="L132" s="62" t="str">
        <f t="shared" ca="1" si="11"/>
        <v/>
      </c>
      <c r="M132" s="63" t="s">
        <v>50</v>
      </c>
      <c r="N132" s="64" t="s">
        <v>50</v>
      </c>
      <c r="O132" s="65" t="s">
        <v>300</v>
      </c>
      <c r="P132" s="66" t="s">
        <v>60</v>
      </c>
      <c r="Q132" s="67">
        <v>160301</v>
      </c>
      <c r="R132" s="106" t="s">
        <v>301</v>
      </c>
      <c r="S132" s="69" t="s">
        <v>74</v>
      </c>
      <c r="T132" s="70">
        <v>603</v>
      </c>
      <c r="U132" s="71"/>
      <c r="V132" s="71"/>
      <c r="W132" s="72"/>
      <c r="X132" s="73" t="s">
        <v>11</v>
      </c>
      <c r="Y132" s="74"/>
      <c r="Z132" s="75"/>
      <c r="AA132" s="75"/>
    </row>
    <row r="133" spans="1:27" s="76" customFormat="1" ht="33.75" x14ac:dyDescent="0.25">
      <c r="A133" s="60" t="str">
        <f>CHOOSE(1+LOG(1+2*(ORÇAMENTO.Nivel="Nível 1")+4*(ORÇAMENTO.Nivel="Nível 2")+8*(ORÇAMENTO.Nivel="Nível 3")+16*(ORÇAMENTO.Nivel="Nível 4")+32*(ORÇAMENTO.Nivel="Serviço"),2),0,1,2,3,4,"S")</f>
        <v>S</v>
      </c>
      <c r="B133" s="61">
        <f ca="1">IF(OR(C133="s",C133=0),OFFSET(B133,-1,0),C133)</f>
        <v>3</v>
      </c>
      <c r="C133" s="61" t="str">
        <f ca="1">IF(OFFSET(C133,-1,0)="L",1,IF(OFFSET(C133,-1,0)=1,2,IF(OR(A133="s",A133=0),"S",IF(AND(OFFSET(C133,-1,0)=2,A133=4),3,IF(AND(OR(OFFSET(C133,-1,0)="s",OFFSET(C133,-1,0)=0),A133&lt;&gt;"s",A133&gt;OFFSET(B133,-1,0)),OFFSET(B133,-1,0),A133)))))</f>
        <v>S</v>
      </c>
      <c r="D133" s="61">
        <f ca="1">IF(OR(C133="S",C133=0),0,IF(ISERROR(K133),J133,SMALL(J133:K133,1)))</f>
        <v>0</v>
      </c>
      <c r="E133" s="61">
        <f ca="1">IF($C133=1,OFFSET(E133,-1,0)+1,OFFSET(E133,-1,0))</f>
        <v>1</v>
      </c>
      <c r="F133" s="61">
        <f ca="1">IF($C133=1,0,IF($C133=2,OFFSET(F133,-1,0)+1,OFFSET(F133,-1,0)))</f>
        <v>9</v>
      </c>
      <c r="G133" s="61">
        <f ca="1">IF(AND($C133&lt;=2,$C133&lt;&gt;0),0,IF($C133=3,OFFSET(G133,-1,0)+1,OFFSET(G133,-1,0)))</f>
        <v>1</v>
      </c>
      <c r="H133" s="61">
        <f ca="1">IF(AND($C133&lt;=3,$C133&lt;&gt;0),0,IF($C133=4,OFFSET(H133,-1,0)+1,OFFSET(H133,-1,0)))</f>
        <v>0</v>
      </c>
      <c r="I133" s="61">
        <f ca="1">IF(AND($C133&lt;=4,$C133&lt;&gt;0),0,IF(AND($C133="S",$W133&gt;0),OFFSET(I133,-1,0)+1,OFFSET(I133,-1,0)))</f>
        <v>0</v>
      </c>
      <c r="J133" s="61">
        <f t="shared" ca="1" si="12"/>
        <v>0</v>
      </c>
      <c r="K133" s="61">
        <f t="shared" ca="1" si="13"/>
        <v>0</v>
      </c>
      <c r="L133" s="62" t="str">
        <f ca="1">IF(OR(W133&gt;0,$C133=1),"F","")</f>
        <v/>
      </c>
      <c r="M133" s="63" t="s">
        <v>50</v>
      </c>
      <c r="N133" s="64" t="s">
        <v>50</v>
      </c>
      <c r="O133" s="65" t="s">
        <v>302</v>
      </c>
      <c r="P133" s="66" t="s">
        <v>52</v>
      </c>
      <c r="Q133" s="67">
        <v>94219</v>
      </c>
      <c r="R133" s="68" t="s">
        <v>303</v>
      </c>
      <c r="S133" s="69" t="s">
        <v>137</v>
      </c>
      <c r="T133" s="70">
        <v>62</v>
      </c>
      <c r="U133" s="71"/>
      <c r="V133" s="71"/>
      <c r="W133" s="72"/>
      <c r="X133" s="73" t="s">
        <v>11</v>
      </c>
      <c r="Y133" s="74"/>
      <c r="Z133" s="75"/>
      <c r="AA133" s="75"/>
    </row>
    <row r="134" spans="1:27" s="76" customFormat="1" x14ac:dyDescent="0.25">
      <c r="A134" s="60">
        <f t="shared" si="0"/>
        <v>3</v>
      </c>
      <c r="B134" s="61">
        <f t="shared" ca="1" si="3"/>
        <v>3</v>
      </c>
      <c r="C134" s="61">
        <f t="shared" ca="1" si="4"/>
        <v>3</v>
      </c>
      <c r="D134" s="61">
        <f t="shared" ca="1" si="5"/>
        <v>3</v>
      </c>
      <c r="E134" s="61">
        <f t="shared" ca="1" si="6"/>
        <v>1</v>
      </c>
      <c r="F134" s="61">
        <f t="shared" ca="1" si="7"/>
        <v>9</v>
      </c>
      <c r="G134" s="61">
        <f t="shared" ca="1" si="8"/>
        <v>2</v>
      </c>
      <c r="H134" s="61">
        <f t="shared" ca="1" si="9"/>
        <v>0</v>
      </c>
      <c r="I134" s="61">
        <f t="shared" ca="1" si="10"/>
        <v>0</v>
      </c>
      <c r="J134" s="61">
        <f t="shared" ca="1" si="12"/>
        <v>3</v>
      </c>
      <c r="K134" s="61">
        <f t="shared" ca="1" si="13"/>
        <v>16</v>
      </c>
      <c r="L134" s="62" t="str">
        <f t="shared" ca="1" si="11"/>
        <v/>
      </c>
      <c r="M134" s="63" t="s">
        <v>64</v>
      </c>
      <c r="N134" s="64" t="s">
        <v>64</v>
      </c>
      <c r="O134" s="65" t="s">
        <v>304</v>
      </c>
      <c r="P134" s="66"/>
      <c r="Q134" s="67"/>
      <c r="R134" s="107" t="s">
        <v>305</v>
      </c>
      <c r="S134" s="69" t="s">
        <v>51</v>
      </c>
      <c r="T134" s="70"/>
      <c r="U134" s="71"/>
      <c r="V134" s="71"/>
      <c r="W134" s="72"/>
      <c r="X134" s="73" t="s">
        <v>11</v>
      </c>
      <c r="Y134" s="74"/>
      <c r="Z134" s="75"/>
      <c r="AA134" s="75"/>
    </row>
    <row r="135" spans="1:27" s="76" customFormat="1" ht="33.75" x14ac:dyDescent="0.25">
      <c r="A135" s="60" t="str">
        <f t="shared" si="0"/>
        <v>S</v>
      </c>
      <c r="B135" s="61">
        <f t="shared" ca="1" si="3"/>
        <v>3</v>
      </c>
      <c r="C135" s="61" t="str">
        <f t="shared" ca="1" si="4"/>
        <v>S</v>
      </c>
      <c r="D135" s="61">
        <f t="shared" ca="1" si="5"/>
        <v>0</v>
      </c>
      <c r="E135" s="61">
        <f t="shared" ca="1" si="6"/>
        <v>1</v>
      </c>
      <c r="F135" s="61">
        <f t="shared" ca="1" si="7"/>
        <v>9</v>
      </c>
      <c r="G135" s="61">
        <f t="shared" ca="1" si="8"/>
        <v>2</v>
      </c>
      <c r="H135" s="61">
        <f t="shared" ca="1" si="9"/>
        <v>0</v>
      </c>
      <c r="I135" s="61">
        <f t="shared" ca="1" si="10"/>
        <v>0</v>
      </c>
      <c r="J135" s="61">
        <f t="shared" ca="1" si="12"/>
        <v>0</v>
      </c>
      <c r="K135" s="61">
        <f t="shared" ca="1" si="13"/>
        <v>0</v>
      </c>
      <c r="L135" s="62" t="str">
        <f t="shared" ca="1" si="11"/>
        <v/>
      </c>
      <c r="M135" s="63" t="s">
        <v>50</v>
      </c>
      <c r="N135" s="64" t="s">
        <v>50</v>
      </c>
      <c r="O135" s="65" t="s">
        <v>306</v>
      </c>
      <c r="P135" s="66" t="s">
        <v>52</v>
      </c>
      <c r="Q135" s="67">
        <v>94228</v>
      </c>
      <c r="R135" s="106" t="s">
        <v>307</v>
      </c>
      <c r="S135" s="69" t="s">
        <v>137</v>
      </c>
      <c r="T135" s="70">
        <v>50</v>
      </c>
      <c r="U135" s="71"/>
      <c r="V135" s="71"/>
      <c r="W135" s="72"/>
      <c r="X135" s="73" t="s">
        <v>308</v>
      </c>
      <c r="Y135" s="74"/>
      <c r="Z135" s="75"/>
      <c r="AA135" s="75"/>
    </row>
    <row r="136" spans="1:27" s="76" customFormat="1" ht="22.5" x14ac:dyDescent="0.25">
      <c r="A136" s="60" t="str">
        <f t="shared" si="0"/>
        <v>S</v>
      </c>
      <c r="B136" s="61">
        <f t="shared" ca="1" si="3"/>
        <v>3</v>
      </c>
      <c r="C136" s="61" t="str">
        <f t="shared" ca="1" si="4"/>
        <v>S</v>
      </c>
      <c r="D136" s="61">
        <f t="shared" ca="1" si="5"/>
        <v>0</v>
      </c>
      <c r="E136" s="61">
        <f t="shared" ca="1" si="6"/>
        <v>1</v>
      </c>
      <c r="F136" s="61">
        <f t="shared" ca="1" si="7"/>
        <v>9</v>
      </c>
      <c r="G136" s="61">
        <f t="shared" ca="1" si="8"/>
        <v>2</v>
      </c>
      <c r="H136" s="61">
        <f t="shared" ca="1" si="9"/>
        <v>0</v>
      </c>
      <c r="I136" s="61">
        <f t="shared" ca="1" si="10"/>
        <v>0</v>
      </c>
      <c r="J136" s="61">
        <f t="shared" ca="1" si="12"/>
        <v>0</v>
      </c>
      <c r="K136" s="61">
        <f t="shared" ca="1" si="13"/>
        <v>0</v>
      </c>
      <c r="L136" s="62" t="str">
        <f t="shared" ca="1" si="11"/>
        <v/>
      </c>
      <c r="M136" s="63" t="s">
        <v>50</v>
      </c>
      <c r="N136" s="64" t="s">
        <v>50</v>
      </c>
      <c r="O136" s="65" t="s">
        <v>309</v>
      </c>
      <c r="P136" s="66" t="s">
        <v>52</v>
      </c>
      <c r="Q136" s="67">
        <v>94231</v>
      </c>
      <c r="R136" s="106" t="s">
        <v>310</v>
      </c>
      <c r="S136" s="69" t="s">
        <v>137</v>
      </c>
      <c r="T136" s="70">
        <v>23</v>
      </c>
      <c r="U136" s="71"/>
      <c r="V136" s="71"/>
      <c r="W136" s="72"/>
      <c r="X136" s="73" t="s">
        <v>311</v>
      </c>
      <c r="Y136" s="74"/>
      <c r="Z136" s="75"/>
      <c r="AA136" s="75"/>
    </row>
    <row r="137" spans="1:27" s="76" customFormat="1" x14ac:dyDescent="0.25">
      <c r="A137" s="60">
        <f t="shared" si="0"/>
        <v>2</v>
      </c>
      <c r="B137" s="61">
        <f t="shared" ca="1" si="3"/>
        <v>2</v>
      </c>
      <c r="C137" s="61">
        <f t="shared" ca="1" si="4"/>
        <v>2</v>
      </c>
      <c r="D137" s="61">
        <f t="shared" ca="1" si="5"/>
        <v>5</v>
      </c>
      <c r="E137" s="61">
        <f t="shared" ca="1" si="6"/>
        <v>1</v>
      </c>
      <c r="F137" s="61">
        <f t="shared" ca="1" si="7"/>
        <v>10</v>
      </c>
      <c r="G137" s="61">
        <f t="shared" ca="1" si="8"/>
        <v>0</v>
      </c>
      <c r="H137" s="61">
        <f t="shared" ca="1" si="9"/>
        <v>0</v>
      </c>
      <c r="I137" s="61">
        <f t="shared" ca="1" si="10"/>
        <v>0</v>
      </c>
      <c r="J137" s="61">
        <f t="shared" ca="1" si="12"/>
        <v>43</v>
      </c>
      <c r="K137" s="61">
        <f t="shared" ca="1" si="13"/>
        <v>5</v>
      </c>
      <c r="L137" s="62" t="str">
        <f t="shared" ca="1" si="11"/>
        <v/>
      </c>
      <c r="M137" s="63" t="s">
        <v>61</v>
      </c>
      <c r="N137" s="64" t="s">
        <v>61</v>
      </c>
      <c r="O137" s="65" t="s">
        <v>312</v>
      </c>
      <c r="P137" s="66"/>
      <c r="Q137" s="67"/>
      <c r="R137" s="101" t="s">
        <v>313</v>
      </c>
      <c r="S137" s="69" t="s">
        <v>51</v>
      </c>
      <c r="T137" s="70"/>
      <c r="U137" s="71"/>
      <c r="V137" s="71"/>
      <c r="W137" s="72"/>
      <c r="X137" s="73" t="s">
        <v>11</v>
      </c>
      <c r="Y137" s="74"/>
      <c r="Z137" s="75"/>
      <c r="AA137" s="75"/>
    </row>
    <row r="138" spans="1:27" s="76" customFormat="1" x14ac:dyDescent="0.25">
      <c r="A138" s="60" t="str">
        <f t="shared" si="0"/>
        <v>S</v>
      </c>
      <c r="B138" s="61">
        <f t="shared" ca="1" si="3"/>
        <v>2</v>
      </c>
      <c r="C138" s="61" t="str">
        <f t="shared" ca="1" si="4"/>
        <v>S</v>
      </c>
      <c r="D138" s="61">
        <f t="shared" ca="1" si="5"/>
        <v>0</v>
      </c>
      <c r="E138" s="61">
        <f t="shared" ca="1" si="6"/>
        <v>1</v>
      </c>
      <c r="F138" s="61">
        <f t="shared" ca="1" si="7"/>
        <v>10</v>
      </c>
      <c r="G138" s="61">
        <f t="shared" ca="1" si="8"/>
        <v>0</v>
      </c>
      <c r="H138" s="61">
        <f t="shared" ca="1" si="9"/>
        <v>0</v>
      </c>
      <c r="I138" s="61">
        <f t="shared" ca="1" si="10"/>
        <v>0</v>
      </c>
      <c r="J138" s="61">
        <f t="shared" ca="1" si="12"/>
        <v>0</v>
      </c>
      <c r="K138" s="61">
        <f t="shared" ca="1" si="13"/>
        <v>0</v>
      </c>
      <c r="L138" s="62" t="str">
        <f t="shared" ca="1" si="11"/>
        <v/>
      </c>
      <c r="M138" s="63" t="s">
        <v>50</v>
      </c>
      <c r="N138" s="64" t="s">
        <v>50</v>
      </c>
      <c r="O138" s="65" t="s">
        <v>314</v>
      </c>
      <c r="P138" s="66" t="s">
        <v>60</v>
      </c>
      <c r="Q138" s="67">
        <v>180313</v>
      </c>
      <c r="R138" s="106" t="s">
        <v>315</v>
      </c>
      <c r="S138" s="69" t="s">
        <v>74</v>
      </c>
      <c r="T138" s="70">
        <v>370.5</v>
      </c>
      <c r="U138" s="71"/>
      <c r="V138" s="71"/>
      <c r="W138" s="72"/>
      <c r="X138" s="73" t="s">
        <v>11</v>
      </c>
      <c r="Y138" s="74"/>
      <c r="Z138" s="75"/>
      <c r="AA138" s="75"/>
    </row>
    <row r="139" spans="1:27" s="76" customFormat="1" x14ac:dyDescent="0.25">
      <c r="A139" s="60" t="str">
        <f t="shared" si="0"/>
        <v>S</v>
      </c>
      <c r="B139" s="61">
        <f t="shared" ca="1" si="3"/>
        <v>2</v>
      </c>
      <c r="C139" s="61" t="str">
        <f t="shared" ca="1" si="4"/>
        <v>S</v>
      </c>
      <c r="D139" s="61">
        <f t="shared" ca="1" si="5"/>
        <v>0</v>
      </c>
      <c r="E139" s="61">
        <f t="shared" ca="1" si="6"/>
        <v>1</v>
      </c>
      <c r="F139" s="61">
        <f t="shared" ca="1" si="7"/>
        <v>10</v>
      </c>
      <c r="G139" s="61">
        <f t="shared" ca="1" si="8"/>
        <v>0</v>
      </c>
      <c r="H139" s="61">
        <f t="shared" ca="1" si="9"/>
        <v>0</v>
      </c>
      <c r="I139" s="61">
        <f t="shared" ca="1" si="10"/>
        <v>0</v>
      </c>
      <c r="J139" s="61">
        <f t="shared" ca="1" si="12"/>
        <v>0</v>
      </c>
      <c r="K139" s="61">
        <f t="shared" ca="1" si="13"/>
        <v>0</v>
      </c>
      <c r="L139" s="62" t="str">
        <f t="shared" ca="1" si="11"/>
        <v/>
      </c>
      <c r="M139" s="63" t="s">
        <v>50</v>
      </c>
      <c r="N139" s="64" t="s">
        <v>50</v>
      </c>
      <c r="O139" s="65" t="s">
        <v>316</v>
      </c>
      <c r="P139" s="66" t="s">
        <v>60</v>
      </c>
      <c r="Q139" s="67">
        <v>180281</v>
      </c>
      <c r="R139" s="106" t="s">
        <v>317</v>
      </c>
      <c r="S139" s="69" t="s">
        <v>74</v>
      </c>
      <c r="T139" s="70">
        <v>2.7</v>
      </c>
      <c r="U139" s="71"/>
      <c r="V139" s="71"/>
      <c r="W139" s="72"/>
      <c r="X139" s="73" t="s">
        <v>11</v>
      </c>
      <c r="Y139" s="74"/>
      <c r="Z139" s="75"/>
      <c r="AA139" s="75"/>
    </row>
    <row r="140" spans="1:27" s="76" customFormat="1" x14ac:dyDescent="0.25">
      <c r="A140" s="60" t="str">
        <f t="shared" si="0"/>
        <v>S</v>
      </c>
      <c r="B140" s="61">
        <f t="shared" ca="1" si="3"/>
        <v>2</v>
      </c>
      <c r="C140" s="61" t="str">
        <f t="shared" ca="1" si="4"/>
        <v>S</v>
      </c>
      <c r="D140" s="61">
        <f t="shared" ca="1" si="5"/>
        <v>0</v>
      </c>
      <c r="E140" s="61">
        <f t="shared" ca="1" si="6"/>
        <v>1</v>
      </c>
      <c r="F140" s="61">
        <f t="shared" ca="1" si="7"/>
        <v>10</v>
      </c>
      <c r="G140" s="61">
        <f t="shared" ca="1" si="8"/>
        <v>0</v>
      </c>
      <c r="H140" s="61">
        <f t="shared" ca="1" si="9"/>
        <v>0</v>
      </c>
      <c r="I140" s="61">
        <f t="shared" ca="1" si="10"/>
        <v>0</v>
      </c>
      <c r="J140" s="61">
        <f t="shared" ca="1" si="12"/>
        <v>0</v>
      </c>
      <c r="K140" s="61">
        <f t="shared" ca="1" si="13"/>
        <v>0</v>
      </c>
      <c r="L140" s="62" t="str">
        <f t="shared" ca="1" si="11"/>
        <v/>
      </c>
      <c r="M140" s="63" t="s">
        <v>50</v>
      </c>
      <c r="N140" s="64" t="s">
        <v>50</v>
      </c>
      <c r="O140" s="65" t="s">
        <v>318</v>
      </c>
      <c r="P140" s="66" t="s">
        <v>60</v>
      </c>
      <c r="Q140" s="67">
        <v>180302</v>
      </c>
      <c r="R140" s="106" t="s">
        <v>319</v>
      </c>
      <c r="S140" s="69" t="s">
        <v>74</v>
      </c>
      <c r="T140" s="70">
        <v>18.899999999999999</v>
      </c>
      <c r="U140" s="71"/>
      <c r="V140" s="71"/>
      <c r="W140" s="72"/>
      <c r="X140" s="73" t="s">
        <v>11</v>
      </c>
      <c r="Y140" s="74"/>
      <c r="Z140" s="75"/>
      <c r="AA140" s="75"/>
    </row>
    <row r="141" spans="1:27" s="76" customFormat="1" x14ac:dyDescent="0.25">
      <c r="A141" s="60" t="str">
        <f t="shared" si="0"/>
        <v>S</v>
      </c>
      <c r="B141" s="61">
        <f t="shared" ca="1" si="3"/>
        <v>2</v>
      </c>
      <c r="C141" s="61" t="str">
        <f t="shared" ca="1" si="4"/>
        <v>S</v>
      </c>
      <c r="D141" s="61">
        <f t="shared" ca="1" si="5"/>
        <v>0</v>
      </c>
      <c r="E141" s="61">
        <f t="shared" ca="1" si="6"/>
        <v>1</v>
      </c>
      <c r="F141" s="61">
        <f t="shared" ca="1" si="7"/>
        <v>10</v>
      </c>
      <c r="G141" s="61">
        <f t="shared" ca="1" si="8"/>
        <v>0</v>
      </c>
      <c r="H141" s="61">
        <f t="shared" ca="1" si="9"/>
        <v>0</v>
      </c>
      <c r="I141" s="61">
        <f t="shared" ca="1" si="10"/>
        <v>0</v>
      </c>
      <c r="J141" s="61">
        <f t="shared" ca="1" si="12"/>
        <v>0</v>
      </c>
      <c r="K141" s="61">
        <f t="shared" ca="1" si="13"/>
        <v>0</v>
      </c>
      <c r="L141" s="62" t="str">
        <f t="shared" ca="1" si="11"/>
        <v/>
      </c>
      <c r="M141" s="63" t="s">
        <v>50</v>
      </c>
      <c r="N141" s="64" t="s">
        <v>50</v>
      </c>
      <c r="O141" s="65" t="s">
        <v>320</v>
      </c>
      <c r="P141" s="66" t="s">
        <v>68</v>
      </c>
      <c r="Q141" s="67" t="s">
        <v>321</v>
      </c>
      <c r="R141" s="106" t="s">
        <v>322</v>
      </c>
      <c r="S141" s="69" t="s">
        <v>137</v>
      </c>
      <c r="T141" s="70">
        <v>114.4</v>
      </c>
      <c r="U141" s="71"/>
      <c r="V141" s="71"/>
      <c r="W141" s="72"/>
      <c r="X141" s="73" t="s">
        <v>11</v>
      </c>
      <c r="Y141" s="74"/>
      <c r="Z141" s="75"/>
      <c r="AA141" s="75"/>
    </row>
    <row r="142" spans="1:27" s="76" customFormat="1" x14ac:dyDescent="0.25">
      <c r="A142" s="60">
        <f t="shared" si="0"/>
        <v>2</v>
      </c>
      <c r="B142" s="61">
        <f t="shared" ca="1" si="3"/>
        <v>2</v>
      </c>
      <c r="C142" s="61">
        <f t="shared" ca="1" si="4"/>
        <v>2</v>
      </c>
      <c r="D142" s="61">
        <f t="shared" ca="1" si="5"/>
        <v>3</v>
      </c>
      <c r="E142" s="61">
        <f t="shared" ca="1" si="6"/>
        <v>1</v>
      </c>
      <c r="F142" s="61">
        <f t="shared" ca="1" si="7"/>
        <v>11</v>
      </c>
      <c r="G142" s="61">
        <f t="shared" ca="1" si="8"/>
        <v>0</v>
      </c>
      <c r="H142" s="61">
        <f t="shared" ca="1" si="9"/>
        <v>0</v>
      </c>
      <c r="I142" s="61">
        <f t="shared" ca="1" si="10"/>
        <v>0</v>
      </c>
      <c r="J142" s="61">
        <f t="shared" ca="1" si="12"/>
        <v>38</v>
      </c>
      <c r="K142" s="61">
        <f t="shared" ca="1" si="13"/>
        <v>3</v>
      </c>
      <c r="L142" s="62" t="str">
        <f t="shared" ca="1" si="11"/>
        <v/>
      </c>
      <c r="M142" s="63" t="s">
        <v>61</v>
      </c>
      <c r="N142" s="64" t="s">
        <v>61</v>
      </c>
      <c r="O142" s="65" t="s">
        <v>323</v>
      </c>
      <c r="P142" s="66"/>
      <c r="Q142" s="67"/>
      <c r="R142" s="101" t="s">
        <v>324</v>
      </c>
      <c r="S142" s="69" t="s">
        <v>51</v>
      </c>
      <c r="T142" s="70"/>
      <c r="U142" s="71"/>
      <c r="V142" s="71"/>
      <c r="W142" s="72"/>
      <c r="X142" s="73" t="s">
        <v>11</v>
      </c>
      <c r="Y142" s="74"/>
      <c r="Z142" s="75"/>
      <c r="AA142" s="75"/>
    </row>
    <row r="143" spans="1:27" s="76" customFormat="1" ht="33.75" x14ac:dyDescent="0.25">
      <c r="A143" s="60" t="str">
        <f t="shared" si="0"/>
        <v>S</v>
      </c>
      <c r="B143" s="61">
        <f t="shared" ca="1" si="3"/>
        <v>2</v>
      </c>
      <c r="C143" s="61" t="str">
        <f t="shared" ca="1" si="4"/>
        <v>S</v>
      </c>
      <c r="D143" s="61">
        <f t="shared" ca="1" si="5"/>
        <v>0</v>
      </c>
      <c r="E143" s="61">
        <f t="shared" ca="1" si="6"/>
        <v>1</v>
      </c>
      <c r="F143" s="61">
        <f t="shared" ca="1" si="7"/>
        <v>11</v>
      </c>
      <c r="G143" s="61">
        <f t="shared" ca="1" si="8"/>
        <v>0</v>
      </c>
      <c r="H143" s="61">
        <f t="shared" ca="1" si="9"/>
        <v>0</v>
      </c>
      <c r="I143" s="61">
        <f t="shared" ca="1" si="10"/>
        <v>0</v>
      </c>
      <c r="J143" s="61">
        <f t="shared" ca="1" si="12"/>
        <v>0</v>
      </c>
      <c r="K143" s="61">
        <f t="shared" ca="1" si="13"/>
        <v>0</v>
      </c>
      <c r="L143" s="62" t="str">
        <f t="shared" ca="1" si="11"/>
        <v/>
      </c>
      <c r="M143" s="63" t="s">
        <v>50</v>
      </c>
      <c r="N143" s="64" t="s">
        <v>50</v>
      </c>
      <c r="O143" s="65" t="s">
        <v>325</v>
      </c>
      <c r="P143" s="66" t="s">
        <v>52</v>
      </c>
      <c r="Q143" s="67">
        <v>87904</v>
      </c>
      <c r="R143" s="106" t="s">
        <v>326</v>
      </c>
      <c r="S143" s="69" t="s">
        <v>71</v>
      </c>
      <c r="T143" s="70">
        <v>287</v>
      </c>
      <c r="U143" s="71"/>
      <c r="V143" s="71"/>
      <c r="W143" s="72"/>
      <c r="X143" s="73" t="s">
        <v>327</v>
      </c>
      <c r="Y143" s="74"/>
      <c r="Z143" s="75"/>
      <c r="AA143" s="75"/>
    </row>
    <row r="144" spans="1:27" s="76" customFormat="1" ht="45" x14ac:dyDescent="0.25">
      <c r="A144" s="60" t="str">
        <f t="shared" si="0"/>
        <v>S</v>
      </c>
      <c r="B144" s="61">
        <f t="shared" ca="1" si="3"/>
        <v>2</v>
      </c>
      <c r="C144" s="61" t="str">
        <f t="shared" ca="1" si="4"/>
        <v>S</v>
      </c>
      <c r="D144" s="61">
        <f t="shared" ca="1" si="5"/>
        <v>0</v>
      </c>
      <c r="E144" s="61">
        <f t="shared" ca="1" si="6"/>
        <v>1</v>
      </c>
      <c r="F144" s="61">
        <f t="shared" ca="1" si="7"/>
        <v>11</v>
      </c>
      <c r="G144" s="61">
        <f t="shared" ca="1" si="8"/>
        <v>0</v>
      </c>
      <c r="H144" s="61">
        <f t="shared" ca="1" si="9"/>
        <v>0</v>
      </c>
      <c r="I144" s="61">
        <f t="shared" ca="1" si="10"/>
        <v>0</v>
      </c>
      <c r="J144" s="61">
        <f t="shared" ca="1" si="12"/>
        <v>0</v>
      </c>
      <c r="K144" s="61">
        <f t="shared" ca="1" si="13"/>
        <v>0</v>
      </c>
      <c r="L144" s="62" t="str">
        <f t="shared" ca="1" si="11"/>
        <v/>
      </c>
      <c r="M144" s="63" t="s">
        <v>50</v>
      </c>
      <c r="N144" s="64" t="s">
        <v>50</v>
      </c>
      <c r="O144" s="65" t="s">
        <v>328</v>
      </c>
      <c r="P144" s="66" t="s">
        <v>52</v>
      </c>
      <c r="Q144" s="67">
        <v>87547</v>
      </c>
      <c r="R144" s="106" t="s">
        <v>329</v>
      </c>
      <c r="S144" s="69" t="s">
        <v>71</v>
      </c>
      <c r="T144" s="70">
        <v>287</v>
      </c>
      <c r="U144" s="71"/>
      <c r="V144" s="71"/>
      <c r="W144" s="72"/>
      <c r="X144" s="73" t="s">
        <v>11</v>
      </c>
      <c r="Y144" s="74"/>
      <c r="Z144" s="75"/>
      <c r="AA144" s="75"/>
    </row>
    <row r="145" spans="1:27" s="76" customFormat="1" x14ac:dyDescent="0.25">
      <c r="A145" s="60">
        <f t="shared" si="0"/>
        <v>2</v>
      </c>
      <c r="B145" s="61">
        <f t="shared" ca="1" si="3"/>
        <v>2</v>
      </c>
      <c r="C145" s="61">
        <f t="shared" ca="1" si="4"/>
        <v>2</v>
      </c>
      <c r="D145" s="61">
        <f t="shared" ca="1" si="5"/>
        <v>11</v>
      </c>
      <c r="E145" s="61">
        <f t="shared" ca="1" si="6"/>
        <v>1</v>
      </c>
      <c r="F145" s="61">
        <f t="shared" ca="1" si="7"/>
        <v>12</v>
      </c>
      <c r="G145" s="61">
        <f t="shared" ca="1" si="8"/>
        <v>0</v>
      </c>
      <c r="H145" s="61">
        <f t="shared" ca="1" si="9"/>
        <v>0</v>
      </c>
      <c r="I145" s="61">
        <f t="shared" ca="1" si="10"/>
        <v>0</v>
      </c>
      <c r="J145" s="61">
        <f t="shared" ca="1" si="12"/>
        <v>35</v>
      </c>
      <c r="K145" s="61">
        <f t="shared" ca="1" si="13"/>
        <v>11</v>
      </c>
      <c r="L145" s="62" t="str">
        <f t="shared" ca="1" si="11"/>
        <v/>
      </c>
      <c r="M145" s="63" t="s">
        <v>61</v>
      </c>
      <c r="N145" s="64" t="s">
        <v>61</v>
      </c>
      <c r="O145" s="65" t="s">
        <v>330</v>
      </c>
      <c r="P145" s="66"/>
      <c r="Q145" s="67"/>
      <c r="R145" s="101" t="s">
        <v>331</v>
      </c>
      <c r="S145" s="69" t="s">
        <v>51</v>
      </c>
      <c r="T145" s="70"/>
      <c r="U145" s="71"/>
      <c r="V145" s="71"/>
      <c r="W145" s="72"/>
      <c r="X145" s="73" t="s">
        <v>11</v>
      </c>
      <c r="Y145" s="74"/>
      <c r="Z145" s="75"/>
      <c r="AA145" s="75"/>
    </row>
    <row r="146" spans="1:27" s="76" customFormat="1" x14ac:dyDescent="0.25">
      <c r="A146" s="60">
        <f t="shared" si="0"/>
        <v>3</v>
      </c>
      <c r="B146" s="61">
        <f t="shared" ca="1" si="3"/>
        <v>3</v>
      </c>
      <c r="C146" s="61">
        <f t="shared" ca="1" si="4"/>
        <v>3</v>
      </c>
      <c r="D146" s="61">
        <f t="shared" ca="1" si="5"/>
        <v>2</v>
      </c>
      <c r="E146" s="61">
        <f t="shared" ca="1" si="6"/>
        <v>1</v>
      </c>
      <c r="F146" s="61">
        <f t="shared" ca="1" si="7"/>
        <v>12</v>
      </c>
      <c r="G146" s="61">
        <f t="shared" ca="1" si="8"/>
        <v>1</v>
      </c>
      <c r="H146" s="61">
        <f t="shared" ca="1" si="9"/>
        <v>0</v>
      </c>
      <c r="I146" s="61">
        <f t="shared" ca="1" si="10"/>
        <v>0</v>
      </c>
      <c r="J146" s="61">
        <f t="shared" ca="1" si="12"/>
        <v>10</v>
      </c>
      <c r="K146" s="61">
        <f t="shared" ca="1" si="13"/>
        <v>2</v>
      </c>
      <c r="L146" s="62" t="str">
        <f t="shared" ca="1" si="11"/>
        <v/>
      </c>
      <c r="M146" s="63" t="s">
        <v>64</v>
      </c>
      <c r="N146" s="64" t="s">
        <v>64</v>
      </c>
      <c r="O146" s="65" t="s">
        <v>332</v>
      </c>
      <c r="P146" s="66"/>
      <c r="Q146" s="67"/>
      <c r="R146" s="107" t="s">
        <v>333</v>
      </c>
      <c r="S146" s="69" t="s">
        <v>51</v>
      </c>
      <c r="T146" s="70"/>
      <c r="U146" s="71"/>
      <c r="V146" s="71"/>
      <c r="W146" s="72"/>
      <c r="X146" s="73" t="s">
        <v>11</v>
      </c>
      <c r="Y146" s="74"/>
      <c r="Z146" s="75"/>
      <c r="AA146" s="75"/>
    </row>
    <row r="147" spans="1:27" s="76" customFormat="1" ht="22.5" x14ac:dyDescent="0.25">
      <c r="A147" s="60" t="str">
        <f t="shared" si="0"/>
        <v>S</v>
      </c>
      <c r="B147" s="61">
        <f t="shared" ca="1" si="3"/>
        <v>3</v>
      </c>
      <c r="C147" s="61" t="str">
        <f t="shared" ca="1" si="4"/>
        <v>S</v>
      </c>
      <c r="D147" s="61">
        <f t="shared" ca="1" si="5"/>
        <v>0</v>
      </c>
      <c r="E147" s="61">
        <f t="shared" ca="1" si="6"/>
        <v>1</v>
      </c>
      <c r="F147" s="61">
        <f t="shared" ca="1" si="7"/>
        <v>12</v>
      </c>
      <c r="G147" s="61">
        <f t="shared" ca="1" si="8"/>
        <v>1</v>
      </c>
      <c r="H147" s="61">
        <f t="shared" ca="1" si="9"/>
        <v>0</v>
      </c>
      <c r="I147" s="61">
        <f t="shared" ca="1" si="10"/>
        <v>0</v>
      </c>
      <c r="J147" s="61">
        <f t="shared" ref="J147:J182" ca="1" si="14">IF(OR($C147="S",$C147=0),0,MATCH(0,OFFSET($D147,1,$C147,ROW($C$180)-ROW($C147)),0))</f>
        <v>0</v>
      </c>
      <c r="K147" s="61">
        <f t="shared" ref="K147:K182" ca="1" si="15">IF(OR($C147="S",$C147=0),0,MATCH(OFFSET($D147,0,$C147)+1,OFFSET($D147,1,$C147,ROW($C$180)-ROW($C147)),0))</f>
        <v>0</v>
      </c>
      <c r="L147" s="62" t="str">
        <f t="shared" ca="1" si="11"/>
        <v/>
      </c>
      <c r="M147" s="63" t="s">
        <v>50</v>
      </c>
      <c r="N147" s="64" t="s">
        <v>50</v>
      </c>
      <c r="O147" s="65" t="s">
        <v>334</v>
      </c>
      <c r="P147" s="66" t="s">
        <v>60</v>
      </c>
      <c r="Q147" s="67">
        <v>221126</v>
      </c>
      <c r="R147" s="106" t="s">
        <v>335</v>
      </c>
      <c r="S147" s="69" t="s">
        <v>74</v>
      </c>
      <c r="T147" s="70">
        <v>22.71</v>
      </c>
      <c r="U147" s="71"/>
      <c r="V147" s="71"/>
      <c r="W147" s="72"/>
      <c r="X147" s="73" t="s">
        <v>11</v>
      </c>
      <c r="Y147" s="74"/>
      <c r="Z147" s="75"/>
      <c r="AA147" s="75"/>
    </row>
    <row r="148" spans="1:27" s="76" customFormat="1" x14ac:dyDescent="0.25">
      <c r="A148" s="60">
        <f t="shared" si="0"/>
        <v>3</v>
      </c>
      <c r="B148" s="61">
        <f t="shared" ca="1" si="3"/>
        <v>3</v>
      </c>
      <c r="C148" s="61">
        <f t="shared" ca="1" si="4"/>
        <v>3</v>
      </c>
      <c r="D148" s="61">
        <f t="shared" ca="1" si="5"/>
        <v>2</v>
      </c>
      <c r="E148" s="61">
        <f t="shared" ca="1" si="6"/>
        <v>1</v>
      </c>
      <c r="F148" s="61">
        <f t="shared" ca="1" si="7"/>
        <v>12</v>
      </c>
      <c r="G148" s="61">
        <f t="shared" ca="1" si="8"/>
        <v>2</v>
      </c>
      <c r="H148" s="61">
        <f t="shared" ca="1" si="9"/>
        <v>0</v>
      </c>
      <c r="I148" s="61">
        <f t="shared" ca="1" si="10"/>
        <v>0</v>
      </c>
      <c r="J148" s="61">
        <f t="shared" ca="1" si="14"/>
        <v>8</v>
      </c>
      <c r="K148" s="61">
        <f t="shared" ca="1" si="15"/>
        <v>2</v>
      </c>
      <c r="L148" s="62" t="str">
        <f t="shared" ca="1" si="11"/>
        <v/>
      </c>
      <c r="M148" s="63" t="s">
        <v>64</v>
      </c>
      <c r="N148" s="64" t="s">
        <v>64</v>
      </c>
      <c r="O148" s="65" t="s">
        <v>336</v>
      </c>
      <c r="P148" s="66" t="s">
        <v>52</v>
      </c>
      <c r="Q148" s="67"/>
      <c r="R148" s="106" t="s">
        <v>337</v>
      </c>
      <c r="S148" s="69" t="s">
        <v>51</v>
      </c>
      <c r="T148" s="70"/>
      <c r="U148" s="71"/>
      <c r="V148" s="71"/>
      <c r="W148" s="72"/>
      <c r="X148" s="73" t="s">
        <v>11</v>
      </c>
      <c r="Y148" s="74"/>
      <c r="Z148" s="75"/>
      <c r="AA148" s="75"/>
    </row>
    <row r="149" spans="1:27" s="76" customFormat="1" x14ac:dyDescent="0.25">
      <c r="A149" s="60" t="str">
        <f t="shared" si="0"/>
        <v>S</v>
      </c>
      <c r="B149" s="61">
        <f t="shared" ca="1" si="3"/>
        <v>3</v>
      </c>
      <c r="C149" s="61" t="str">
        <f t="shared" ca="1" si="4"/>
        <v>S</v>
      </c>
      <c r="D149" s="61">
        <f t="shared" ca="1" si="5"/>
        <v>0</v>
      </c>
      <c r="E149" s="61">
        <f t="shared" ca="1" si="6"/>
        <v>1</v>
      </c>
      <c r="F149" s="61">
        <f t="shared" ca="1" si="7"/>
        <v>12</v>
      </c>
      <c r="G149" s="61">
        <f t="shared" ca="1" si="8"/>
        <v>2</v>
      </c>
      <c r="H149" s="61">
        <f t="shared" ca="1" si="9"/>
        <v>0</v>
      </c>
      <c r="I149" s="61">
        <f t="shared" ca="1" si="10"/>
        <v>0</v>
      </c>
      <c r="J149" s="61">
        <f t="shared" ca="1" si="14"/>
        <v>0</v>
      </c>
      <c r="K149" s="61">
        <f t="shared" ca="1" si="15"/>
        <v>0</v>
      </c>
      <c r="L149" s="62" t="str">
        <f t="shared" ca="1" si="11"/>
        <v/>
      </c>
      <c r="M149" s="63" t="s">
        <v>50</v>
      </c>
      <c r="N149" s="64" t="s">
        <v>50</v>
      </c>
      <c r="O149" s="65" t="s">
        <v>338</v>
      </c>
      <c r="P149" s="66" t="s">
        <v>68</v>
      </c>
      <c r="Q149" s="67" t="s">
        <v>339</v>
      </c>
      <c r="R149" s="106" t="s">
        <v>337</v>
      </c>
      <c r="S149" s="69" t="s">
        <v>71</v>
      </c>
      <c r="T149" s="70">
        <v>275</v>
      </c>
      <c r="U149" s="71"/>
      <c r="V149" s="71"/>
      <c r="W149" s="72"/>
      <c r="X149" s="73" t="s">
        <v>11</v>
      </c>
      <c r="Y149" s="74"/>
      <c r="Z149" s="75"/>
      <c r="AA149" s="75"/>
    </row>
    <row r="150" spans="1:27" s="76" customFormat="1" x14ac:dyDescent="0.25">
      <c r="A150" s="60">
        <f t="shared" si="0"/>
        <v>3</v>
      </c>
      <c r="B150" s="61">
        <f t="shared" ca="1" si="3"/>
        <v>3</v>
      </c>
      <c r="C150" s="61">
        <f t="shared" ca="1" si="4"/>
        <v>3</v>
      </c>
      <c r="D150" s="61">
        <f t="shared" ca="1" si="5"/>
        <v>4</v>
      </c>
      <c r="E150" s="61">
        <f t="shared" ca="1" si="6"/>
        <v>1</v>
      </c>
      <c r="F150" s="61">
        <f t="shared" ca="1" si="7"/>
        <v>12</v>
      </c>
      <c r="G150" s="61">
        <f t="shared" ca="1" si="8"/>
        <v>3</v>
      </c>
      <c r="H150" s="61">
        <f t="shared" ca="1" si="9"/>
        <v>0</v>
      </c>
      <c r="I150" s="61">
        <f t="shared" ca="1" si="10"/>
        <v>0</v>
      </c>
      <c r="J150" s="61">
        <f t="shared" ca="1" si="14"/>
        <v>6</v>
      </c>
      <c r="K150" s="61">
        <f t="shared" ca="1" si="15"/>
        <v>4</v>
      </c>
      <c r="L150" s="62" t="str">
        <f t="shared" ca="1" si="11"/>
        <v/>
      </c>
      <c r="M150" s="63" t="s">
        <v>64</v>
      </c>
      <c r="N150" s="64" t="s">
        <v>64</v>
      </c>
      <c r="O150" s="65" t="s">
        <v>340</v>
      </c>
      <c r="P150" s="66" t="s">
        <v>52</v>
      </c>
      <c r="Q150" s="67"/>
      <c r="R150" s="106" t="s">
        <v>341</v>
      </c>
      <c r="S150" s="69" t="s">
        <v>51</v>
      </c>
      <c r="T150" s="70"/>
      <c r="U150" s="71"/>
      <c r="V150" s="71"/>
      <c r="W150" s="72"/>
      <c r="X150" s="73" t="s">
        <v>11</v>
      </c>
      <c r="Y150" s="74"/>
      <c r="Z150" s="75"/>
      <c r="AA150" s="75"/>
    </row>
    <row r="151" spans="1:27" s="76" customFormat="1" x14ac:dyDescent="0.25">
      <c r="A151" s="60" t="str">
        <f t="shared" si="0"/>
        <v>S</v>
      </c>
      <c r="B151" s="61">
        <f t="shared" ca="1" si="3"/>
        <v>3</v>
      </c>
      <c r="C151" s="61" t="str">
        <f t="shared" ca="1" si="4"/>
        <v>S</v>
      </c>
      <c r="D151" s="61">
        <f t="shared" ca="1" si="5"/>
        <v>0</v>
      </c>
      <c r="E151" s="61">
        <f t="shared" ca="1" si="6"/>
        <v>1</v>
      </c>
      <c r="F151" s="61">
        <f t="shared" ca="1" si="7"/>
        <v>12</v>
      </c>
      <c r="G151" s="61">
        <f t="shared" ca="1" si="8"/>
        <v>3</v>
      </c>
      <c r="H151" s="61">
        <f t="shared" ca="1" si="9"/>
        <v>0</v>
      </c>
      <c r="I151" s="61">
        <f t="shared" ca="1" si="10"/>
        <v>0</v>
      </c>
      <c r="J151" s="61">
        <f t="shared" ca="1" si="14"/>
        <v>0</v>
      </c>
      <c r="K151" s="61">
        <f t="shared" ca="1" si="15"/>
        <v>0</v>
      </c>
      <c r="L151" s="62" t="str">
        <f t="shared" ca="1" si="11"/>
        <v/>
      </c>
      <c r="M151" s="63" t="s">
        <v>50</v>
      </c>
      <c r="N151" s="64" t="s">
        <v>50</v>
      </c>
      <c r="O151" s="65" t="s">
        <v>342</v>
      </c>
      <c r="P151" s="66" t="s">
        <v>60</v>
      </c>
      <c r="Q151" s="67">
        <v>220912</v>
      </c>
      <c r="R151" s="106" t="s">
        <v>343</v>
      </c>
      <c r="S151" s="69" t="s">
        <v>74</v>
      </c>
      <c r="T151" s="70">
        <v>115</v>
      </c>
      <c r="U151" s="71"/>
      <c r="V151" s="71"/>
      <c r="W151" s="72"/>
      <c r="X151" s="73" t="s">
        <v>11</v>
      </c>
      <c r="Y151" s="74"/>
      <c r="Z151" s="75"/>
      <c r="AA151" s="75"/>
    </row>
    <row r="152" spans="1:27" s="76" customFormat="1" x14ac:dyDescent="0.25">
      <c r="A152" s="60" t="str">
        <f t="shared" si="0"/>
        <v>S</v>
      </c>
      <c r="B152" s="61">
        <f t="shared" ca="1" si="3"/>
        <v>3</v>
      </c>
      <c r="C152" s="61" t="str">
        <f t="shared" ca="1" si="4"/>
        <v>S</v>
      </c>
      <c r="D152" s="61">
        <f t="shared" ca="1" si="5"/>
        <v>0</v>
      </c>
      <c r="E152" s="61">
        <f t="shared" ca="1" si="6"/>
        <v>1</v>
      </c>
      <c r="F152" s="61">
        <f t="shared" ca="1" si="7"/>
        <v>12</v>
      </c>
      <c r="G152" s="61">
        <f t="shared" ca="1" si="8"/>
        <v>3</v>
      </c>
      <c r="H152" s="61">
        <f t="shared" ca="1" si="9"/>
        <v>0</v>
      </c>
      <c r="I152" s="61">
        <f t="shared" ca="1" si="10"/>
        <v>0</v>
      </c>
      <c r="J152" s="61">
        <f t="shared" ca="1" si="14"/>
        <v>0</v>
      </c>
      <c r="K152" s="61">
        <f t="shared" ca="1" si="15"/>
        <v>0</v>
      </c>
      <c r="L152" s="62" t="str">
        <f t="shared" ca="1" si="11"/>
        <v/>
      </c>
      <c r="M152" s="63" t="s">
        <v>50</v>
      </c>
      <c r="N152" s="64" t="s">
        <v>50</v>
      </c>
      <c r="O152" s="65" t="s">
        <v>344</v>
      </c>
      <c r="P152" s="66" t="s">
        <v>60</v>
      </c>
      <c r="Q152" s="67">
        <v>220802</v>
      </c>
      <c r="R152" s="106" t="s">
        <v>345</v>
      </c>
      <c r="S152" s="69" t="s">
        <v>226</v>
      </c>
      <c r="T152" s="70">
        <v>75</v>
      </c>
      <c r="U152" s="71"/>
      <c r="V152" s="71"/>
      <c r="W152" s="72"/>
      <c r="X152" s="73" t="s">
        <v>11</v>
      </c>
      <c r="Y152" s="74"/>
      <c r="Z152" s="75"/>
      <c r="AA152" s="75"/>
    </row>
    <row r="153" spans="1:27" s="76" customFormat="1" x14ac:dyDescent="0.25">
      <c r="A153" s="60" t="str">
        <f t="shared" si="0"/>
        <v>S</v>
      </c>
      <c r="B153" s="61">
        <f t="shared" ca="1" si="3"/>
        <v>3</v>
      </c>
      <c r="C153" s="61" t="str">
        <f t="shared" ca="1" si="4"/>
        <v>S</v>
      </c>
      <c r="D153" s="61">
        <f t="shared" ca="1" si="5"/>
        <v>0</v>
      </c>
      <c r="E153" s="61">
        <f t="shared" ca="1" si="6"/>
        <v>1</v>
      </c>
      <c r="F153" s="61">
        <f t="shared" ca="1" si="7"/>
        <v>12</v>
      </c>
      <c r="G153" s="61">
        <f t="shared" ca="1" si="8"/>
        <v>3</v>
      </c>
      <c r="H153" s="61">
        <f t="shared" ca="1" si="9"/>
        <v>0</v>
      </c>
      <c r="I153" s="61">
        <f t="shared" ca="1" si="10"/>
        <v>0</v>
      </c>
      <c r="J153" s="61">
        <f t="shared" ca="1" si="14"/>
        <v>0</v>
      </c>
      <c r="K153" s="61">
        <f t="shared" ca="1" si="15"/>
        <v>0</v>
      </c>
      <c r="L153" s="62" t="str">
        <f t="shared" ca="1" si="11"/>
        <v/>
      </c>
      <c r="M153" s="63" t="s">
        <v>50</v>
      </c>
      <c r="N153" s="64" t="s">
        <v>50</v>
      </c>
      <c r="O153" s="65" t="s">
        <v>346</v>
      </c>
      <c r="P153" s="66" t="s">
        <v>52</v>
      </c>
      <c r="Q153" s="67">
        <v>84666</v>
      </c>
      <c r="R153" s="106" t="s">
        <v>347</v>
      </c>
      <c r="S153" s="69" t="s">
        <v>71</v>
      </c>
      <c r="T153" s="70">
        <v>122.5</v>
      </c>
      <c r="U153" s="71"/>
      <c r="V153" s="71"/>
      <c r="W153" s="72"/>
      <c r="X153" s="73" t="s">
        <v>11</v>
      </c>
      <c r="Y153" s="74"/>
      <c r="Z153" s="75"/>
      <c r="AA153" s="75"/>
    </row>
    <row r="154" spans="1:27" s="76" customFormat="1" x14ac:dyDescent="0.25">
      <c r="A154" s="60">
        <f t="shared" si="0"/>
        <v>3</v>
      </c>
      <c r="B154" s="61">
        <f t="shared" ca="1" si="3"/>
        <v>3</v>
      </c>
      <c r="C154" s="61">
        <f t="shared" ca="1" si="4"/>
        <v>3</v>
      </c>
      <c r="D154" s="61">
        <f t="shared" ca="1" si="5"/>
        <v>2</v>
      </c>
      <c r="E154" s="61">
        <f t="shared" ca="1" si="6"/>
        <v>1</v>
      </c>
      <c r="F154" s="61">
        <f t="shared" ca="1" si="7"/>
        <v>12</v>
      </c>
      <c r="G154" s="61">
        <f t="shared" ca="1" si="8"/>
        <v>4</v>
      </c>
      <c r="H154" s="61">
        <f t="shared" ca="1" si="9"/>
        <v>0</v>
      </c>
      <c r="I154" s="61">
        <f t="shared" ca="1" si="10"/>
        <v>0</v>
      </c>
      <c r="J154" s="61">
        <f t="shared" ca="1" si="14"/>
        <v>2</v>
      </c>
      <c r="K154" s="61">
        <f t="shared" ca="1" si="15"/>
        <v>18</v>
      </c>
      <c r="L154" s="62" t="str">
        <f t="shared" ca="1" si="11"/>
        <v/>
      </c>
      <c r="M154" s="63" t="s">
        <v>64</v>
      </c>
      <c r="N154" s="64" t="s">
        <v>64</v>
      </c>
      <c r="O154" s="65" t="s">
        <v>348</v>
      </c>
      <c r="P154" s="66" t="s">
        <v>52</v>
      </c>
      <c r="Q154" s="67"/>
      <c r="R154" s="106" t="s">
        <v>349</v>
      </c>
      <c r="S154" s="69" t="s">
        <v>51</v>
      </c>
      <c r="T154" s="70"/>
      <c r="U154" s="71"/>
      <c r="V154" s="71"/>
      <c r="W154" s="72"/>
      <c r="X154" s="73" t="s">
        <v>11</v>
      </c>
      <c r="Y154" s="74"/>
      <c r="Z154" s="75"/>
      <c r="AA154" s="75"/>
    </row>
    <row r="155" spans="1:27" s="76" customFormat="1" ht="22.5" x14ac:dyDescent="0.25">
      <c r="A155" s="60" t="str">
        <f t="shared" si="0"/>
        <v>S</v>
      </c>
      <c r="B155" s="61">
        <f t="shared" ca="1" si="3"/>
        <v>3</v>
      </c>
      <c r="C155" s="61" t="str">
        <f t="shared" ca="1" si="4"/>
        <v>S</v>
      </c>
      <c r="D155" s="61">
        <f t="shared" ca="1" si="5"/>
        <v>0</v>
      </c>
      <c r="E155" s="61">
        <f t="shared" ca="1" si="6"/>
        <v>1</v>
      </c>
      <c r="F155" s="61">
        <f t="shared" ca="1" si="7"/>
        <v>12</v>
      </c>
      <c r="G155" s="61">
        <f t="shared" ca="1" si="8"/>
        <v>4</v>
      </c>
      <c r="H155" s="61">
        <f t="shared" ca="1" si="9"/>
        <v>0</v>
      </c>
      <c r="I155" s="61">
        <f t="shared" ca="1" si="10"/>
        <v>0</v>
      </c>
      <c r="J155" s="61">
        <f t="shared" ca="1" si="14"/>
        <v>0</v>
      </c>
      <c r="K155" s="61">
        <f t="shared" ca="1" si="15"/>
        <v>0</v>
      </c>
      <c r="L155" s="62" t="str">
        <f t="shared" ca="1" si="11"/>
        <v/>
      </c>
      <c r="M155" s="63" t="s">
        <v>50</v>
      </c>
      <c r="N155" s="64" t="s">
        <v>50</v>
      </c>
      <c r="O155" s="65" t="s">
        <v>350</v>
      </c>
      <c r="P155" s="66" t="s">
        <v>60</v>
      </c>
      <c r="Q155" s="67">
        <v>220403</v>
      </c>
      <c r="R155" s="106" t="s">
        <v>351</v>
      </c>
      <c r="S155" s="69" t="s">
        <v>74</v>
      </c>
      <c r="T155" s="70">
        <v>1477.03</v>
      </c>
      <c r="U155" s="71"/>
      <c r="V155" s="71"/>
      <c r="W155" s="72"/>
      <c r="X155" s="73" t="s">
        <v>11</v>
      </c>
      <c r="Y155" s="74"/>
      <c r="Z155" s="75"/>
      <c r="AA155" s="75"/>
    </row>
    <row r="156" spans="1:27" s="76" customFormat="1" x14ac:dyDescent="0.25">
      <c r="A156" s="60">
        <f t="shared" si="0"/>
        <v>2</v>
      </c>
      <c r="B156" s="61">
        <f t="shared" ca="1" si="3"/>
        <v>2</v>
      </c>
      <c r="C156" s="61">
        <f t="shared" ca="1" si="4"/>
        <v>2</v>
      </c>
      <c r="D156" s="61">
        <f t="shared" ca="1" si="5"/>
        <v>6</v>
      </c>
      <c r="E156" s="61">
        <f t="shared" ca="1" si="6"/>
        <v>1</v>
      </c>
      <c r="F156" s="61">
        <f t="shared" ca="1" si="7"/>
        <v>13</v>
      </c>
      <c r="G156" s="61">
        <f t="shared" ca="1" si="8"/>
        <v>0</v>
      </c>
      <c r="H156" s="61">
        <f t="shared" ca="1" si="9"/>
        <v>0</v>
      </c>
      <c r="I156" s="61">
        <f t="shared" ca="1" si="10"/>
        <v>0</v>
      </c>
      <c r="J156" s="61">
        <f t="shared" ca="1" si="14"/>
        <v>24</v>
      </c>
      <c r="K156" s="61">
        <f t="shared" ca="1" si="15"/>
        <v>6</v>
      </c>
      <c r="L156" s="62" t="str">
        <f t="shared" ca="1" si="11"/>
        <v/>
      </c>
      <c r="M156" s="63" t="s">
        <v>61</v>
      </c>
      <c r="N156" s="64" t="s">
        <v>61</v>
      </c>
      <c r="O156" s="65" t="s">
        <v>352</v>
      </c>
      <c r="P156" s="66"/>
      <c r="Q156" s="67"/>
      <c r="R156" s="101" t="s">
        <v>353</v>
      </c>
      <c r="S156" s="69" t="s">
        <v>51</v>
      </c>
      <c r="T156" s="70"/>
      <c r="U156" s="71"/>
      <c r="V156" s="71"/>
      <c r="W156" s="72"/>
      <c r="X156" s="73" t="s">
        <v>11</v>
      </c>
      <c r="Y156" s="74"/>
      <c r="Z156" s="75"/>
      <c r="AA156" s="75"/>
    </row>
    <row r="157" spans="1:27" s="76" customFormat="1" x14ac:dyDescent="0.25">
      <c r="A157" s="60">
        <f t="shared" si="0"/>
        <v>3</v>
      </c>
      <c r="B157" s="61">
        <f t="shared" ca="1" si="3"/>
        <v>3</v>
      </c>
      <c r="C157" s="61">
        <f t="shared" ca="1" si="4"/>
        <v>3</v>
      </c>
      <c r="D157" s="61">
        <f t="shared" ca="1" si="5"/>
        <v>5</v>
      </c>
      <c r="E157" s="61">
        <f t="shared" ca="1" si="6"/>
        <v>1</v>
      </c>
      <c r="F157" s="61">
        <f t="shared" ca="1" si="7"/>
        <v>13</v>
      </c>
      <c r="G157" s="61">
        <f t="shared" ca="1" si="8"/>
        <v>1</v>
      </c>
      <c r="H157" s="61">
        <f t="shared" ca="1" si="9"/>
        <v>0</v>
      </c>
      <c r="I157" s="61">
        <f t="shared" ca="1" si="10"/>
        <v>0</v>
      </c>
      <c r="J157" s="61">
        <f t="shared" ca="1" si="14"/>
        <v>5</v>
      </c>
      <c r="K157" s="61">
        <f t="shared" ca="1" si="15"/>
        <v>8</v>
      </c>
      <c r="L157" s="62" t="str">
        <f t="shared" ca="1" si="11"/>
        <v/>
      </c>
      <c r="M157" s="63" t="s">
        <v>64</v>
      </c>
      <c r="N157" s="64" t="s">
        <v>64</v>
      </c>
      <c r="O157" s="65" t="s">
        <v>354</v>
      </c>
      <c r="P157" s="66"/>
      <c r="Q157" s="67"/>
      <c r="R157" s="107" t="s">
        <v>355</v>
      </c>
      <c r="S157" s="69" t="s">
        <v>51</v>
      </c>
      <c r="T157" s="70"/>
      <c r="U157" s="71"/>
      <c r="V157" s="71"/>
      <c r="W157" s="72"/>
      <c r="X157" s="73" t="s">
        <v>11</v>
      </c>
      <c r="Y157" s="74"/>
      <c r="Z157" s="75"/>
      <c r="AA157" s="75"/>
    </row>
    <row r="158" spans="1:27" s="76" customFormat="1" x14ac:dyDescent="0.25">
      <c r="A158" s="60" t="str">
        <f t="shared" si="0"/>
        <v>S</v>
      </c>
      <c r="B158" s="61">
        <f t="shared" ca="1" si="3"/>
        <v>3</v>
      </c>
      <c r="C158" s="61" t="str">
        <f t="shared" ca="1" si="4"/>
        <v>S</v>
      </c>
      <c r="D158" s="61">
        <f t="shared" ca="1" si="5"/>
        <v>0</v>
      </c>
      <c r="E158" s="61">
        <f t="shared" ca="1" si="6"/>
        <v>1</v>
      </c>
      <c r="F158" s="61">
        <f t="shared" ca="1" si="7"/>
        <v>13</v>
      </c>
      <c r="G158" s="61">
        <f t="shared" ca="1" si="8"/>
        <v>1</v>
      </c>
      <c r="H158" s="61">
        <f t="shared" ca="1" si="9"/>
        <v>0</v>
      </c>
      <c r="I158" s="61">
        <f t="shared" ca="1" si="10"/>
        <v>0</v>
      </c>
      <c r="J158" s="61">
        <f t="shared" ca="1" si="14"/>
        <v>0</v>
      </c>
      <c r="K158" s="61">
        <f t="shared" ca="1" si="15"/>
        <v>0</v>
      </c>
      <c r="L158" s="62" t="str">
        <f t="shared" ca="1" si="11"/>
        <v/>
      </c>
      <c r="M158" s="63" t="s">
        <v>50</v>
      </c>
      <c r="N158" s="64" t="s">
        <v>50</v>
      </c>
      <c r="O158" s="65" t="s">
        <v>356</v>
      </c>
      <c r="P158" s="66" t="s">
        <v>52</v>
      </c>
      <c r="Q158" s="67">
        <v>90778</v>
      </c>
      <c r="R158" s="106" t="s">
        <v>357</v>
      </c>
      <c r="S158" s="69" t="s">
        <v>358</v>
      </c>
      <c r="T158" s="70">
        <v>220</v>
      </c>
      <c r="U158" s="71"/>
      <c r="V158" s="71"/>
      <c r="W158" s="72"/>
      <c r="X158" s="73" t="s">
        <v>359</v>
      </c>
      <c r="Y158" s="74"/>
      <c r="Z158" s="75"/>
      <c r="AA158" s="75"/>
    </row>
    <row r="159" spans="1:27" s="76" customFormat="1" x14ac:dyDescent="0.25">
      <c r="A159" s="60" t="str">
        <f t="shared" si="0"/>
        <v>S</v>
      </c>
      <c r="B159" s="61">
        <f t="shared" ca="1" si="3"/>
        <v>3</v>
      </c>
      <c r="C159" s="61" t="str">
        <f t="shared" ca="1" si="4"/>
        <v>S</v>
      </c>
      <c r="D159" s="61">
        <f t="shared" ca="1" si="5"/>
        <v>0</v>
      </c>
      <c r="E159" s="61">
        <f t="shared" ca="1" si="6"/>
        <v>1</v>
      </c>
      <c r="F159" s="61">
        <f t="shared" ca="1" si="7"/>
        <v>13</v>
      </c>
      <c r="G159" s="61">
        <f t="shared" ca="1" si="8"/>
        <v>1</v>
      </c>
      <c r="H159" s="61">
        <f t="shared" ca="1" si="9"/>
        <v>0</v>
      </c>
      <c r="I159" s="61">
        <f t="shared" ca="1" si="10"/>
        <v>0</v>
      </c>
      <c r="J159" s="61">
        <f t="shared" ca="1" si="14"/>
        <v>0</v>
      </c>
      <c r="K159" s="61">
        <f t="shared" ca="1" si="15"/>
        <v>0</v>
      </c>
      <c r="L159" s="62" t="str">
        <f t="shared" ca="1" si="11"/>
        <v/>
      </c>
      <c r="M159" s="63" t="s">
        <v>50</v>
      </c>
      <c r="N159" s="64" t="s">
        <v>50</v>
      </c>
      <c r="O159" s="65" t="s">
        <v>360</v>
      </c>
      <c r="P159" s="66" t="s">
        <v>52</v>
      </c>
      <c r="Q159" s="67">
        <v>90776</v>
      </c>
      <c r="R159" s="106" t="s">
        <v>361</v>
      </c>
      <c r="S159" s="69" t="s">
        <v>358</v>
      </c>
      <c r="T159" s="70">
        <v>1100</v>
      </c>
      <c r="U159" s="71"/>
      <c r="V159" s="71"/>
      <c r="W159" s="72"/>
      <c r="X159" s="73" t="s">
        <v>362</v>
      </c>
      <c r="Y159" s="74"/>
      <c r="Z159" s="75"/>
      <c r="AA159" s="75"/>
    </row>
    <row r="160" spans="1:27" s="76" customFormat="1" x14ac:dyDescent="0.25">
      <c r="A160" s="60" t="str">
        <f t="shared" si="0"/>
        <v>S</v>
      </c>
      <c r="B160" s="61">
        <f t="shared" ref="B160:B178" ca="1" si="16">IF(OR(C160="s",C160=0),OFFSET(B160,-1,0),C160)</f>
        <v>3</v>
      </c>
      <c r="C160" s="61" t="str">
        <f t="shared" ref="C160:C178" ca="1" si="17">IF(OFFSET(C160,-1,0)="L",1,IF(OFFSET(C160,-1,0)=1,2,IF(OR(A160="s",A160=0),"S",IF(AND(OFFSET(C160,-1,0)=2,A160=4),3,IF(AND(OR(OFFSET(C160,-1,0)="s",OFFSET(C160,-1,0)=0),A160&lt;&gt;"s",A160&gt;OFFSET(B160,-1,0)),OFFSET(B160,-1,0),A160)))))</f>
        <v>S</v>
      </c>
      <c r="D160" s="61">
        <f t="shared" ref="D160:D178" ca="1" si="18">IF(OR(C160="S",C160=0),0,IF(ISERROR(K160),J160,SMALL(J160:K160,1)))</f>
        <v>0</v>
      </c>
      <c r="E160" s="61">
        <f t="shared" ref="E160:E178" ca="1" si="19">IF($C160=1,OFFSET(E160,-1,0)+1,OFFSET(E160,-1,0))</f>
        <v>1</v>
      </c>
      <c r="F160" s="61">
        <f t="shared" ref="F160:F178" ca="1" si="20">IF($C160=1,0,IF($C160=2,OFFSET(F160,-1,0)+1,OFFSET(F160,-1,0)))</f>
        <v>13</v>
      </c>
      <c r="G160" s="61">
        <f t="shared" ref="G160:G178" ca="1" si="21">IF(AND($C160&lt;=2,$C160&lt;&gt;0),0,IF($C160=3,OFFSET(G160,-1,0)+1,OFFSET(G160,-1,0)))</f>
        <v>1</v>
      </c>
      <c r="H160" s="61">
        <f t="shared" ref="H160:H178" ca="1" si="22">IF(AND($C160&lt;=3,$C160&lt;&gt;0),0,IF($C160=4,OFFSET(H160,-1,0)+1,OFFSET(H160,-1,0)))</f>
        <v>0</v>
      </c>
      <c r="I160" s="61">
        <f t="shared" ref="I160:I178" ca="1" si="23">IF(AND($C160&lt;=4,$C160&lt;&gt;0),0,IF(AND($C160="S",$W160&gt;0),OFFSET(I160,-1,0)+1,OFFSET(I160,-1,0)))</f>
        <v>0</v>
      </c>
      <c r="J160" s="61">
        <f t="shared" ca="1" si="14"/>
        <v>0</v>
      </c>
      <c r="K160" s="61">
        <f t="shared" ca="1" si="15"/>
        <v>0</v>
      </c>
      <c r="L160" s="62" t="str">
        <f t="shared" ref="L160:L178" ca="1" si="24">IF(OR(W160&gt;0,$C160=1),"F","")</f>
        <v/>
      </c>
      <c r="M160" s="63" t="s">
        <v>50</v>
      </c>
      <c r="N160" s="64" t="s">
        <v>50</v>
      </c>
      <c r="O160" s="65" t="s">
        <v>363</v>
      </c>
      <c r="P160" s="66" t="s">
        <v>52</v>
      </c>
      <c r="Q160" s="67">
        <v>88239</v>
      </c>
      <c r="R160" s="106" t="s">
        <v>364</v>
      </c>
      <c r="S160" s="69" t="s">
        <v>358</v>
      </c>
      <c r="T160" s="70">
        <v>10</v>
      </c>
      <c r="U160" s="71"/>
      <c r="V160" s="71"/>
      <c r="W160" s="72"/>
      <c r="X160" s="73" t="s">
        <v>11</v>
      </c>
      <c r="Y160" s="74"/>
      <c r="Z160" s="75"/>
      <c r="AA160" s="75"/>
    </row>
    <row r="161" spans="1:27" s="76" customFormat="1" x14ac:dyDescent="0.25">
      <c r="A161" s="60" t="str">
        <f t="shared" si="0"/>
        <v>S</v>
      </c>
      <c r="B161" s="61">
        <f t="shared" ca="1" si="16"/>
        <v>3</v>
      </c>
      <c r="C161" s="61" t="str">
        <f t="shared" ca="1" si="17"/>
        <v>S</v>
      </c>
      <c r="D161" s="61">
        <f t="shared" ca="1" si="18"/>
        <v>0</v>
      </c>
      <c r="E161" s="61">
        <f t="shared" ca="1" si="19"/>
        <v>1</v>
      </c>
      <c r="F161" s="61">
        <f t="shared" ca="1" si="20"/>
        <v>13</v>
      </c>
      <c r="G161" s="61">
        <f t="shared" ca="1" si="21"/>
        <v>1</v>
      </c>
      <c r="H161" s="61">
        <f t="shared" ca="1" si="22"/>
        <v>0</v>
      </c>
      <c r="I161" s="61">
        <f t="shared" ca="1" si="23"/>
        <v>0</v>
      </c>
      <c r="J161" s="61">
        <f t="shared" ca="1" si="14"/>
        <v>0</v>
      </c>
      <c r="K161" s="61">
        <f t="shared" ca="1" si="15"/>
        <v>0</v>
      </c>
      <c r="L161" s="62" t="str">
        <f t="shared" ca="1" si="24"/>
        <v/>
      </c>
      <c r="M161" s="63" t="s">
        <v>50</v>
      </c>
      <c r="N161" s="64" t="s">
        <v>50</v>
      </c>
      <c r="O161" s="65" t="s">
        <v>365</v>
      </c>
      <c r="P161" s="66" t="s">
        <v>52</v>
      </c>
      <c r="Q161" s="67">
        <v>88241</v>
      </c>
      <c r="R161" s="106" t="s">
        <v>366</v>
      </c>
      <c r="S161" s="69" t="s">
        <v>358</v>
      </c>
      <c r="T161" s="70">
        <v>10</v>
      </c>
      <c r="U161" s="71"/>
      <c r="V161" s="71"/>
      <c r="W161" s="72"/>
      <c r="X161" s="73" t="s">
        <v>11</v>
      </c>
      <c r="Y161" s="74"/>
      <c r="Z161" s="75"/>
      <c r="AA161" s="75"/>
    </row>
    <row r="162" spans="1:27" s="76" customFormat="1" x14ac:dyDescent="0.25">
      <c r="A162" s="60">
        <f t="shared" si="0"/>
        <v>2</v>
      </c>
      <c r="B162" s="61">
        <f t="shared" ca="1" si="16"/>
        <v>2</v>
      </c>
      <c r="C162" s="61">
        <f t="shared" ca="1" si="17"/>
        <v>2</v>
      </c>
      <c r="D162" s="61">
        <f t="shared" ca="1" si="18"/>
        <v>14</v>
      </c>
      <c r="E162" s="61">
        <f t="shared" ca="1" si="19"/>
        <v>1</v>
      </c>
      <c r="F162" s="61">
        <f t="shared" ca="1" si="20"/>
        <v>14</v>
      </c>
      <c r="G162" s="61">
        <f t="shared" ca="1" si="21"/>
        <v>0</v>
      </c>
      <c r="H162" s="61">
        <f t="shared" ca="1" si="22"/>
        <v>0</v>
      </c>
      <c r="I162" s="61">
        <f t="shared" ca="1" si="23"/>
        <v>0</v>
      </c>
      <c r="J162" s="61">
        <f t="shared" ca="1" si="14"/>
        <v>18</v>
      </c>
      <c r="K162" s="61">
        <f t="shared" ca="1" si="15"/>
        <v>14</v>
      </c>
      <c r="L162" s="62" t="str">
        <f t="shared" ca="1" si="24"/>
        <v/>
      </c>
      <c r="M162" s="63" t="s">
        <v>61</v>
      </c>
      <c r="N162" s="64" t="s">
        <v>61</v>
      </c>
      <c r="O162" s="65" t="s">
        <v>367</v>
      </c>
      <c r="P162" s="66"/>
      <c r="Q162" s="67"/>
      <c r="R162" s="101" t="s">
        <v>368</v>
      </c>
      <c r="S162" s="69" t="s">
        <v>51</v>
      </c>
      <c r="T162" s="70"/>
      <c r="U162" s="71"/>
      <c r="V162" s="71"/>
      <c r="W162" s="72"/>
      <c r="X162" s="73" t="s">
        <v>11</v>
      </c>
      <c r="Y162" s="74"/>
      <c r="Z162" s="75"/>
      <c r="AA162" s="75"/>
    </row>
    <row r="163" spans="1:27" s="76" customFormat="1" x14ac:dyDescent="0.25">
      <c r="A163" s="60">
        <f t="shared" si="0"/>
        <v>3</v>
      </c>
      <c r="B163" s="61">
        <f t="shared" ca="1" si="16"/>
        <v>3</v>
      </c>
      <c r="C163" s="61">
        <f t="shared" ca="1" si="17"/>
        <v>3</v>
      </c>
      <c r="D163" s="61">
        <f t="shared" ca="1" si="18"/>
        <v>2</v>
      </c>
      <c r="E163" s="61">
        <f t="shared" ca="1" si="19"/>
        <v>1</v>
      </c>
      <c r="F163" s="61">
        <f t="shared" ca="1" si="20"/>
        <v>14</v>
      </c>
      <c r="G163" s="61">
        <f t="shared" ca="1" si="21"/>
        <v>1</v>
      </c>
      <c r="H163" s="61">
        <f t="shared" ca="1" si="22"/>
        <v>0</v>
      </c>
      <c r="I163" s="61">
        <f t="shared" ca="1" si="23"/>
        <v>0</v>
      </c>
      <c r="J163" s="61">
        <f t="shared" ca="1" si="14"/>
        <v>13</v>
      </c>
      <c r="K163" s="61">
        <f t="shared" ca="1" si="15"/>
        <v>2</v>
      </c>
      <c r="L163" s="62" t="str">
        <f t="shared" ca="1" si="24"/>
        <v/>
      </c>
      <c r="M163" s="63" t="s">
        <v>64</v>
      </c>
      <c r="N163" s="64" t="s">
        <v>64</v>
      </c>
      <c r="O163" s="65" t="s">
        <v>369</v>
      </c>
      <c r="P163" s="66"/>
      <c r="Q163" s="67"/>
      <c r="R163" s="107" t="s">
        <v>370</v>
      </c>
      <c r="S163" s="69" t="s">
        <v>51</v>
      </c>
      <c r="T163" s="70"/>
      <c r="U163" s="71"/>
      <c r="V163" s="71"/>
      <c r="W163" s="72"/>
      <c r="X163" s="73" t="s">
        <v>11</v>
      </c>
      <c r="Y163" s="74"/>
      <c r="Z163" s="75"/>
      <c r="AA163" s="75"/>
    </row>
    <row r="164" spans="1:27" s="76" customFormat="1" x14ac:dyDescent="0.25">
      <c r="A164" s="60" t="str">
        <f t="shared" si="0"/>
        <v>S</v>
      </c>
      <c r="B164" s="61">
        <f t="shared" ca="1" si="16"/>
        <v>3</v>
      </c>
      <c r="C164" s="61" t="str">
        <f t="shared" ca="1" si="17"/>
        <v>S</v>
      </c>
      <c r="D164" s="61">
        <f t="shared" ca="1" si="18"/>
        <v>0</v>
      </c>
      <c r="E164" s="61">
        <f t="shared" ca="1" si="19"/>
        <v>1</v>
      </c>
      <c r="F164" s="61">
        <f t="shared" ca="1" si="20"/>
        <v>14</v>
      </c>
      <c r="G164" s="61">
        <f t="shared" ca="1" si="21"/>
        <v>1</v>
      </c>
      <c r="H164" s="61">
        <f t="shared" ca="1" si="22"/>
        <v>0</v>
      </c>
      <c r="I164" s="61">
        <f t="shared" ca="1" si="23"/>
        <v>0</v>
      </c>
      <c r="J164" s="61">
        <f t="shared" ca="1" si="14"/>
        <v>0</v>
      </c>
      <c r="K164" s="61">
        <f t="shared" ca="1" si="15"/>
        <v>0</v>
      </c>
      <c r="L164" s="62" t="str">
        <f t="shared" ca="1" si="24"/>
        <v/>
      </c>
      <c r="M164" s="63" t="s">
        <v>50</v>
      </c>
      <c r="N164" s="64" t="s">
        <v>50</v>
      </c>
      <c r="O164" s="65" t="s">
        <v>371</v>
      </c>
      <c r="P164" s="66" t="s">
        <v>60</v>
      </c>
      <c r="Q164" s="67">
        <v>261550</v>
      </c>
      <c r="R164" s="106" t="s">
        <v>372</v>
      </c>
      <c r="S164" s="69" t="s">
        <v>74</v>
      </c>
      <c r="T164" s="70">
        <v>812.5</v>
      </c>
      <c r="U164" s="71"/>
      <c r="V164" s="71"/>
      <c r="W164" s="72"/>
      <c r="X164" s="73" t="s">
        <v>11</v>
      </c>
      <c r="Y164" s="74"/>
      <c r="Z164" s="75"/>
      <c r="AA164" s="75"/>
    </row>
    <row r="165" spans="1:27" s="76" customFormat="1" x14ac:dyDescent="0.25">
      <c r="A165" s="60">
        <f t="shared" si="0"/>
        <v>3</v>
      </c>
      <c r="B165" s="61">
        <f t="shared" ca="1" si="16"/>
        <v>3</v>
      </c>
      <c r="C165" s="61">
        <f t="shared" ca="1" si="17"/>
        <v>3</v>
      </c>
      <c r="D165" s="61">
        <f t="shared" ca="1" si="18"/>
        <v>3</v>
      </c>
      <c r="E165" s="61">
        <f t="shared" ca="1" si="19"/>
        <v>1</v>
      </c>
      <c r="F165" s="61">
        <f t="shared" ca="1" si="20"/>
        <v>14</v>
      </c>
      <c r="G165" s="61">
        <f t="shared" ca="1" si="21"/>
        <v>2</v>
      </c>
      <c r="H165" s="61">
        <f t="shared" ca="1" si="22"/>
        <v>0</v>
      </c>
      <c r="I165" s="61">
        <f t="shared" ca="1" si="23"/>
        <v>0</v>
      </c>
      <c r="J165" s="61">
        <f t="shared" ca="1" si="14"/>
        <v>11</v>
      </c>
      <c r="K165" s="61">
        <f t="shared" ca="1" si="15"/>
        <v>3</v>
      </c>
      <c r="L165" s="62" t="str">
        <f t="shared" ca="1" si="24"/>
        <v/>
      </c>
      <c r="M165" s="63" t="s">
        <v>64</v>
      </c>
      <c r="N165" s="64" t="s">
        <v>64</v>
      </c>
      <c r="O165" s="65" t="s">
        <v>373</v>
      </c>
      <c r="P165" s="66" t="s">
        <v>60</v>
      </c>
      <c r="Q165" s="67"/>
      <c r="R165" s="107" t="s">
        <v>374</v>
      </c>
      <c r="S165" s="69" t="s">
        <v>51</v>
      </c>
      <c r="T165" s="70"/>
      <c r="U165" s="71"/>
      <c r="V165" s="71"/>
      <c r="W165" s="72"/>
      <c r="X165" s="73" t="s">
        <v>11</v>
      </c>
      <c r="Y165" s="74"/>
      <c r="Z165" s="75"/>
      <c r="AA165" s="75"/>
    </row>
    <row r="166" spans="1:27" s="76" customFormat="1" x14ac:dyDescent="0.25">
      <c r="A166" s="60" t="str">
        <f t="shared" si="0"/>
        <v>S</v>
      </c>
      <c r="B166" s="61">
        <f t="shared" ca="1" si="16"/>
        <v>3</v>
      </c>
      <c r="C166" s="61" t="str">
        <f t="shared" ca="1" si="17"/>
        <v>S</v>
      </c>
      <c r="D166" s="61">
        <f t="shared" ca="1" si="18"/>
        <v>0</v>
      </c>
      <c r="E166" s="61">
        <f t="shared" ca="1" si="19"/>
        <v>1</v>
      </c>
      <c r="F166" s="61">
        <f t="shared" ca="1" si="20"/>
        <v>14</v>
      </c>
      <c r="G166" s="61">
        <f t="shared" ca="1" si="21"/>
        <v>2</v>
      </c>
      <c r="H166" s="61">
        <f t="shared" ca="1" si="22"/>
        <v>0</v>
      </c>
      <c r="I166" s="61">
        <f t="shared" ca="1" si="23"/>
        <v>0</v>
      </c>
      <c r="J166" s="61">
        <f t="shared" ca="1" si="14"/>
        <v>0</v>
      </c>
      <c r="K166" s="61">
        <f t="shared" ca="1" si="15"/>
        <v>0</v>
      </c>
      <c r="L166" s="62" t="str">
        <f t="shared" ca="1" si="24"/>
        <v/>
      </c>
      <c r="M166" s="63" t="s">
        <v>50</v>
      </c>
      <c r="N166" s="64" t="s">
        <v>50</v>
      </c>
      <c r="O166" s="65" t="s">
        <v>375</v>
      </c>
      <c r="P166" s="66" t="s">
        <v>60</v>
      </c>
      <c r="Q166" s="67">
        <v>260104</v>
      </c>
      <c r="R166" s="106" t="s">
        <v>376</v>
      </c>
      <c r="S166" s="69" t="s">
        <v>74</v>
      </c>
      <c r="T166" s="70">
        <v>80</v>
      </c>
      <c r="U166" s="71"/>
      <c r="V166" s="71"/>
      <c r="W166" s="72"/>
      <c r="X166" s="73" t="s">
        <v>11</v>
      </c>
      <c r="Y166" s="74"/>
      <c r="Z166" s="75"/>
      <c r="AA166" s="75"/>
    </row>
    <row r="167" spans="1:27" s="76" customFormat="1" ht="22.5" x14ac:dyDescent="0.25">
      <c r="A167" s="60" t="str">
        <f t="shared" si="0"/>
        <v>S</v>
      </c>
      <c r="B167" s="61">
        <f t="shared" ca="1" si="16"/>
        <v>3</v>
      </c>
      <c r="C167" s="61" t="str">
        <f t="shared" ca="1" si="17"/>
        <v>S</v>
      </c>
      <c r="D167" s="61">
        <f t="shared" ca="1" si="18"/>
        <v>0</v>
      </c>
      <c r="E167" s="61">
        <f t="shared" ca="1" si="19"/>
        <v>1</v>
      </c>
      <c r="F167" s="61">
        <f t="shared" ca="1" si="20"/>
        <v>14</v>
      </c>
      <c r="G167" s="61">
        <f t="shared" ca="1" si="21"/>
        <v>2</v>
      </c>
      <c r="H167" s="61">
        <f t="shared" ca="1" si="22"/>
        <v>0</v>
      </c>
      <c r="I167" s="61">
        <f t="shared" ca="1" si="23"/>
        <v>0</v>
      </c>
      <c r="J167" s="61">
        <f t="shared" ca="1" si="14"/>
        <v>0</v>
      </c>
      <c r="K167" s="61">
        <f t="shared" ca="1" si="15"/>
        <v>0</v>
      </c>
      <c r="L167" s="62" t="str">
        <f t="shared" ca="1" si="24"/>
        <v/>
      </c>
      <c r="M167" s="63" t="s">
        <v>50</v>
      </c>
      <c r="N167" s="64" t="s">
        <v>50</v>
      </c>
      <c r="O167" s="65" t="s">
        <v>377</v>
      </c>
      <c r="P167" s="66" t="s">
        <v>52</v>
      </c>
      <c r="Q167" s="67">
        <v>88489</v>
      </c>
      <c r="R167" s="106" t="s">
        <v>378</v>
      </c>
      <c r="S167" s="69" t="s">
        <v>71</v>
      </c>
      <c r="T167" s="70">
        <v>812.5</v>
      </c>
      <c r="U167" s="71"/>
      <c r="V167" s="71"/>
      <c r="W167" s="72"/>
      <c r="X167" s="73" t="s">
        <v>379</v>
      </c>
      <c r="Y167" s="74"/>
      <c r="Z167" s="75"/>
      <c r="AA167" s="75"/>
    </row>
    <row r="168" spans="1:27" s="76" customFormat="1" x14ac:dyDescent="0.25">
      <c r="A168" s="60">
        <f t="shared" si="0"/>
        <v>3</v>
      </c>
      <c r="B168" s="61">
        <f t="shared" ca="1" si="16"/>
        <v>3</v>
      </c>
      <c r="C168" s="61">
        <f t="shared" ca="1" si="17"/>
        <v>3</v>
      </c>
      <c r="D168" s="61">
        <f t="shared" ca="1" si="18"/>
        <v>2</v>
      </c>
      <c r="E168" s="61">
        <f t="shared" ca="1" si="19"/>
        <v>1</v>
      </c>
      <c r="F168" s="61">
        <f t="shared" ca="1" si="20"/>
        <v>14</v>
      </c>
      <c r="G168" s="61">
        <f t="shared" ca="1" si="21"/>
        <v>3</v>
      </c>
      <c r="H168" s="61">
        <f t="shared" ca="1" si="22"/>
        <v>0</v>
      </c>
      <c r="I168" s="61">
        <f t="shared" ca="1" si="23"/>
        <v>0</v>
      </c>
      <c r="J168" s="61">
        <f t="shared" ca="1" si="14"/>
        <v>8</v>
      </c>
      <c r="K168" s="61">
        <f t="shared" ca="1" si="15"/>
        <v>2</v>
      </c>
      <c r="L168" s="62" t="str">
        <f t="shared" ca="1" si="24"/>
        <v/>
      </c>
      <c r="M168" s="63" t="s">
        <v>64</v>
      </c>
      <c r="N168" s="64" t="s">
        <v>64</v>
      </c>
      <c r="O168" s="65" t="s">
        <v>380</v>
      </c>
      <c r="P168" s="66" t="s">
        <v>60</v>
      </c>
      <c r="Q168" s="67"/>
      <c r="R168" s="107" t="s">
        <v>381</v>
      </c>
      <c r="S168" s="69" t="s">
        <v>51</v>
      </c>
      <c r="T168" s="70"/>
      <c r="U168" s="71"/>
      <c r="V168" s="71"/>
      <c r="W168" s="72"/>
      <c r="X168" s="73" t="s">
        <v>11</v>
      </c>
      <c r="Y168" s="74"/>
      <c r="Z168" s="75"/>
      <c r="AA168" s="75"/>
    </row>
    <row r="169" spans="1:27" s="76" customFormat="1" ht="22.5" x14ac:dyDescent="0.25">
      <c r="A169" s="60" t="str">
        <f t="shared" si="0"/>
        <v>S</v>
      </c>
      <c r="B169" s="61">
        <f t="shared" ca="1" si="16"/>
        <v>3</v>
      </c>
      <c r="C169" s="61" t="str">
        <f t="shared" ca="1" si="17"/>
        <v>S</v>
      </c>
      <c r="D169" s="61">
        <f t="shared" ca="1" si="18"/>
        <v>0</v>
      </c>
      <c r="E169" s="61">
        <f t="shared" ca="1" si="19"/>
        <v>1</v>
      </c>
      <c r="F169" s="61">
        <f t="shared" ca="1" si="20"/>
        <v>14</v>
      </c>
      <c r="G169" s="61">
        <f t="shared" ca="1" si="21"/>
        <v>3</v>
      </c>
      <c r="H169" s="61">
        <f t="shared" ca="1" si="22"/>
        <v>0</v>
      </c>
      <c r="I169" s="61">
        <f t="shared" ca="1" si="23"/>
        <v>0</v>
      </c>
      <c r="J169" s="61">
        <f t="shared" ca="1" si="14"/>
        <v>0</v>
      </c>
      <c r="K169" s="61">
        <f t="shared" ca="1" si="15"/>
        <v>0</v>
      </c>
      <c r="L169" s="62" t="str">
        <f t="shared" ca="1" si="24"/>
        <v/>
      </c>
      <c r="M169" s="63" t="s">
        <v>50</v>
      </c>
      <c r="N169" s="64" t="s">
        <v>50</v>
      </c>
      <c r="O169" s="65" t="s">
        <v>382</v>
      </c>
      <c r="P169" s="66" t="s">
        <v>52</v>
      </c>
      <c r="Q169" s="67">
        <v>88489</v>
      </c>
      <c r="R169" s="68" t="s">
        <v>378</v>
      </c>
      <c r="S169" s="69" t="s">
        <v>71</v>
      </c>
      <c r="T169" s="70">
        <v>750</v>
      </c>
      <c r="U169" s="71"/>
      <c r="V169" s="71"/>
      <c r="W169" s="72"/>
      <c r="X169" s="73" t="s">
        <v>379</v>
      </c>
      <c r="Y169" s="74"/>
      <c r="Z169" s="75"/>
      <c r="AA169" s="75"/>
    </row>
    <row r="170" spans="1:27" s="76" customFormat="1" x14ac:dyDescent="0.25">
      <c r="A170" s="60">
        <f t="shared" si="0"/>
        <v>3</v>
      </c>
      <c r="B170" s="61">
        <f t="shared" ca="1" si="16"/>
        <v>3</v>
      </c>
      <c r="C170" s="61">
        <f t="shared" ca="1" si="17"/>
        <v>3</v>
      </c>
      <c r="D170" s="61">
        <f t="shared" ca="1" si="18"/>
        <v>2</v>
      </c>
      <c r="E170" s="61">
        <f t="shared" ca="1" si="19"/>
        <v>1</v>
      </c>
      <c r="F170" s="61">
        <f t="shared" ca="1" si="20"/>
        <v>14</v>
      </c>
      <c r="G170" s="61">
        <f t="shared" ca="1" si="21"/>
        <v>4</v>
      </c>
      <c r="H170" s="61">
        <f t="shared" ca="1" si="22"/>
        <v>0</v>
      </c>
      <c r="I170" s="61">
        <f t="shared" ca="1" si="23"/>
        <v>0</v>
      </c>
      <c r="J170" s="61">
        <f t="shared" ca="1" si="14"/>
        <v>6</v>
      </c>
      <c r="K170" s="61">
        <f t="shared" ca="1" si="15"/>
        <v>2</v>
      </c>
      <c r="L170" s="62" t="str">
        <f t="shared" ca="1" si="24"/>
        <v/>
      </c>
      <c r="M170" s="63" t="s">
        <v>64</v>
      </c>
      <c r="N170" s="64" t="s">
        <v>64</v>
      </c>
      <c r="O170" s="65" t="s">
        <v>383</v>
      </c>
      <c r="P170" s="66" t="s">
        <v>52</v>
      </c>
      <c r="Q170" s="67"/>
      <c r="R170" s="68" t="s">
        <v>384</v>
      </c>
      <c r="S170" s="69" t="s">
        <v>51</v>
      </c>
      <c r="T170" s="70"/>
      <c r="U170" s="71"/>
      <c r="V170" s="71"/>
      <c r="W170" s="72"/>
      <c r="X170" s="73" t="s">
        <v>11</v>
      </c>
      <c r="Y170" s="74"/>
      <c r="Z170" s="75"/>
      <c r="AA170" s="75"/>
    </row>
    <row r="171" spans="1:27" s="76" customFormat="1" ht="33.75" x14ac:dyDescent="0.25">
      <c r="A171" s="60" t="str">
        <f t="shared" si="0"/>
        <v>S</v>
      </c>
      <c r="B171" s="61">
        <f t="shared" ca="1" si="16"/>
        <v>3</v>
      </c>
      <c r="C171" s="61" t="str">
        <f t="shared" ca="1" si="17"/>
        <v>S</v>
      </c>
      <c r="D171" s="61">
        <f t="shared" ca="1" si="18"/>
        <v>0</v>
      </c>
      <c r="E171" s="61">
        <f t="shared" ca="1" si="19"/>
        <v>1</v>
      </c>
      <c r="F171" s="61">
        <f t="shared" ca="1" si="20"/>
        <v>14</v>
      </c>
      <c r="G171" s="61">
        <f t="shared" ca="1" si="21"/>
        <v>4</v>
      </c>
      <c r="H171" s="61">
        <f t="shared" ca="1" si="22"/>
        <v>0</v>
      </c>
      <c r="I171" s="61">
        <f t="shared" ca="1" si="23"/>
        <v>0</v>
      </c>
      <c r="J171" s="61">
        <f t="shared" ca="1" si="14"/>
        <v>0</v>
      </c>
      <c r="K171" s="61">
        <f t="shared" ca="1" si="15"/>
        <v>0</v>
      </c>
      <c r="L171" s="62" t="str">
        <f t="shared" ca="1" si="24"/>
        <v/>
      </c>
      <c r="M171" s="63" t="s">
        <v>50</v>
      </c>
      <c r="N171" s="64" t="s">
        <v>50</v>
      </c>
      <c r="O171" s="65" t="s">
        <v>385</v>
      </c>
      <c r="P171" s="66" t="s">
        <v>52</v>
      </c>
      <c r="Q171" s="67" t="s">
        <v>386</v>
      </c>
      <c r="R171" s="68" t="s">
        <v>387</v>
      </c>
      <c r="S171" s="69" t="s">
        <v>71</v>
      </c>
      <c r="T171" s="70">
        <v>620.54999999999995</v>
      </c>
      <c r="U171" s="71"/>
      <c r="V171" s="71"/>
      <c r="W171" s="72"/>
      <c r="X171" s="73" t="s">
        <v>388</v>
      </c>
      <c r="Y171" s="74"/>
      <c r="Z171" s="75"/>
      <c r="AA171" s="75"/>
    </row>
    <row r="172" spans="1:27" s="76" customFormat="1" x14ac:dyDescent="0.25">
      <c r="A172" s="60">
        <f t="shared" si="0"/>
        <v>3</v>
      </c>
      <c r="B172" s="61">
        <f t="shared" ca="1" si="16"/>
        <v>3</v>
      </c>
      <c r="C172" s="61">
        <f t="shared" ca="1" si="17"/>
        <v>3</v>
      </c>
      <c r="D172" s="61">
        <f t="shared" ca="1" si="18"/>
        <v>4</v>
      </c>
      <c r="E172" s="61">
        <f t="shared" ca="1" si="19"/>
        <v>1</v>
      </c>
      <c r="F172" s="61">
        <f t="shared" ca="1" si="20"/>
        <v>14</v>
      </c>
      <c r="G172" s="61">
        <f t="shared" ca="1" si="21"/>
        <v>5</v>
      </c>
      <c r="H172" s="61">
        <f t="shared" ca="1" si="22"/>
        <v>0</v>
      </c>
      <c r="I172" s="61">
        <f t="shared" ca="1" si="23"/>
        <v>0</v>
      </c>
      <c r="J172" s="61">
        <f t="shared" ca="1" si="14"/>
        <v>4</v>
      </c>
      <c r="K172" s="61" t="e">
        <f t="shared" ca="1" si="15"/>
        <v>#N/A</v>
      </c>
      <c r="L172" s="62" t="str">
        <f t="shared" ca="1" si="24"/>
        <v/>
      </c>
      <c r="M172" s="63" t="s">
        <v>64</v>
      </c>
      <c r="N172" s="64" t="s">
        <v>64</v>
      </c>
      <c r="O172" s="65" t="s">
        <v>389</v>
      </c>
      <c r="P172" s="66" t="s">
        <v>52</v>
      </c>
      <c r="Q172" s="67"/>
      <c r="R172" s="106" t="s">
        <v>390</v>
      </c>
      <c r="S172" s="69" t="s">
        <v>51</v>
      </c>
      <c r="T172" s="70"/>
      <c r="U172" s="71"/>
      <c r="V172" s="71"/>
      <c r="W172" s="72"/>
      <c r="X172" s="73" t="s">
        <v>11</v>
      </c>
      <c r="Y172" s="74"/>
      <c r="Z172" s="75"/>
      <c r="AA172" s="75"/>
    </row>
    <row r="173" spans="1:27" s="76" customFormat="1" x14ac:dyDescent="0.25">
      <c r="A173" s="60" t="str">
        <f t="shared" si="0"/>
        <v>S</v>
      </c>
      <c r="B173" s="61">
        <f t="shared" ca="1" si="16"/>
        <v>3</v>
      </c>
      <c r="C173" s="61" t="str">
        <f t="shared" ca="1" si="17"/>
        <v>S</v>
      </c>
      <c r="D173" s="61">
        <f t="shared" ca="1" si="18"/>
        <v>0</v>
      </c>
      <c r="E173" s="61">
        <f t="shared" ca="1" si="19"/>
        <v>1</v>
      </c>
      <c r="F173" s="61">
        <f t="shared" ca="1" si="20"/>
        <v>14</v>
      </c>
      <c r="G173" s="61">
        <f t="shared" ca="1" si="21"/>
        <v>5</v>
      </c>
      <c r="H173" s="61">
        <f t="shared" ca="1" si="22"/>
        <v>0</v>
      </c>
      <c r="I173" s="61">
        <f t="shared" ca="1" si="23"/>
        <v>0</v>
      </c>
      <c r="J173" s="61">
        <f t="shared" ca="1" si="14"/>
        <v>0</v>
      </c>
      <c r="K173" s="61">
        <f t="shared" ca="1" si="15"/>
        <v>0</v>
      </c>
      <c r="L173" s="62" t="str">
        <f t="shared" ca="1" si="24"/>
        <v/>
      </c>
      <c r="M173" s="63" t="s">
        <v>50</v>
      </c>
      <c r="N173" s="64" t="s">
        <v>50</v>
      </c>
      <c r="O173" s="65" t="s">
        <v>391</v>
      </c>
      <c r="P173" s="66" t="s">
        <v>60</v>
      </c>
      <c r="Q173" s="67">
        <v>260105</v>
      </c>
      <c r="R173" s="106" t="s">
        <v>392</v>
      </c>
      <c r="S173" s="69" t="s">
        <v>74</v>
      </c>
      <c r="T173" s="70">
        <v>35</v>
      </c>
      <c r="U173" s="71"/>
      <c r="V173" s="71"/>
      <c r="W173" s="72"/>
      <c r="X173" s="73" t="s">
        <v>11</v>
      </c>
      <c r="Y173" s="74"/>
      <c r="Z173" s="75"/>
      <c r="AA173" s="75"/>
    </row>
    <row r="174" spans="1:27" s="76" customFormat="1" x14ac:dyDescent="0.25">
      <c r="A174" s="60" t="str">
        <f t="shared" si="0"/>
        <v>S</v>
      </c>
      <c r="B174" s="61">
        <f t="shared" ca="1" si="16"/>
        <v>3</v>
      </c>
      <c r="C174" s="61" t="str">
        <f t="shared" ca="1" si="17"/>
        <v>S</v>
      </c>
      <c r="D174" s="61">
        <f t="shared" ca="1" si="18"/>
        <v>0</v>
      </c>
      <c r="E174" s="61">
        <f t="shared" ca="1" si="19"/>
        <v>1</v>
      </c>
      <c r="F174" s="61">
        <f t="shared" ca="1" si="20"/>
        <v>14</v>
      </c>
      <c r="G174" s="61">
        <f t="shared" ca="1" si="21"/>
        <v>5</v>
      </c>
      <c r="H174" s="61">
        <f t="shared" ca="1" si="22"/>
        <v>0</v>
      </c>
      <c r="I174" s="61">
        <f t="shared" ca="1" si="23"/>
        <v>0</v>
      </c>
      <c r="J174" s="61">
        <f t="shared" ca="1" si="14"/>
        <v>0</v>
      </c>
      <c r="K174" s="61">
        <f t="shared" ca="1" si="15"/>
        <v>0</v>
      </c>
      <c r="L174" s="62" t="str">
        <f t="shared" ca="1" si="24"/>
        <v/>
      </c>
      <c r="M174" s="63" t="s">
        <v>50</v>
      </c>
      <c r="N174" s="64" t="s">
        <v>50</v>
      </c>
      <c r="O174" s="65" t="s">
        <v>393</v>
      </c>
      <c r="P174" s="66" t="s">
        <v>60</v>
      </c>
      <c r="Q174" s="67">
        <v>261501</v>
      </c>
      <c r="R174" s="106" t="s">
        <v>394</v>
      </c>
      <c r="S174" s="69" t="s">
        <v>74</v>
      </c>
      <c r="T174" s="70">
        <v>35</v>
      </c>
      <c r="U174" s="71"/>
      <c r="V174" s="71"/>
      <c r="W174" s="72"/>
      <c r="X174" s="73" t="s">
        <v>11</v>
      </c>
      <c r="Y174" s="74"/>
      <c r="Z174" s="75"/>
      <c r="AA174" s="75"/>
    </row>
    <row r="175" spans="1:27" s="76" customFormat="1" x14ac:dyDescent="0.25">
      <c r="A175" s="60" t="str">
        <f t="shared" si="0"/>
        <v>S</v>
      </c>
      <c r="B175" s="61">
        <f t="shared" ca="1" si="16"/>
        <v>3</v>
      </c>
      <c r="C175" s="61" t="str">
        <f t="shared" ca="1" si="17"/>
        <v>S</v>
      </c>
      <c r="D175" s="61">
        <f t="shared" ca="1" si="18"/>
        <v>0</v>
      </c>
      <c r="E175" s="61">
        <f t="shared" ca="1" si="19"/>
        <v>1</v>
      </c>
      <c r="F175" s="61">
        <f t="shared" ca="1" si="20"/>
        <v>14</v>
      </c>
      <c r="G175" s="61">
        <f t="shared" ca="1" si="21"/>
        <v>5</v>
      </c>
      <c r="H175" s="61">
        <f t="shared" ca="1" si="22"/>
        <v>0</v>
      </c>
      <c r="I175" s="61">
        <f t="shared" ca="1" si="23"/>
        <v>0</v>
      </c>
      <c r="J175" s="61">
        <f t="shared" ca="1" si="14"/>
        <v>0</v>
      </c>
      <c r="K175" s="61">
        <f t="shared" ca="1" si="15"/>
        <v>0</v>
      </c>
      <c r="L175" s="62" t="str">
        <f t="shared" ca="1" si="24"/>
        <v/>
      </c>
      <c r="M175" s="63" t="s">
        <v>50</v>
      </c>
      <c r="N175" s="64" t="s">
        <v>50</v>
      </c>
      <c r="O175" s="65" t="s">
        <v>395</v>
      </c>
      <c r="P175" s="66" t="s">
        <v>52</v>
      </c>
      <c r="Q175" s="67" t="s">
        <v>396</v>
      </c>
      <c r="R175" s="106" t="s">
        <v>397</v>
      </c>
      <c r="S175" s="69" t="s">
        <v>71</v>
      </c>
      <c r="T175" s="70">
        <v>324</v>
      </c>
      <c r="U175" s="71"/>
      <c r="V175" s="71"/>
      <c r="W175" s="72"/>
      <c r="X175" s="73" t="s">
        <v>11</v>
      </c>
      <c r="Y175" s="74"/>
      <c r="Z175" s="75"/>
      <c r="AA175" s="75"/>
    </row>
    <row r="176" spans="1:27" s="76" customFormat="1" x14ac:dyDescent="0.25">
      <c r="A176" s="60">
        <f t="shared" si="0"/>
        <v>2</v>
      </c>
      <c r="B176" s="61">
        <f t="shared" ca="1" si="16"/>
        <v>2</v>
      </c>
      <c r="C176" s="61">
        <f t="shared" ca="1" si="17"/>
        <v>2</v>
      </c>
      <c r="D176" s="61">
        <f t="shared" ca="1" si="18"/>
        <v>4</v>
      </c>
      <c r="E176" s="61">
        <f t="shared" ca="1" si="19"/>
        <v>1</v>
      </c>
      <c r="F176" s="61">
        <f t="shared" ca="1" si="20"/>
        <v>15</v>
      </c>
      <c r="G176" s="61">
        <f t="shared" ca="1" si="21"/>
        <v>0</v>
      </c>
      <c r="H176" s="61">
        <f t="shared" ca="1" si="22"/>
        <v>0</v>
      </c>
      <c r="I176" s="61">
        <f t="shared" ca="1" si="23"/>
        <v>0</v>
      </c>
      <c r="J176" s="61">
        <f t="shared" ca="1" si="14"/>
        <v>4</v>
      </c>
      <c r="K176" s="61" t="e">
        <f t="shared" ca="1" si="15"/>
        <v>#N/A</v>
      </c>
      <c r="L176" s="62" t="str">
        <f t="shared" ca="1" si="24"/>
        <v/>
      </c>
      <c r="M176" s="63" t="s">
        <v>61</v>
      </c>
      <c r="N176" s="64" t="s">
        <v>61</v>
      </c>
      <c r="O176" s="65" t="s">
        <v>398</v>
      </c>
      <c r="P176" s="66"/>
      <c r="Q176" s="67"/>
      <c r="R176" s="101" t="s">
        <v>399</v>
      </c>
      <c r="S176" s="69" t="s">
        <v>51</v>
      </c>
      <c r="T176" s="70"/>
      <c r="U176" s="71"/>
      <c r="V176" s="71"/>
      <c r="W176" s="72"/>
      <c r="X176" s="73" t="s">
        <v>11</v>
      </c>
      <c r="Y176" s="74"/>
      <c r="Z176" s="75"/>
      <c r="AA176" s="75"/>
    </row>
    <row r="177" spans="1:27" s="76" customFormat="1" ht="22.5" x14ac:dyDescent="0.25">
      <c r="A177" s="60" t="str">
        <f t="shared" si="0"/>
        <v>S</v>
      </c>
      <c r="B177" s="61">
        <f t="shared" ca="1" si="16"/>
        <v>2</v>
      </c>
      <c r="C177" s="61" t="str">
        <f t="shared" ca="1" si="17"/>
        <v>S</v>
      </c>
      <c r="D177" s="61">
        <f t="shared" ca="1" si="18"/>
        <v>0</v>
      </c>
      <c r="E177" s="61">
        <f t="shared" ca="1" si="19"/>
        <v>1</v>
      </c>
      <c r="F177" s="61">
        <f t="shared" ca="1" si="20"/>
        <v>15</v>
      </c>
      <c r="G177" s="61">
        <f t="shared" ca="1" si="21"/>
        <v>0</v>
      </c>
      <c r="H177" s="61">
        <f t="shared" ca="1" si="22"/>
        <v>0</v>
      </c>
      <c r="I177" s="61">
        <f t="shared" ca="1" si="23"/>
        <v>0</v>
      </c>
      <c r="J177" s="61">
        <f t="shared" ca="1" si="14"/>
        <v>0</v>
      </c>
      <c r="K177" s="61">
        <f t="shared" ca="1" si="15"/>
        <v>0</v>
      </c>
      <c r="L177" s="62" t="str">
        <f t="shared" ca="1" si="24"/>
        <v/>
      </c>
      <c r="M177" s="63" t="s">
        <v>50</v>
      </c>
      <c r="N177" s="64" t="s">
        <v>50</v>
      </c>
      <c r="O177" s="65" t="s">
        <v>400</v>
      </c>
      <c r="P177" s="66" t="s">
        <v>60</v>
      </c>
      <c r="Q177" s="67">
        <v>271303</v>
      </c>
      <c r="R177" s="68" t="s">
        <v>401</v>
      </c>
      <c r="S177" s="69" t="s">
        <v>226</v>
      </c>
      <c r="T177" s="70">
        <v>60</v>
      </c>
      <c r="U177" s="71"/>
      <c r="V177" s="71"/>
      <c r="W177" s="72"/>
      <c r="X177" s="73" t="s">
        <v>11</v>
      </c>
      <c r="Y177" s="74"/>
      <c r="Z177" s="75"/>
      <c r="AA177" s="75"/>
    </row>
    <row r="178" spans="1:27" s="76" customFormat="1" x14ac:dyDescent="0.25">
      <c r="A178" s="60" t="str">
        <f t="shared" si="0"/>
        <v>S</v>
      </c>
      <c r="B178" s="61">
        <f t="shared" ca="1" si="16"/>
        <v>2</v>
      </c>
      <c r="C178" s="61" t="str">
        <f t="shared" ca="1" si="17"/>
        <v>S</v>
      </c>
      <c r="D178" s="61">
        <f t="shared" ca="1" si="18"/>
        <v>0</v>
      </c>
      <c r="E178" s="61">
        <f t="shared" ca="1" si="19"/>
        <v>1</v>
      </c>
      <c r="F178" s="61">
        <f t="shared" ca="1" si="20"/>
        <v>15</v>
      </c>
      <c r="G178" s="61">
        <f t="shared" ca="1" si="21"/>
        <v>0</v>
      </c>
      <c r="H178" s="61">
        <f t="shared" ca="1" si="22"/>
        <v>0</v>
      </c>
      <c r="I178" s="61">
        <f t="shared" ca="1" si="23"/>
        <v>0</v>
      </c>
      <c r="J178" s="61">
        <f t="shared" ca="1" si="14"/>
        <v>0</v>
      </c>
      <c r="K178" s="61">
        <f t="shared" ca="1" si="15"/>
        <v>0</v>
      </c>
      <c r="L178" s="62" t="str">
        <f t="shared" ca="1" si="24"/>
        <v/>
      </c>
      <c r="M178" s="63" t="s">
        <v>50</v>
      </c>
      <c r="N178" s="64" t="s">
        <v>50</v>
      </c>
      <c r="O178" s="65" t="s">
        <v>402</v>
      </c>
      <c r="P178" s="66" t="s">
        <v>68</v>
      </c>
      <c r="Q178" s="67" t="s">
        <v>403</v>
      </c>
      <c r="R178" s="106" t="s">
        <v>404</v>
      </c>
      <c r="S178" s="69" t="s">
        <v>194</v>
      </c>
      <c r="T178" s="70">
        <v>31</v>
      </c>
      <c r="U178" s="71"/>
      <c r="V178" s="71"/>
      <c r="W178" s="72"/>
      <c r="X178" s="73" t="s">
        <v>11</v>
      </c>
      <c r="Y178" s="74"/>
      <c r="Z178" s="75"/>
      <c r="AA178" s="75"/>
    </row>
    <row r="179" spans="1:27" s="76" customFormat="1" x14ac:dyDescent="0.25">
      <c r="A179" s="60" t="str">
        <f>CHOOSE(1+LOG(1+2*(ORÇAMENTO.Nivel="Nível 1")+4*(ORÇAMENTO.Nivel="Nível 2")+8*(ORÇAMENTO.Nivel="Nível 3")+16*(ORÇAMENTO.Nivel="Nível 4")+32*(ORÇAMENTO.Nivel="Serviço"),2),0,1,2,3,4,"S")</f>
        <v>S</v>
      </c>
      <c r="B179" s="61">
        <f ca="1">IF(OR(C179="s",C179=0),OFFSET(B179,-1,0),C179)</f>
        <v>2</v>
      </c>
      <c r="C179" s="61" t="str">
        <f ca="1">IF(OFFSET(C179,-1,0)="L",1,IF(OFFSET(C179,-1,0)=1,2,IF(OR(A179="s",A179=0),"S",IF(AND(OFFSET(C179,-1,0)=2,A179=4),3,IF(AND(OR(OFFSET(C179,-1,0)="s",OFFSET(C179,-1,0)=0),A179&lt;&gt;"s",A179&gt;OFFSET(B179,-1,0)),OFFSET(B179,-1,0),A179)))))</f>
        <v>S</v>
      </c>
      <c r="D179" s="61">
        <f ca="1">IF(OR(C179="S",C179=0),0,IF(ISERROR(K179),J179,SMALL(J179:K179,1)))</f>
        <v>0</v>
      </c>
      <c r="E179" s="61">
        <f ca="1">IF($C179=1,OFFSET(E179,-1,0)+1,OFFSET(E179,-1,0))</f>
        <v>1</v>
      </c>
      <c r="F179" s="61">
        <f ca="1">IF($C179=1,0,IF($C179=2,OFFSET(F179,-1,0)+1,OFFSET(F179,-1,0)))</f>
        <v>15</v>
      </c>
      <c r="G179" s="61">
        <f ca="1">IF(AND($C179&lt;=2,$C179&lt;&gt;0),0,IF($C179=3,OFFSET(G179,-1,0)+1,OFFSET(G179,-1,0)))</f>
        <v>0</v>
      </c>
      <c r="H179" s="61">
        <f ca="1">IF(AND($C179&lt;=3,$C179&lt;&gt;0),0,IF($C179=4,OFFSET(H179,-1,0)+1,OFFSET(H179,-1,0)))</f>
        <v>0</v>
      </c>
      <c r="I179" s="61">
        <f ca="1">IF(AND($C179&lt;=4,$C179&lt;&gt;0),0,IF(AND($C179="S",$W179&gt;0),OFFSET(I179,-1,0)+1,OFFSET(I179,-1,0)))</f>
        <v>0</v>
      </c>
      <c r="J179" s="61">
        <f t="shared" ca="1" si="14"/>
        <v>0</v>
      </c>
      <c r="K179" s="61">
        <f t="shared" ca="1" si="15"/>
        <v>0</v>
      </c>
      <c r="L179" s="62" t="str">
        <f ca="1">IF(OR(W179&gt;0,$C179=1),"F","")</f>
        <v/>
      </c>
      <c r="M179" s="63" t="s">
        <v>50</v>
      </c>
      <c r="N179" s="64" t="s">
        <v>50</v>
      </c>
      <c r="O179" s="65" t="s">
        <v>405</v>
      </c>
      <c r="P179" s="66" t="s">
        <v>60</v>
      </c>
      <c r="Q179" s="67">
        <v>270501</v>
      </c>
      <c r="R179" s="68" t="s">
        <v>406</v>
      </c>
      <c r="S179" s="69" t="s">
        <v>74</v>
      </c>
      <c r="T179" s="70">
        <v>2760.99</v>
      </c>
      <c r="U179" s="71"/>
      <c r="V179" s="71"/>
      <c r="W179" s="72"/>
      <c r="X179" s="73" t="s">
        <v>11</v>
      </c>
      <c r="Y179" s="74"/>
      <c r="Z179" s="75"/>
      <c r="AA179" s="75"/>
    </row>
    <row r="180" spans="1:27" s="14" customFormat="1" ht="3.95" customHeight="1" x14ac:dyDescent="0.2">
      <c r="A180" s="108">
        <v>-1</v>
      </c>
      <c r="B180" s="109"/>
      <c r="C180" s="109">
        <v>-1</v>
      </c>
      <c r="D180" s="109"/>
      <c r="E180" s="109">
        <v>0</v>
      </c>
      <c r="F180" s="109">
        <v>0</v>
      </c>
      <c r="G180" s="109">
        <v>0</v>
      </c>
      <c r="H180" s="109">
        <v>0</v>
      </c>
      <c r="I180" s="109">
        <v>0</v>
      </c>
      <c r="J180" s="109"/>
      <c r="K180" s="109"/>
      <c r="L180" s="110" t="s">
        <v>55</v>
      </c>
      <c r="M180" s="111"/>
      <c r="N180" s="112"/>
      <c r="O180" s="113"/>
      <c r="P180" s="114"/>
      <c r="Q180" s="114"/>
      <c r="R180" s="114"/>
      <c r="S180" s="114"/>
      <c r="T180" s="114"/>
      <c r="U180" s="114"/>
      <c r="V180" s="114"/>
      <c r="W180" s="115"/>
      <c r="X180" s="2"/>
    </row>
    <row r="181" spans="1:27" s="14" customFormat="1" ht="25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 t="s">
        <v>55</v>
      </c>
      <c r="M181" s="15"/>
      <c r="N181" s="15"/>
      <c r="O181" s="116"/>
      <c r="P181" s="48"/>
      <c r="Q181" s="48"/>
      <c r="R181" s="117" t="s">
        <v>407</v>
      </c>
      <c r="S181" s="37"/>
      <c r="T181" s="48"/>
      <c r="U181" s="118" t="s">
        <v>408</v>
      </c>
      <c r="V181" s="119"/>
      <c r="W181" s="120"/>
      <c r="X181" s="2"/>
    </row>
    <row r="182" spans="1:27" s="14" customFormat="1" ht="25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 t="s">
        <v>55</v>
      </c>
      <c r="M182" s="15"/>
      <c r="N182" s="15"/>
      <c r="O182" s="116"/>
      <c r="P182" s="48"/>
      <c r="Q182" s="48"/>
      <c r="R182" s="117"/>
      <c r="S182" s="37"/>
      <c r="T182" s="48"/>
      <c r="U182" s="121" t="e">
        <v>#REF!</v>
      </c>
      <c r="V182" s="122"/>
      <c r="W182" s="123"/>
      <c r="X182" s="124"/>
    </row>
    <row r="183" spans="1:27" s="14" customFormat="1" ht="25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 t="s">
        <v>55</v>
      </c>
      <c r="M183" s="15"/>
      <c r="N183" s="15"/>
      <c r="O183" s="116"/>
      <c r="P183" s="48"/>
      <c r="Q183" s="48"/>
      <c r="R183" s="117"/>
      <c r="S183" s="37"/>
      <c r="T183" s="125"/>
      <c r="U183" s="126" t="s">
        <v>409</v>
      </c>
      <c r="V183" s="127"/>
      <c r="W183" s="128"/>
      <c r="X183" s="2"/>
    </row>
    <row r="184" spans="1:27" s="14" customForma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 t="s">
        <v>55</v>
      </c>
      <c r="M184" s="15"/>
      <c r="N184" s="15"/>
      <c r="O184" s="116"/>
      <c r="P184" s="48"/>
      <c r="Q184" s="48"/>
      <c r="R184" s="117"/>
      <c r="S184" s="37"/>
      <c r="T184" s="48"/>
      <c r="U184" s="129"/>
      <c r="V184" s="130"/>
      <c r="W184" s="131"/>
      <c r="X184" s="124"/>
    </row>
    <row r="185" spans="1:27" s="14" customFormat="1" ht="20.100000000000001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 t="s">
        <v>55</v>
      </c>
      <c r="M185" s="15"/>
      <c r="N185" s="15"/>
      <c r="O185" s="116"/>
      <c r="P185" s="48"/>
      <c r="Q185" s="48"/>
      <c r="R185" s="117"/>
      <c r="S185" s="37"/>
      <c r="T185" s="48"/>
      <c r="U185" s="132" t="s">
        <v>410</v>
      </c>
      <c r="V185" s="133"/>
      <c r="W185" s="134"/>
      <c r="X185" s="2"/>
    </row>
    <row r="186" spans="1:27" s="14" customFormat="1" ht="20.100000000000001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 t="s">
        <v>55</v>
      </c>
      <c r="M186" s="15"/>
      <c r="N186" s="15"/>
      <c r="O186" s="116"/>
      <c r="P186" s="48"/>
      <c r="Q186" s="48"/>
      <c r="R186" s="117"/>
      <c r="S186" s="37"/>
      <c r="T186" s="48"/>
      <c r="U186" s="132" t="s">
        <v>411</v>
      </c>
      <c r="V186" s="133"/>
      <c r="W186" s="123"/>
      <c r="X186" s="2"/>
    </row>
    <row r="187" spans="1:27" s="14" customFormat="1" ht="20.100000000000001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 t="s">
        <v>55</v>
      </c>
      <c r="M187" s="15"/>
      <c r="N187" s="15"/>
      <c r="O187" s="135"/>
      <c r="P187" s="48"/>
      <c r="Q187" s="48"/>
      <c r="R187" s="48"/>
      <c r="S187" s="37"/>
      <c r="T187" s="136"/>
      <c r="U187" s="132" t="s">
        <v>412</v>
      </c>
      <c r="V187" s="133"/>
      <c r="W187" s="123"/>
      <c r="X187" s="2"/>
    </row>
    <row r="188" spans="1:27" s="14" customForma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 t="s">
        <v>55</v>
      </c>
      <c r="M188" s="137"/>
      <c r="N188" s="137"/>
      <c r="O188" s="138"/>
      <c r="S188" s="9"/>
      <c r="T188" s="139"/>
      <c r="U188" s="140"/>
      <c r="V188" s="140"/>
      <c r="W188" s="141"/>
      <c r="X188" s="142"/>
    </row>
    <row r="189" spans="1:27" s="14" customFormat="1" ht="35.1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 t="s">
        <v>55</v>
      </c>
      <c r="M189" s="137"/>
      <c r="N189" s="137"/>
      <c r="O189" s="138"/>
      <c r="Q189" s="143" t="s">
        <v>413</v>
      </c>
      <c r="R189" s="143"/>
      <c r="S189" s="143"/>
      <c r="T189" s="143"/>
      <c r="U189" s="143"/>
      <c r="V189" s="143"/>
      <c r="W189" s="143"/>
      <c r="X189" s="1"/>
    </row>
    <row r="190" spans="1:27" s="14" customForma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 t="s">
        <v>55</v>
      </c>
      <c r="M190" s="137"/>
      <c r="N190" s="137"/>
      <c r="O190" s="138"/>
      <c r="Q190" s="144" t="s">
        <v>414</v>
      </c>
      <c r="R190" s="144"/>
      <c r="S190" s="144"/>
      <c r="T190" s="144"/>
      <c r="U190" s="144"/>
      <c r="V190" s="144"/>
      <c r="W190" s="144"/>
      <c r="X190" s="1"/>
    </row>
    <row r="191" spans="1:27" s="148" customFormat="1" x14ac:dyDescent="0.2">
      <c r="A191" s="145"/>
      <c r="B191" s="145"/>
      <c r="C191" s="145"/>
      <c r="D191" s="145"/>
      <c r="E191" s="145"/>
      <c r="F191" s="145"/>
      <c r="G191" s="145"/>
      <c r="H191" s="145"/>
      <c r="I191" s="145"/>
      <c r="J191" s="145"/>
      <c r="K191" s="145"/>
      <c r="L191" s="2" t="s">
        <v>55</v>
      </c>
      <c r="M191" s="146"/>
      <c r="N191" s="146"/>
      <c r="O191" s="147"/>
      <c r="P191" s="7"/>
      <c r="Q191" s="144" t="s">
        <v>415</v>
      </c>
      <c r="R191" s="144"/>
      <c r="S191" s="144"/>
      <c r="T191" s="144"/>
      <c r="U191" s="144"/>
      <c r="V191" s="144"/>
      <c r="W191" s="144"/>
      <c r="X191" s="1"/>
    </row>
    <row r="192" spans="1:27" s="148" customFormat="1" ht="26.25" customHeight="1" x14ac:dyDescent="0.2">
      <c r="A192" s="145"/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2" t="s">
        <v>55</v>
      </c>
      <c r="M192" s="146"/>
      <c r="N192" s="146"/>
      <c r="O192" s="147"/>
      <c r="P192" s="7"/>
      <c r="Q192" s="149" t="s">
        <v>416</v>
      </c>
      <c r="R192" s="143"/>
      <c r="S192" s="143"/>
      <c r="T192" s="143"/>
      <c r="U192" s="143"/>
      <c r="V192" s="143"/>
      <c r="W192" s="143"/>
      <c r="X192" s="1"/>
    </row>
    <row r="193" spans="1:24" s="148" customFormat="1" x14ac:dyDescent="0.2">
      <c r="A193" s="145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2" t="s">
        <v>55</v>
      </c>
      <c r="M193" s="146"/>
      <c r="N193" s="146"/>
      <c r="O193" s="147"/>
      <c r="P193" s="7"/>
      <c r="Q193" s="144" t="s">
        <v>417</v>
      </c>
      <c r="R193" s="144"/>
      <c r="S193" s="144"/>
      <c r="T193" s="144"/>
      <c r="U193" s="144"/>
      <c r="V193" s="144"/>
      <c r="W193" s="144"/>
      <c r="X193" s="1"/>
    </row>
    <row r="194" spans="1:24" s="148" customFormat="1" x14ac:dyDescent="0.2">
      <c r="A194" s="145"/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2" t="s">
        <v>55</v>
      </c>
      <c r="M194" s="146"/>
      <c r="N194" s="146"/>
      <c r="O194" s="147"/>
      <c r="P194" s="7"/>
      <c r="Q194" s="14"/>
      <c r="R194" s="7"/>
      <c r="S194" s="150"/>
      <c r="T194" s="150"/>
      <c r="U194" s="150"/>
      <c r="V194" s="150"/>
      <c r="W194" s="150"/>
      <c r="X194" s="7"/>
    </row>
    <row r="195" spans="1:24" s="148" customFormat="1" x14ac:dyDescent="0.2">
      <c r="A195" s="145"/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2" t="s">
        <v>55</v>
      </c>
      <c r="M195" s="146"/>
      <c r="N195" s="146"/>
      <c r="O195" s="147"/>
      <c r="P195" s="7"/>
      <c r="Q195" s="14"/>
      <c r="R195" s="7"/>
      <c r="S195" s="151"/>
      <c r="T195" s="151"/>
      <c r="U195" s="151"/>
      <c r="V195" s="151"/>
      <c r="W195" s="151"/>
      <c r="X195" s="7"/>
    </row>
    <row r="196" spans="1:24" x14ac:dyDescent="0.2">
      <c r="Q196" s="14"/>
      <c r="S196" s="151"/>
      <c r="T196" s="151"/>
      <c r="U196" s="151"/>
      <c r="V196" s="151"/>
      <c r="W196" s="154"/>
    </row>
  </sheetData>
  <sheetProtection formatCells="0" formatColumns="0" formatRows="0" autoFilter="0"/>
  <autoFilter ref="L16:W195" xr:uid="{00000000-0009-0000-0000-000004000000}"/>
  <dataConsolidate topLabels="1">
    <dataRefs count="1">
      <dataRef ref="R20:W42" sheet="Orçamento" r:id="rId1"/>
    </dataRefs>
  </dataConsolidate>
  <mergeCells count="40">
    <mergeCell ref="S194:W194"/>
    <mergeCell ref="U187:V187"/>
    <mergeCell ref="Q189:W189"/>
    <mergeCell ref="Q190:W190"/>
    <mergeCell ref="Q191:W191"/>
    <mergeCell ref="Q192:W192"/>
    <mergeCell ref="Q193:W193"/>
    <mergeCell ref="O15:W15"/>
    <mergeCell ref="R181:R186"/>
    <mergeCell ref="U181:V181"/>
    <mergeCell ref="U182:V182"/>
    <mergeCell ref="U183:V183"/>
    <mergeCell ref="U185:V185"/>
    <mergeCell ref="U186:V186"/>
    <mergeCell ref="O11:X11"/>
    <mergeCell ref="O12:Q12"/>
    <mergeCell ref="O13:Q13"/>
    <mergeCell ref="S13:U13"/>
    <mergeCell ref="V13:W13"/>
    <mergeCell ref="O14:X14"/>
    <mergeCell ref="O8:W8"/>
    <mergeCell ref="M9:M10"/>
    <mergeCell ref="O9:Q9"/>
    <mergeCell ref="S9:U9"/>
    <mergeCell ref="V9:W9"/>
    <mergeCell ref="O10:Q10"/>
    <mergeCell ref="T10:U10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T10">
    <cfRule type="containsBlanks" dxfId="378" priority="379">
      <formula>LEN(TRIM(T10))=0</formula>
    </cfRule>
  </conditionalFormatting>
  <conditionalFormatting sqref="W10">
    <cfRule type="containsBlanks" dxfId="377" priority="378">
      <formula>LEN(TRIM(W10))=0</formula>
    </cfRule>
  </conditionalFormatting>
  <conditionalFormatting sqref="O17:W18 O19:Q20 S19:W20 O62:W69 O22:Q25 S22:W29 R20:R27 O31:Q35 S31:W35 O79:W94 O142:Q149 S142:W149 S128:W132 O128:Q132 O27:Q29 O26 R130:R132 S42:W52 O42:Q52 R56:R61">
    <cfRule type="expression" dxfId="376" priority="374">
      <formula>OR($C17=0,$C17=4)</formula>
    </cfRule>
    <cfRule type="expression" dxfId="375" priority="375">
      <formula>$C17=3</formula>
    </cfRule>
    <cfRule type="expression" dxfId="374" priority="376">
      <formula>$C17=2</formula>
    </cfRule>
    <cfRule type="expression" dxfId="373" priority="377">
      <formula>$C17=1</formula>
    </cfRule>
  </conditionalFormatting>
  <conditionalFormatting sqref="P17:Q18 S17:V20 P62:Q69 S62:V69 P22:Q25 S22:V29 P31:Q35 S31:V35 P79:Q94 S79:V94 P142:Q149 S142:V149 S128:V132 P128:Q132 P27:Q29 S42:V52 P42:Q52">
    <cfRule type="expression" dxfId="372" priority="370">
      <formula>OR($C17=0,$C17=4)</formula>
    </cfRule>
    <cfRule type="expression" dxfId="371" priority="371">
      <formula>$C17=3</formula>
    </cfRule>
    <cfRule type="expression" dxfId="370" priority="372">
      <formula>$C17=2</formula>
    </cfRule>
    <cfRule type="expression" dxfId="369" priority="373">
      <formula>$C17=1</formula>
    </cfRule>
  </conditionalFormatting>
  <conditionalFormatting sqref="M17:M27 M87:M94 M36:M41 M128:M132">
    <cfRule type="cellIs" dxfId="368" priority="369" operator="notEqual">
      <formula>$N17</formula>
    </cfRule>
  </conditionalFormatting>
  <conditionalFormatting sqref="P19:Q20">
    <cfRule type="expression" dxfId="367" priority="368">
      <formula>$C19=1</formula>
    </cfRule>
  </conditionalFormatting>
  <conditionalFormatting sqref="P19:Q20">
    <cfRule type="expression" dxfId="366" priority="365">
      <formula>OR($C19=0,$C19=4)</formula>
    </cfRule>
    <cfRule type="expression" dxfId="365" priority="366">
      <formula>$C19=3</formula>
    </cfRule>
    <cfRule type="expression" dxfId="364" priority="367">
      <formula>$C19=2</formula>
    </cfRule>
  </conditionalFormatting>
  <conditionalFormatting sqref="R19">
    <cfRule type="expression" dxfId="363" priority="361">
      <formula>OR($C19=0,$C19=4)</formula>
    </cfRule>
    <cfRule type="expression" dxfId="362" priority="362">
      <formula>$C19=3</formula>
    </cfRule>
    <cfRule type="expression" dxfId="361" priority="363">
      <formula>$C19=2</formula>
    </cfRule>
    <cfRule type="expression" dxfId="360" priority="364">
      <formula>$C19=1</formula>
    </cfRule>
  </conditionalFormatting>
  <conditionalFormatting sqref="O21:Q21 O97:Q104 S97:W104 S21:W21">
    <cfRule type="expression" dxfId="359" priority="357">
      <formula>OR($C21=0,$C21=4)</formula>
    </cfRule>
    <cfRule type="expression" dxfId="358" priority="358">
      <formula>$C21=3</formula>
    </cfRule>
    <cfRule type="expression" dxfId="357" priority="359">
      <formula>$C21=2</formula>
    </cfRule>
    <cfRule type="expression" dxfId="356" priority="360">
      <formula>$C21=1</formula>
    </cfRule>
  </conditionalFormatting>
  <conditionalFormatting sqref="P21:Q21 S21:V21 S97:V104 P97:Q104">
    <cfRule type="expression" dxfId="355" priority="353">
      <formula>OR($C21=0,$C21=4)</formula>
    </cfRule>
    <cfRule type="expression" dxfId="354" priority="354">
      <formula>$C21=3</formula>
    </cfRule>
    <cfRule type="expression" dxfId="353" priority="355">
      <formula>$C21=2</formula>
    </cfRule>
    <cfRule type="expression" dxfId="352" priority="356">
      <formula>$C21=1</formula>
    </cfRule>
  </conditionalFormatting>
  <conditionalFormatting sqref="O105:Q111 S105:W111 S113:W114 O113:Q114">
    <cfRule type="expression" dxfId="351" priority="349">
      <formula>OR($C105=0,$C105=4)</formula>
    </cfRule>
    <cfRule type="expression" dxfId="350" priority="350">
      <formula>$C105=3</formula>
    </cfRule>
    <cfRule type="expression" dxfId="349" priority="351">
      <formula>$C105=2</formula>
    </cfRule>
    <cfRule type="expression" dxfId="348" priority="352">
      <formula>$C105=1</formula>
    </cfRule>
  </conditionalFormatting>
  <conditionalFormatting sqref="P105:Q111 S105:V111 S113:V114 P113:Q114">
    <cfRule type="expression" dxfId="347" priority="345">
      <formula>OR($C105=0,$C105=4)</formula>
    </cfRule>
    <cfRule type="expression" dxfId="346" priority="346">
      <formula>$C105=3</formula>
    </cfRule>
    <cfRule type="expression" dxfId="345" priority="347">
      <formula>$C105=2</formula>
    </cfRule>
    <cfRule type="expression" dxfId="344" priority="348">
      <formula>$C105=1</formula>
    </cfRule>
  </conditionalFormatting>
  <conditionalFormatting sqref="O115:Q123 S115:W123">
    <cfRule type="expression" dxfId="343" priority="341">
      <formula>OR($C115=0,$C115=4)</formula>
    </cfRule>
    <cfRule type="expression" dxfId="342" priority="342">
      <formula>$C115=3</formula>
    </cfRule>
    <cfRule type="expression" dxfId="341" priority="343">
      <formula>$C115=2</formula>
    </cfRule>
    <cfRule type="expression" dxfId="340" priority="344">
      <formula>$C115=1</formula>
    </cfRule>
  </conditionalFormatting>
  <conditionalFormatting sqref="P115:Q123 S115:V123">
    <cfRule type="expression" dxfId="339" priority="337">
      <formula>OR($C115=0,$C115=4)</formula>
    </cfRule>
    <cfRule type="expression" dxfId="338" priority="338">
      <formula>$C115=3</formula>
    </cfRule>
    <cfRule type="expression" dxfId="337" priority="339">
      <formula>$C115=2</formula>
    </cfRule>
    <cfRule type="expression" dxfId="336" priority="340">
      <formula>$C115=1</formula>
    </cfRule>
  </conditionalFormatting>
  <conditionalFormatting sqref="O124:Q126 S124:W126">
    <cfRule type="expression" dxfId="335" priority="333">
      <formula>OR($C124=0,$C124=4)</formula>
    </cfRule>
    <cfRule type="expression" dxfId="334" priority="334">
      <formula>$C124=3</formula>
    </cfRule>
    <cfRule type="expression" dxfId="333" priority="335">
      <formula>$C124=2</formula>
    </cfRule>
    <cfRule type="expression" dxfId="332" priority="336">
      <formula>$C124=1</formula>
    </cfRule>
  </conditionalFormatting>
  <conditionalFormatting sqref="P124:Q126 S124:V126">
    <cfRule type="expression" dxfId="331" priority="329">
      <formula>OR($C124=0,$C124=4)</formula>
    </cfRule>
    <cfRule type="expression" dxfId="330" priority="330">
      <formula>$C124=3</formula>
    </cfRule>
    <cfRule type="expression" dxfId="329" priority="331">
      <formula>$C124=2</formula>
    </cfRule>
    <cfRule type="expression" dxfId="328" priority="332">
      <formula>$C124=1</formula>
    </cfRule>
  </conditionalFormatting>
  <conditionalFormatting sqref="S134:W141 O134:Q141">
    <cfRule type="expression" dxfId="327" priority="325">
      <formula>OR($C134=0,$C134=4)</formula>
    </cfRule>
    <cfRule type="expression" dxfId="326" priority="326">
      <formula>$C134=3</formula>
    </cfRule>
    <cfRule type="expression" dxfId="325" priority="327">
      <formula>$C134=2</formula>
    </cfRule>
    <cfRule type="expression" dxfId="324" priority="328">
      <formula>$C134=1</formula>
    </cfRule>
  </conditionalFormatting>
  <conditionalFormatting sqref="S134:V141 P134:Q141">
    <cfRule type="expression" dxfId="323" priority="321">
      <formula>OR($C134=0,$C134=4)</formula>
    </cfRule>
    <cfRule type="expression" dxfId="322" priority="322">
      <formula>$C134=3</formula>
    </cfRule>
    <cfRule type="expression" dxfId="321" priority="323">
      <formula>$C134=2</formula>
    </cfRule>
    <cfRule type="expression" dxfId="320" priority="324">
      <formula>$C134=1</formula>
    </cfRule>
  </conditionalFormatting>
  <conditionalFormatting sqref="S150:W158 O150:Q158">
    <cfRule type="expression" dxfId="319" priority="317">
      <formula>OR($C150=0,$C150=4)</formula>
    </cfRule>
    <cfRule type="expression" dxfId="318" priority="318">
      <formula>$C150=3</formula>
    </cfRule>
    <cfRule type="expression" dxfId="317" priority="319">
      <formula>$C150=2</formula>
    </cfRule>
    <cfRule type="expression" dxfId="316" priority="320">
      <formula>$C150=1</formula>
    </cfRule>
  </conditionalFormatting>
  <conditionalFormatting sqref="S150:V158 P150:Q158">
    <cfRule type="expression" dxfId="315" priority="313">
      <formula>OR($C150=0,$C150=4)</formula>
    </cfRule>
    <cfRule type="expression" dxfId="314" priority="314">
      <formula>$C150=3</formula>
    </cfRule>
    <cfRule type="expression" dxfId="313" priority="315">
      <formula>$C150=2</formula>
    </cfRule>
    <cfRule type="expression" dxfId="312" priority="316">
      <formula>$C150=1</formula>
    </cfRule>
  </conditionalFormatting>
  <conditionalFormatting sqref="O159:Q167 S159:W167">
    <cfRule type="expression" dxfId="311" priority="309">
      <formula>OR($C159=0,$C159=4)</formula>
    </cfRule>
    <cfRule type="expression" dxfId="310" priority="310">
      <formula>$C159=3</formula>
    </cfRule>
    <cfRule type="expression" dxfId="309" priority="311">
      <formula>$C159=2</formula>
    </cfRule>
    <cfRule type="expression" dxfId="308" priority="312">
      <formula>$C159=1</formula>
    </cfRule>
  </conditionalFormatting>
  <conditionalFormatting sqref="P159:Q167 S159:V167">
    <cfRule type="expression" dxfId="307" priority="305">
      <formula>OR($C159=0,$C159=4)</formula>
    </cfRule>
    <cfRule type="expression" dxfId="306" priority="306">
      <formula>$C159=3</formula>
    </cfRule>
    <cfRule type="expression" dxfId="305" priority="307">
      <formula>$C159=2</formula>
    </cfRule>
    <cfRule type="expression" dxfId="304" priority="308">
      <formula>$C159=1</formula>
    </cfRule>
  </conditionalFormatting>
  <conditionalFormatting sqref="O168:Q168 S168:W169 S172:W178 O172:Q178 O169">
    <cfRule type="expression" dxfId="303" priority="301">
      <formula>OR($C168=0,$C168=4)</formula>
    </cfRule>
    <cfRule type="expression" dxfId="302" priority="302">
      <formula>$C168=3</formula>
    </cfRule>
    <cfRule type="expression" dxfId="301" priority="303">
      <formula>$C168=2</formula>
    </cfRule>
    <cfRule type="expression" dxfId="300" priority="304">
      <formula>$C168=1</formula>
    </cfRule>
  </conditionalFormatting>
  <conditionalFormatting sqref="P168:Q168 S168:V169 S172:V178 P172:Q178">
    <cfRule type="expression" dxfId="299" priority="297">
      <formula>OR($C168=0,$C168=4)</formula>
    </cfRule>
    <cfRule type="expression" dxfId="298" priority="298">
      <formula>$C168=3</formula>
    </cfRule>
    <cfRule type="expression" dxfId="297" priority="299">
      <formula>$C168=2</formula>
    </cfRule>
    <cfRule type="expression" dxfId="296" priority="300">
      <formula>$C168=1</formula>
    </cfRule>
  </conditionalFormatting>
  <conditionalFormatting sqref="S54:W61 O54:Q61">
    <cfRule type="expression" dxfId="295" priority="293">
      <formula>OR($C54=0,$C54=4)</formula>
    </cfRule>
    <cfRule type="expression" dxfId="294" priority="294">
      <formula>$C54=3</formula>
    </cfRule>
    <cfRule type="expression" dxfId="293" priority="295">
      <formula>$C54=2</formula>
    </cfRule>
    <cfRule type="expression" dxfId="292" priority="296">
      <formula>$C54=1</formula>
    </cfRule>
  </conditionalFormatting>
  <conditionalFormatting sqref="S54:V61 P54:Q61">
    <cfRule type="expression" dxfId="291" priority="289">
      <formula>OR($C54=0,$C54=4)</formula>
    </cfRule>
    <cfRule type="expression" dxfId="290" priority="290">
      <formula>$C54=3</formula>
    </cfRule>
    <cfRule type="expression" dxfId="289" priority="291">
      <formula>$C54=2</formula>
    </cfRule>
    <cfRule type="expression" dxfId="288" priority="292">
      <formula>$C54=1</formula>
    </cfRule>
  </conditionalFormatting>
  <conditionalFormatting sqref="S95:W96 O95:Q96">
    <cfRule type="expression" dxfId="287" priority="285">
      <formula>OR($C95=0,$C95=4)</formula>
    </cfRule>
    <cfRule type="expression" dxfId="286" priority="286">
      <formula>$C95=3</formula>
    </cfRule>
    <cfRule type="expression" dxfId="285" priority="287">
      <formula>$C95=2</formula>
    </cfRule>
    <cfRule type="expression" dxfId="284" priority="288">
      <formula>$C95=1</formula>
    </cfRule>
  </conditionalFormatting>
  <conditionalFormatting sqref="S95:V96 P95:Q96">
    <cfRule type="expression" dxfId="283" priority="281">
      <formula>OR($C95=0,$C95=4)</formula>
    </cfRule>
    <cfRule type="expression" dxfId="282" priority="282">
      <formula>$C95=3</formula>
    </cfRule>
    <cfRule type="expression" dxfId="281" priority="283">
      <formula>$C95=2</formula>
    </cfRule>
    <cfRule type="expression" dxfId="280" priority="284">
      <formula>$C95=1</formula>
    </cfRule>
  </conditionalFormatting>
  <conditionalFormatting sqref="M95:M97 M29 M125 M155:M159 M162:M165 M167:M169 M175:M177 M31:M35 M134:M146 M42:M46">
    <cfRule type="cellIs" dxfId="279" priority="280" operator="notEqual">
      <formula>$N29</formula>
    </cfRule>
  </conditionalFormatting>
  <conditionalFormatting sqref="M147">
    <cfRule type="cellIs" dxfId="278" priority="279" operator="notEqual">
      <formula>$N147</formula>
    </cfRule>
  </conditionalFormatting>
  <conditionalFormatting sqref="M166">
    <cfRule type="cellIs" dxfId="277" priority="278" operator="notEqual">
      <formula>$N166</formula>
    </cfRule>
  </conditionalFormatting>
  <conditionalFormatting sqref="M28">
    <cfRule type="cellIs" dxfId="276" priority="277" operator="notEqual">
      <formula>$N28</formula>
    </cfRule>
  </conditionalFormatting>
  <conditionalFormatting sqref="M172:M174">
    <cfRule type="cellIs" dxfId="275" priority="276" operator="notEqual">
      <formula>$N172</formula>
    </cfRule>
  </conditionalFormatting>
  <conditionalFormatting sqref="M148:M150">
    <cfRule type="cellIs" dxfId="274" priority="275" operator="notEqual">
      <formula>$N148</formula>
    </cfRule>
  </conditionalFormatting>
  <conditionalFormatting sqref="M151:M153">
    <cfRule type="cellIs" dxfId="273" priority="274" operator="notEqual">
      <formula>$N151</formula>
    </cfRule>
  </conditionalFormatting>
  <conditionalFormatting sqref="M154">
    <cfRule type="cellIs" dxfId="272" priority="273" operator="notEqual">
      <formula>$N154</formula>
    </cfRule>
  </conditionalFormatting>
  <conditionalFormatting sqref="M126">
    <cfRule type="cellIs" dxfId="271" priority="272" operator="notEqual">
      <formula>$N126</formula>
    </cfRule>
  </conditionalFormatting>
  <conditionalFormatting sqref="M47 M63:M73 M79:M85 M49:M52 M54:M61">
    <cfRule type="cellIs" dxfId="270" priority="271" stopIfTrue="1" operator="notEqual">
      <formula>$N47</formula>
    </cfRule>
  </conditionalFormatting>
  <conditionalFormatting sqref="M48">
    <cfRule type="cellIs" dxfId="269" priority="270" stopIfTrue="1" operator="notEqual">
      <formula>$N48</formula>
    </cfRule>
  </conditionalFormatting>
  <conditionalFormatting sqref="M113">
    <cfRule type="cellIs" dxfId="268" priority="269" operator="notEqual">
      <formula>$N113</formula>
    </cfRule>
  </conditionalFormatting>
  <conditionalFormatting sqref="M114:M116 M120">
    <cfRule type="cellIs" dxfId="267" priority="268" stopIfTrue="1" operator="notEqual">
      <formula>$N114</formula>
    </cfRule>
  </conditionalFormatting>
  <conditionalFormatting sqref="M121">
    <cfRule type="cellIs" dxfId="266" priority="267" stopIfTrue="1" operator="notEqual">
      <formula>$N121</formula>
    </cfRule>
  </conditionalFormatting>
  <conditionalFormatting sqref="M122:M123">
    <cfRule type="cellIs" dxfId="265" priority="266" stopIfTrue="1" operator="notEqual">
      <formula>$N122</formula>
    </cfRule>
  </conditionalFormatting>
  <conditionalFormatting sqref="M124">
    <cfRule type="cellIs" dxfId="264" priority="265" stopIfTrue="1" operator="notEqual">
      <formula>$N124</formula>
    </cfRule>
  </conditionalFormatting>
  <conditionalFormatting sqref="M117:M118">
    <cfRule type="cellIs" dxfId="263" priority="264" stopIfTrue="1" operator="notEqual">
      <formula>$N117</formula>
    </cfRule>
  </conditionalFormatting>
  <conditionalFormatting sqref="M119">
    <cfRule type="cellIs" dxfId="262" priority="263" stopIfTrue="1" operator="notEqual">
      <formula>$N119</formula>
    </cfRule>
  </conditionalFormatting>
  <conditionalFormatting sqref="M101 M103:M108 M98:M99">
    <cfRule type="cellIs" dxfId="261" priority="262" operator="notEqual">
      <formula>$N98</formula>
    </cfRule>
  </conditionalFormatting>
  <conditionalFormatting sqref="M102">
    <cfRule type="cellIs" dxfId="260" priority="261" operator="notEqual">
      <formula>$N102</formula>
    </cfRule>
  </conditionalFormatting>
  <conditionalFormatting sqref="M100">
    <cfRule type="cellIs" dxfId="259" priority="260" operator="notEqual">
      <formula>$N100</formula>
    </cfRule>
  </conditionalFormatting>
  <conditionalFormatting sqref="M110:M111">
    <cfRule type="cellIs" dxfId="258" priority="259" operator="notEqual">
      <formula>$N110</formula>
    </cfRule>
  </conditionalFormatting>
  <conditionalFormatting sqref="M109">
    <cfRule type="cellIs" dxfId="257" priority="258" operator="notEqual">
      <formula>$N109</formula>
    </cfRule>
  </conditionalFormatting>
  <conditionalFormatting sqref="M160">
    <cfRule type="cellIs" dxfId="256" priority="257" operator="notEqual">
      <formula>$N160</formula>
    </cfRule>
  </conditionalFormatting>
  <conditionalFormatting sqref="M161">
    <cfRule type="cellIs" dxfId="255" priority="256" operator="notEqual">
      <formula>$N161</formula>
    </cfRule>
  </conditionalFormatting>
  <conditionalFormatting sqref="M178">
    <cfRule type="cellIs" dxfId="254" priority="255" operator="notEqual">
      <formula>$N178</formula>
    </cfRule>
  </conditionalFormatting>
  <conditionalFormatting sqref="R95:R97 R111 R29 R125 R128 R155:R159 R162:R163 R165 R167:R169 R35 R175:R177 R31:R32 R134:R147 R42:R46">
    <cfRule type="expression" dxfId="253" priority="251">
      <formula>OR($C29=0,$C29=4)</formula>
    </cfRule>
    <cfRule type="expression" dxfId="252" priority="252">
      <formula>$C29=3</formula>
    </cfRule>
    <cfRule type="expression" dxfId="251" priority="253">
      <formula>$C29=2</formula>
    </cfRule>
    <cfRule type="expression" dxfId="250" priority="254">
      <formula>$C29=1</formula>
    </cfRule>
  </conditionalFormatting>
  <conditionalFormatting sqref="R106:R107">
    <cfRule type="expression" dxfId="249" priority="247">
      <formula>OR($C106=0,$C106=4)</formula>
    </cfRule>
    <cfRule type="expression" dxfId="248" priority="248">
      <formula>$C106=3</formula>
    </cfRule>
    <cfRule type="expression" dxfId="247" priority="249">
      <formula>$C106=2</formula>
    </cfRule>
    <cfRule type="expression" dxfId="246" priority="250">
      <formula>$C106=1</formula>
    </cfRule>
  </conditionalFormatting>
  <conditionalFormatting sqref="R98">
    <cfRule type="expression" dxfId="245" priority="243">
      <formula>OR($C98=0,$C98=4)</formula>
    </cfRule>
    <cfRule type="expression" dxfId="244" priority="244">
      <formula>$C98=3</formula>
    </cfRule>
    <cfRule type="expression" dxfId="243" priority="245">
      <formula>$C98=2</formula>
    </cfRule>
    <cfRule type="expression" dxfId="242" priority="246">
      <formula>$C98=1</formula>
    </cfRule>
  </conditionalFormatting>
  <conditionalFormatting sqref="R99">
    <cfRule type="expression" dxfId="241" priority="239">
      <formula>OR($C99=0,$C99=4)</formula>
    </cfRule>
    <cfRule type="expression" dxfId="240" priority="240">
      <formula>$C99=3</formula>
    </cfRule>
    <cfRule type="expression" dxfId="239" priority="241">
      <formula>$C99=2</formula>
    </cfRule>
    <cfRule type="expression" dxfId="238" priority="242">
      <formula>$C99=1</formula>
    </cfRule>
  </conditionalFormatting>
  <conditionalFormatting sqref="R100">
    <cfRule type="expression" dxfId="237" priority="235">
      <formula>OR($C100=0,$C100=4)</formula>
    </cfRule>
    <cfRule type="expression" dxfId="236" priority="236">
      <formula>$C100=3</formula>
    </cfRule>
    <cfRule type="expression" dxfId="235" priority="237">
      <formula>$C100=2</formula>
    </cfRule>
    <cfRule type="expression" dxfId="234" priority="238">
      <formula>$C100=1</formula>
    </cfRule>
  </conditionalFormatting>
  <conditionalFormatting sqref="R101">
    <cfRule type="expression" dxfId="233" priority="231">
      <formula>OR($C101=0,$C101=4)</formula>
    </cfRule>
    <cfRule type="expression" dxfId="232" priority="232">
      <formula>$C101=3</formula>
    </cfRule>
    <cfRule type="expression" dxfId="231" priority="233">
      <formula>$C101=2</formula>
    </cfRule>
    <cfRule type="expression" dxfId="230" priority="234">
      <formula>$C101=1</formula>
    </cfRule>
  </conditionalFormatting>
  <conditionalFormatting sqref="R102">
    <cfRule type="expression" dxfId="229" priority="227">
      <formula>OR($C102=0,$C102=4)</formula>
    </cfRule>
    <cfRule type="expression" dxfId="228" priority="228">
      <formula>$C102=3</formula>
    </cfRule>
    <cfRule type="expression" dxfId="227" priority="229">
      <formula>$C102=2</formula>
    </cfRule>
    <cfRule type="expression" dxfId="226" priority="230">
      <formula>$C102=1</formula>
    </cfRule>
  </conditionalFormatting>
  <conditionalFormatting sqref="R103">
    <cfRule type="expression" dxfId="225" priority="223">
      <formula>OR($C103=0,$C103=4)</formula>
    </cfRule>
    <cfRule type="expression" dxfId="224" priority="224">
      <formula>$C103=3</formula>
    </cfRule>
    <cfRule type="expression" dxfId="223" priority="225">
      <formula>$C103=2</formula>
    </cfRule>
    <cfRule type="expression" dxfId="222" priority="226">
      <formula>$C103=1</formula>
    </cfRule>
  </conditionalFormatting>
  <conditionalFormatting sqref="R104">
    <cfRule type="expression" dxfId="221" priority="219">
      <formula>OR($C104=0,$C104=4)</formula>
    </cfRule>
    <cfRule type="expression" dxfId="220" priority="220">
      <formula>$C104=3</formula>
    </cfRule>
    <cfRule type="expression" dxfId="219" priority="221">
      <formula>$C104=2</formula>
    </cfRule>
    <cfRule type="expression" dxfId="218" priority="222">
      <formula>$C104=1</formula>
    </cfRule>
  </conditionalFormatting>
  <conditionalFormatting sqref="R105">
    <cfRule type="expression" dxfId="217" priority="215">
      <formula>OR($C105=0,$C105=4)</formula>
    </cfRule>
    <cfRule type="expression" dxfId="216" priority="216">
      <formula>$C105=3</formula>
    </cfRule>
    <cfRule type="expression" dxfId="215" priority="217">
      <formula>$C105=2</formula>
    </cfRule>
    <cfRule type="expression" dxfId="214" priority="218">
      <formula>$C105=1</formula>
    </cfRule>
  </conditionalFormatting>
  <conditionalFormatting sqref="R166">
    <cfRule type="expression" dxfId="213" priority="211">
      <formula>OR($C166=0,$C166=4)</formula>
    </cfRule>
    <cfRule type="expression" dxfId="212" priority="212">
      <formula>$C166=3</formula>
    </cfRule>
    <cfRule type="expression" dxfId="211" priority="213">
      <formula>$C166=2</formula>
    </cfRule>
    <cfRule type="expression" dxfId="210" priority="214">
      <formula>$C166=1</formula>
    </cfRule>
  </conditionalFormatting>
  <conditionalFormatting sqref="R108:R110">
    <cfRule type="expression" dxfId="209" priority="207">
      <formula>OR($C108=0,$C108=4)</formula>
    </cfRule>
    <cfRule type="expression" dxfId="208" priority="208">
      <formula>$C108=3</formula>
    </cfRule>
    <cfRule type="expression" dxfId="207" priority="209">
      <formula>$C108=2</formula>
    </cfRule>
    <cfRule type="expression" dxfId="206" priority="210">
      <formula>$C108=1</formula>
    </cfRule>
  </conditionalFormatting>
  <conditionalFormatting sqref="R28">
    <cfRule type="expression" dxfId="205" priority="203">
      <formula>OR($C28=0,$C28=4)</formula>
    </cfRule>
    <cfRule type="expression" dxfId="204" priority="204">
      <formula>$C28=3</formula>
    </cfRule>
    <cfRule type="expression" dxfId="203" priority="205">
      <formula>$C28=2</formula>
    </cfRule>
    <cfRule type="expression" dxfId="202" priority="206">
      <formula>$C28=1</formula>
    </cfRule>
  </conditionalFormatting>
  <conditionalFormatting sqref="R172:R174">
    <cfRule type="expression" dxfId="201" priority="199">
      <formula>OR($C172=0,$C172=4)</formula>
    </cfRule>
    <cfRule type="expression" dxfId="200" priority="200">
      <formula>$C172=3</formula>
    </cfRule>
    <cfRule type="expression" dxfId="199" priority="201">
      <formula>$C172=2</formula>
    </cfRule>
    <cfRule type="expression" dxfId="198" priority="202">
      <formula>$C172=1</formula>
    </cfRule>
  </conditionalFormatting>
  <conditionalFormatting sqref="R148:R150">
    <cfRule type="expression" dxfId="197" priority="195">
      <formula>OR($C148=0,$C148=4)</formula>
    </cfRule>
    <cfRule type="expression" dxfId="196" priority="196">
      <formula>$C148=3</formula>
    </cfRule>
    <cfRule type="expression" dxfId="195" priority="197">
      <formula>$C148=2</formula>
    </cfRule>
    <cfRule type="expression" dxfId="194" priority="198">
      <formula>$C148=1</formula>
    </cfRule>
  </conditionalFormatting>
  <conditionalFormatting sqref="R151:R153">
    <cfRule type="expression" dxfId="193" priority="191">
      <formula>OR($C151=0,$C151=4)</formula>
    </cfRule>
    <cfRule type="expression" dxfId="192" priority="192">
      <formula>$C151=3</formula>
    </cfRule>
    <cfRule type="expression" dxfId="191" priority="193">
      <formula>$C151=2</formula>
    </cfRule>
    <cfRule type="expression" dxfId="190" priority="194">
      <formula>$C151=1</formula>
    </cfRule>
  </conditionalFormatting>
  <conditionalFormatting sqref="R129">
    <cfRule type="expression" dxfId="189" priority="187">
      <formula>OR($C129=0,$C129=4)</formula>
    </cfRule>
    <cfRule type="expression" dxfId="188" priority="188">
      <formula>$C129=3</formula>
    </cfRule>
    <cfRule type="expression" dxfId="187" priority="189">
      <formula>$C129=2</formula>
    </cfRule>
    <cfRule type="expression" dxfId="186" priority="190">
      <formula>$C129=1</formula>
    </cfRule>
  </conditionalFormatting>
  <conditionalFormatting sqref="R154">
    <cfRule type="expression" dxfId="185" priority="183">
      <formula>OR($C154=0,$C154=4)</formula>
    </cfRule>
    <cfRule type="expression" dxfId="184" priority="184">
      <formula>$C154=3</formula>
    </cfRule>
    <cfRule type="expression" dxfId="183" priority="185">
      <formula>$C154=2</formula>
    </cfRule>
    <cfRule type="expression" dxfId="182" priority="186">
      <formula>$C154=1</formula>
    </cfRule>
  </conditionalFormatting>
  <conditionalFormatting sqref="R126">
    <cfRule type="expression" dxfId="181" priority="179">
      <formula>OR($C126=0,$C126=4)</formula>
    </cfRule>
    <cfRule type="expression" dxfId="180" priority="180">
      <formula>$C126=3</formula>
    </cfRule>
    <cfRule type="expression" dxfId="179" priority="181">
      <formula>$C126=2</formula>
    </cfRule>
    <cfRule type="expression" dxfId="178" priority="182">
      <formula>$C126=1</formula>
    </cfRule>
  </conditionalFormatting>
  <conditionalFormatting sqref="R54:R55">
    <cfRule type="expression" dxfId="177" priority="175">
      <formula>OR($C54=0,$C54=4)</formula>
    </cfRule>
    <cfRule type="expression" dxfId="176" priority="176">
      <formula>$C54=3</formula>
    </cfRule>
    <cfRule type="expression" dxfId="175" priority="177">
      <formula>$C54=2</formula>
    </cfRule>
    <cfRule type="expression" dxfId="174" priority="178">
      <formula>$C54=1</formula>
    </cfRule>
  </conditionalFormatting>
  <conditionalFormatting sqref="R47:R52">
    <cfRule type="expression" dxfId="173" priority="171">
      <formula>OR($C47=0,$C47=4)</formula>
    </cfRule>
    <cfRule type="expression" dxfId="172" priority="172">
      <formula>$C47=3</formula>
    </cfRule>
    <cfRule type="expression" dxfId="171" priority="173">
      <formula>$C47=2</formula>
    </cfRule>
    <cfRule type="expression" dxfId="170" priority="174">
      <formula>$C47=1</formula>
    </cfRule>
  </conditionalFormatting>
  <conditionalFormatting sqref="R113:R121">
    <cfRule type="expression" dxfId="169" priority="167">
      <formula>OR($C113=0,$C113=4)</formula>
    </cfRule>
    <cfRule type="expression" dxfId="168" priority="168">
      <formula>$C113=3</formula>
    </cfRule>
    <cfRule type="expression" dxfId="167" priority="169">
      <formula>$C113=2</formula>
    </cfRule>
    <cfRule type="expression" dxfId="166" priority="170">
      <formula>$C113=1</formula>
    </cfRule>
  </conditionalFormatting>
  <conditionalFormatting sqref="R122:R124">
    <cfRule type="expression" dxfId="165" priority="163">
      <formula>OR($C122=0,$C122=4)</formula>
    </cfRule>
    <cfRule type="expression" dxfId="164" priority="164">
      <formula>$C122=3</formula>
    </cfRule>
    <cfRule type="expression" dxfId="163" priority="165">
      <formula>$C122=2</formula>
    </cfRule>
    <cfRule type="expression" dxfId="162" priority="166">
      <formula>$C122=1</formula>
    </cfRule>
  </conditionalFormatting>
  <conditionalFormatting sqref="R160">
    <cfRule type="expression" dxfId="161" priority="159">
      <formula>OR($C160=0,$C160=4)</formula>
    </cfRule>
    <cfRule type="expression" dxfId="160" priority="160">
      <formula>$C160=3</formula>
    </cfRule>
    <cfRule type="expression" dxfId="159" priority="161">
      <formula>$C160=2</formula>
    </cfRule>
    <cfRule type="expression" dxfId="158" priority="162">
      <formula>$C160=1</formula>
    </cfRule>
  </conditionalFormatting>
  <conditionalFormatting sqref="R161">
    <cfRule type="expression" dxfId="157" priority="155">
      <formula>OR($C161=0,$C161=4)</formula>
    </cfRule>
    <cfRule type="expression" dxfId="156" priority="156">
      <formula>$C161=3</formula>
    </cfRule>
    <cfRule type="expression" dxfId="155" priority="157">
      <formula>$C161=2</formula>
    </cfRule>
    <cfRule type="expression" dxfId="154" priority="158">
      <formula>$C161=1</formula>
    </cfRule>
  </conditionalFormatting>
  <conditionalFormatting sqref="R33:R34">
    <cfRule type="expression" dxfId="153" priority="151">
      <formula>OR($C33=0,$C33=4)</formula>
    </cfRule>
    <cfRule type="expression" dxfId="152" priority="152">
      <formula>$C33=3</formula>
    </cfRule>
    <cfRule type="expression" dxfId="151" priority="153">
      <formula>$C33=2</formula>
    </cfRule>
    <cfRule type="expression" dxfId="150" priority="154">
      <formula>$C33=1</formula>
    </cfRule>
  </conditionalFormatting>
  <conditionalFormatting sqref="R164">
    <cfRule type="expression" dxfId="149" priority="147">
      <formula>OR($C164=0,$C164=4)</formula>
    </cfRule>
    <cfRule type="expression" dxfId="148" priority="148">
      <formula>$C164=3</formula>
    </cfRule>
    <cfRule type="expression" dxfId="147" priority="149">
      <formula>$C164=2</formula>
    </cfRule>
    <cfRule type="expression" dxfId="146" priority="150">
      <formula>$C164=1</formula>
    </cfRule>
  </conditionalFormatting>
  <conditionalFormatting sqref="R178">
    <cfRule type="expression" dxfId="145" priority="143">
      <formula>OR($C178=0,$C178=4)</formula>
    </cfRule>
    <cfRule type="expression" dxfId="144" priority="144">
      <formula>$C178=3</formula>
    </cfRule>
    <cfRule type="expression" dxfId="143" priority="145">
      <formula>$C178=2</formula>
    </cfRule>
    <cfRule type="expression" dxfId="142" priority="146">
      <formula>$C178=1</formula>
    </cfRule>
  </conditionalFormatting>
  <conditionalFormatting sqref="M62">
    <cfRule type="cellIs" dxfId="141" priority="142" operator="notEqual">
      <formula>$N62</formula>
    </cfRule>
  </conditionalFormatting>
  <conditionalFormatting sqref="O70:W78">
    <cfRule type="expression" dxfId="140" priority="138">
      <formula>OR($C70=0,$C70=4)</formula>
    </cfRule>
    <cfRule type="expression" dxfId="139" priority="139">
      <formula>$C70=3</formula>
    </cfRule>
    <cfRule type="expression" dxfId="138" priority="140">
      <formula>$C70=2</formula>
    </cfRule>
    <cfRule type="expression" dxfId="137" priority="141">
      <formula>$C70=1</formula>
    </cfRule>
  </conditionalFormatting>
  <conditionalFormatting sqref="P70:Q78 S70:V78">
    <cfRule type="expression" dxfId="136" priority="134">
      <formula>OR($C70=0,$C70=4)</formula>
    </cfRule>
    <cfRule type="expression" dxfId="135" priority="135">
      <formula>$C70=3</formula>
    </cfRule>
    <cfRule type="expression" dxfId="134" priority="136">
      <formula>$C70=2</formula>
    </cfRule>
    <cfRule type="expression" dxfId="133" priority="137">
      <formula>$C70=1</formula>
    </cfRule>
  </conditionalFormatting>
  <conditionalFormatting sqref="M86">
    <cfRule type="cellIs" dxfId="132" priority="133" operator="notEqual">
      <formula>$N86</formula>
    </cfRule>
  </conditionalFormatting>
  <conditionalFormatting sqref="O53:W53">
    <cfRule type="expression" dxfId="131" priority="129">
      <formula>OR($C53=0,$C53=4)</formula>
    </cfRule>
    <cfRule type="expression" dxfId="130" priority="130">
      <formula>$C53=3</formula>
    </cfRule>
    <cfRule type="expression" dxfId="129" priority="131">
      <formula>$C53=2</formula>
    </cfRule>
    <cfRule type="expression" dxfId="128" priority="132">
      <formula>$C53=1</formula>
    </cfRule>
  </conditionalFormatting>
  <conditionalFormatting sqref="P53:Q53 S53:V53">
    <cfRule type="expression" dxfId="127" priority="125">
      <formula>OR($C53=0,$C53=4)</formula>
    </cfRule>
    <cfRule type="expression" dxfId="126" priority="126">
      <formula>$C53=3</formula>
    </cfRule>
    <cfRule type="expression" dxfId="125" priority="127">
      <formula>$C53=2</formula>
    </cfRule>
    <cfRule type="expression" dxfId="124" priority="128">
      <formula>$C53=1</formula>
    </cfRule>
  </conditionalFormatting>
  <conditionalFormatting sqref="M53">
    <cfRule type="cellIs" dxfId="123" priority="124" operator="notEqual">
      <formula>$N53</formula>
    </cfRule>
  </conditionalFormatting>
  <conditionalFormatting sqref="M74">
    <cfRule type="cellIs" dxfId="122" priority="123" stopIfTrue="1" operator="notEqual">
      <formula>$N74</formula>
    </cfRule>
  </conditionalFormatting>
  <conditionalFormatting sqref="M75">
    <cfRule type="cellIs" dxfId="121" priority="122" stopIfTrue="1" operator="notEqual">
      <formula>$N75</formula>
    </cfRule>
  </conditionalFormatting>
  <conditionalFormatting sqref="M76">
    <cfRule type="cellIs" dxfId="120" priority="121" stopIfTrue="1" operator="notEqual">
      <formula>$N76</formula>
    </cfRule>
  </conditionalFormatting>
  <conditionalFormatting sqref="M77">
    <cfRule type="cellIs" dxfId="119" priority="120" stopIfTrue="1" operator="notEqual">
      <formula>$N77</formula>
    </cfRule>
  </conditionalFormatting>
  <conditionalFormatting sqref="M78">
    <cfRule type="cellIs" dxfId="118" priority="119" stopIfTrue="1" operator="notEqual">
      <formula>$N78</formula>
    </cfRule>
  </conditionalFormatting>
  <conditionalFormatting sqref="O30:W30">
    <cfRule type="expression" dxfId="117" priority="115">
      <formula>OR($C30=0,$C30=4)</formula>
    </cfRule>
    <cfRule type="expression" dxfId="116" priority="116">
      <formula>$C30=3</formula>
    </cfRule>
    <cfRule type="expression" dxfId="115" priority="117">
      <formula>$C30=2</formula>
    </cfRule>
    <cfRule type="expression" dxfId="114" priority="118">
      <formula>$C30=1</formula>
    </cfRule>
  </conditionalFormatting>
  <conditionalFormatting sqref="P30:Q30 S30:V30">
    <cfRule type="expression" dxfId="113" priority="111">
      <formula>OR($C30=0,$C30=4)</formula>
    </cfRule>
    <cfRule type="expression" dxfId="112" priority="112">
      <formula>$C30=3</formula>
    </cfRule>
    <cfRule type="expression" dxfId="111" priority="113">
      <formula>$C30=2</formula>
    </cfRule>
    <cfRule type="expression" dxfId="110" priority="114">
      <formula>$C30=1</formula>
    </cfRule>
  </conditionalFormatting>
  <conditionalFormatting sqref="M30">
    <cfRule type="cellIs" dxfId="109" priority="110" operator="notEqual">
      <formula>$N30</formula>
    </cfRule>
  </conditionalFormatting>
  <conditionalFormatting sqref="O127 R127:W127">
    <cfRule type="expression" dxfId="108" priority="106">
      <formula>OR($C127=0,$C127=4)</formula>
    </cfRule>
    <cfRule type="expression" dxfId="107" priority="107">
      <formula>$C127=3</formula>
    </cfRule>
    <cfRule type="expression" dxfId="106" priority="108">
      <formula>$C127=2</formula>
    </cfRule>
    <cfRule type="expression" dxfId="105" priority="109">
      <formula>$C127=1</formula>
    </cfRule>
  </conditionalFormatting>
  <conditionalFormatting sqref="S127:V127">
    <cfRule type="expression" dxfId="104" priority="102">
      <formula>OR($C127=0,$C127=4)</formula>
    </cfRule>
    <cfRule type="expression" dxfId="103" priority="103">
      <formula>$C127=3</formula>
    </cfRule>
    <cfRule type="expression" dxfId="102" priority="104">
      <formula>$C127=2</formula>
    </cfRule>
    <cfRule type="expression" dxfId="101" priority="105">
      <formula>$C127=1</formula>
    </cfRule>
  </conditionalFormatting>
  <conditionalFormatting sqref="M127">
    <cfRule type="cellIs" dxfId="100" priority="101" operator="notEqual">
      <formula>$N127</formula>
    </cfRule>
  </conditionalFormatting>
  <conditionalFormatting sqref="P127:Q127">
    <cfRule type="expression" dxfId="99" priority="97">
      <formula>OR($C127=0,$C127=4)</formula>
    </cfRule>
    <cfRule type="expression" dxfId="98" priority="98">
      <formula>$C127=3</formula>
    </cfRule>
    <cfRule type="expression" dxfId="97" priority="99">
      <formula>$C127=2</formula>
    </cfRule>
    <cfRule type="expression" dxfId="96" priority="100">
      <formula>$C127=1</formula>
    </cfRule>
  </conditionalFormatting>
  <conditionalFormatting sqref="P127:Q127">
    <cfRule type="expression" dxfId="95" priority="93">
      <formula>OR($C127=0,$C127=4)</formula>
    </cfRule>
    <cfRule type="expression" dxfId="94" priority="94">
      <formula>$C127=3</formula>
    </cfRule>
    <cfRule type="expression" dxfId="93" priority="95">
      <formula>$C127=2</formula>
    </cfRule>
    <cfRule type="expression" dxfId="92" priority="96">
      <formula>$C127=1</formula>
    </cfRule>
  </conditionalFormatting>
  <conditionalFormatting sqref="O133:W133">
    <cfRule type="expression" dxfId="91" priority="89">
      <formula>OR($C133=0,$C133=4)</formula>
    </cfRule>
    <cfRule type="expression" dxfId="90" priority="90">
      <formula>$C133=3</formula>
    </cfRule>
    <cfRule type="expression" dxfId="89" priority="91">
      <formula>$C133=2</formula>
    </cfRule>
    <cfRule type="expression" dxfId="88" priority="92">
      <formula>$C133=1</formula>
    </cfRule>
  </conditionalFormatting>
  <conditionalFormatting sqref="P133:Q133 S133:V133">
    <cfRule type="expression" dxfId="87" priority="85">
      <formula>OR($C133=0,$C133=4)</formula>
    </cfRule>
    <cfRule type="expression" dxfId="86" priority="86">
      <formula>$C133=3</formula>
    </cfRule>
    <cfRule type="expression" dxfId="85" priority="87">
      <formula>$C133=2</formula>
    </cfRule>
    <cfRule type="expression" dxfId="84" priority="88">
      <formula>$C133=1</formula>
    </cfRule>
  </conditionalFormatting>
  <conditionalFormatting sqref="M133">
    <cfRule type="cellIs" dxfId="83" priority="84" operator="notEqual">
      <formula>$N133</formula>
    </cfRule>
  </conditionalFormatting>
  <conditionalFormatting sqref="O179:W179">
    <cfRule type="expression" dxfId="82" priority="80">
      <formula>OR($C179=0,$C179=4)</formula>
    </cfRule>
    <cfRule type="expression" dxfId="81" priority="81">
      <formula>$C179=3</formula>
    </cfRule>
    <cfRule type="expression" dxfId="80" priority="82">
      <formula>$C179=2</formula>
    </cfRule>
    <cfRule type="expression" dxfId="79" priority="83">
      <formula>$C179=1</formula>
    </cfRule>
  </conditionalFormatting>
  <conditionalFormatting sqref="P179:Q179 S179:V179">
    <cfRule type="expression" dxfId="78" priority="76">
      <formula>OR($C179=0,$C179=4)</formula>
    </cfRule>
    <cfRule type="expression" dxfId="77" priority="77">
      <formula>$C179=3</formula>
    </cfRule>
    <cfRule type="expression" dxfId="76" priority="78">
      <formula>$C179=2</formula>
    </cfRule>
    <cfRule type="expression" dxfId="75" priority="79">
      <formula>$C179=1</formula>
    </cfRule>
  </conditionalFormatting>
  <conditionalFormatting sqref="M179">
    <cfRule type="cellIs" dxfId="74" priority="75" operator="notEqual">
      <formula>$N179</formula>
    </cfRule>
  </conditionalFormatting>
  <conditionalFormatting sqref="P26:Q26">
    <cfRule type="expression" dxfId="73" priority="71">
      <formula>OR($C26=0,$C26=4)</formula>
    </cfRule>
    <cfRule type="expression" dxfId="72" priority="72">
      <formula>$C26=3</formula>
    </cfRule>
    <cfRule type="expression" dxfId="71" priority="73">
      <formula>$C26=2</formula>
    </cfRule>
    <cfRule type="expression" dxfId="70" priority="74">
      <formula>$C26=1</formula>
    </cfRule>
  </conditionalFormatting>
  <conditionalFormatting sqref="P26:Q26">
    <cfRule type="expression" dxfId="69" priority="67">
      <formula>OR($C26=0,$C26=4)</formula>
    </cfRule>
    <cfRule type="expression" dxfId="68" priority="68">
      <formula>$C26=3</formula>
    </cfRule>
    <cfRule type="expression" dxfId="67" priority="69">
      <formula>$C26=2</formula>
    </cfRule>
    <cfRule type="expression" dxfId="66" priority="70">
      <formula>$C26=1</formula>
    </cfRule>
  </conditionalFormatting>
  <conditionalFormatting sqref="O170:W170 O171 R171:W171">
    <cfRule type="expression" dxfId="65" priority="63">
      <formula>OR($C170=0,$C170=4)</formula>
    </cfRule>
    <cfRule type="expression" dxfId="64" priority="64">
      <formula>$C170=3</formula>
    </cfRule>
    <cfRule type="expression" dxfId="63" priority="65">
      <formula>$C170=2</formula>
    </cfRule>
    <cfRule type="expression" dxfId="62" priority="66">
      <formula>$C170=1</formula>
    </cfRule>
  </conditionalFormatting>
  <conditionalFormatting sqref="P170:Q170 S170:V171">
    <cfRule type="expression" dxfId="61" priority="59">
      <formula>OR($C170=0,$C170=4)</formula>
    </cfRule>
    <cfRule type="expression" dxfId="60" priority="60">
      <formula>$C170=3</formula>
    </cfRule>
    <cfRule type="expression" dxfId="59" priority="61">
      <formula>$C170=2</formula>
    </cfRule>
    <cfRule type="expression" dxfId="58" priority="62">
      <formula>$C170=1</formula>
    </cfRule>
  </conditionalFormatting>
  <conditionalFormatting sqref="M170:M171">
    <cfRule type="cellIs" dxfId="57" priority="58" operator="notEqual">
      <formula>$N170</formula>
    </cfRule>
  </conditionalFormatting>
  <conditionalFormatting sqref="P171:Q171">
    <cfRule type="expression" dxfId="56" priority="54">
      <formula>OR($C171=0,$C171=4)</formula>
    </cfRule>
    <cfRule type="expression" dxfId="55" priority="55">
      <formula>$C171=3</formula>
    </cfRule>
    <cfRule type="expression" dxfId="54" priority="56">
      <formula>$C171=2</formula>
    </cfRule>
    <cfRule type="expression" dxfId="53" priority="57">
      <formula>$C171=1</formula>
    </cfRule>
  </conditionalFormatting>
  <conditionalFormatting sqref="P171:Q171">
    <cfRule type="expression" dxfId="52" priority="50">
      <formula>OR($C171=0,$C171=4)</formula>
    </cfRule>
    <cfRule type="expression" dxfId="51" priority="51">
      <formula>$C171=3</formula>
    </cfRule>
    <cfRule type="expression" dxfId="50" priority="52">
      <formula>$C171=2</formula>
    </cfRule>
    <cfRule type="expression" dxfId="49" priority="53">
      <formula>$C171=1</formula>
    </cfRule>
  </conditionalFormatting>
  <conditionalFormatting sqref="O36:W36 O37:O41 R37:W40 R41:S41 U41:W41">
    <cfRule type="expression" dxfId="48" priority="46">
      <formula>OR($C36=0,$C36=4)</formula>
    </cfRule>
    <cfRule type="expression" dxfId="47" priority="47">
      <formula>$C36=3</formula>
    </cfRule>
    <cfRule type="expression" dxfId="46" priority="48">
      <formula>$C36=2</formula>
    </cfRule>
    <cfRule type="expression" dxfId="45" priority="49">
      <formula>$C36=1</formula>
    </cfRule>
  </conditionalFormatting>
  <conditionalFormatting sqref="P36:Q36 S36:V40 S41 U41:V41">
    <cfRule type="expression" dxfId="44" priority="42">
      <formula>OR($C36=0,$C36=4)</formula>
    </cfRule>
    <cfRule type="expression" dxfId="43" priority="43">
      <formula>$C36=3</formula>
    </cfRule>
    <cfRule type="expression" dxfId="42" priority="44">
      <formula>$C36=2</formula>
    </cfRule>
    <cfRule type="expression" dxfId="41" priority="45">
      <formula>$C36=1</formula>
    </cfRule>
  </conditionalFormatting>
  <conditionalFormatting sqref="P37:Q40">
    <cfRule type="expression" dxfId="40" priority="38">
      <formula>OR($C37=0,$C37=4)</formula>
    </cfRule>
    <cfRule type="expression" dxfId="39" priority="39">
      <formula>$C37=3</formula>
    </cfRule>
    <cfRule type="expression" dxfId="38" priority="40">
      <formula>$C37=2</formula>
    </cfRule>
    <cfRule type="expression" dxfId="37" priority="41">
      <formula>$C37=1</formula>
    </cfRule>
  </conditionalFormatting>
  <conditionalFormatting sqref="P37:Q40">
    <cfRule type="expression" dxfId="36" priority="34">
      <formula>OR($C37=0,$C37=4)</formula>
    </cfRule>
    <cfRule type="expression" dxfId="35" priority="35">
      <formula>$C37=3</formula>
    </cfRule>
    <cfRule type="expression" dxfId="34" priority="36">
      <formula>$C37=2</formula>
    </cfRule>
    <cfRule type="expression" dxfId="33" priority="37">
      <formula>$C37=1</formula>
    </cfRule>
  </conditionalFormatting>
  <conditionalFormatting sqref="P41:Q41">
    <cfRule type="expression" dxfId="32" priority="30">
      <formula>OR($C41=0,$C41=4)</formula>
    </cfRule>
    <cfRule type="expression" dxfId="31" priority="31">
      <formula>$C41=3</formula>
    </cfRule>
    <cfRule type="expression" dxfId="30" priority="32">
      <formula>$C41=2</formula>
    </cfRule>
    <cfRule type="expression" dxfId="29" priority="33">
      <formula>$C41=1</formula>
    </cfRule>
  </conditionalFormatting>
  <conditionalFormatting sqref="P41:Q41">
    <cfRule type="expression" dxfId="28" priority="26">
      <formula>OR($C41=0,$C41=4)</formula>
    </cfRule>
    <cfRule type="expression" dxfId="27" priority="27">
      <formula>$C41=3</formula>
    </cfRule>
    <cfRule type="expression" dxfId="26" priority="28">
      <formula>$C41=2</formula>
    </cfRule>
    <cfRule type="expression" dxfId="25" priority="29">
      <formula>$C41=1</formula>
    </cfRule>
  </conditionalFormatting>
  <conditionalFormatting sqref="T41">
    <cfRule type="expression" dxfId="24" priority="22">
      <formula>OR($C41=0,$C41=4)</formula>
    </cfRule>
    <cfRule type="expression" dxfId="23" priority="23">
      <formula>$C41=3</formula>
    </cfRule>
    <cfRule type="expression" dxfId="22" priority="24">
      <formula>$C41=2</formula>
    </cfRule>
    <cfRule type="expression" dxfId="21" priority="25">
      <formula>$C41=1</formula>
    </cfRule>
  </conditionalFormatting>
  <conditionalFormatting sqref="T41">
    <cfRule type="expression" dxfId="20" priority="18">
      <formula>OR($C41=0,$C41=4)</formula>
    </cfRule>
    <cfRule type="expression" dxfId="19" priority="19">
      <formula>$C41=3</formula>
    </cfRule>
    <cfRule type="expression" dxfId="18" priority="20">
      <formula>$C41=2</formula>
    </cfRule>
    <cfRule type="expression" dxfId="17" priority="21">
      <formula>$C41=1</formula>
    </cfRule>
  </conditionalFormatting>
  <conditionalFormatting sqref="P169:Q169">
    <cfRule type="expression" dxfId="16" priority="14">
      <formula>OR($C169=0,$C169=4)</formula>
    </cfRule>
    <cfRule type="expression" dxfId="15" priority="15">
      <formula>$C169=3</formula>
    </cfRule>
    <cfRule type="expression" dxfId="14" priority="16">
      <formula>$C169=2</formula>
    </cfRule>
    <cfRule type="expression" dxfId="13" priority="17">
      <formula>$C169=1</formula>
    </cfRule>
  </conditionalFormatting>
  <conditionalFormatting sqref="P169:Q169">
    <cfRule type="expression" dxfId="12" priority="10">
      <formula>OR($C169=0,$C169=4)</formula>
    </cfRule>
    <cfRule type="expression" dxfId="11" priority="11">
      <formula>$C169=3</formula>
    </cfRule>
    <cfRule type="expression" dxfId="10" priority="12">
      <formula>$C169=2</formula>
    </cfRule>
    <cfRule type="expression" dxfId="9" priority="13">
      <formula>$C169=1</formula>
    </cfRule>
  </conditionalFormatting>
  <conditionalFormatting sqref="O112:W112">
    <cfRule type="expression" dxfId="8" priority="6">
      <formula>OR($C112=0,$C112=4)</formula>
    </cfRule>
    <cfRule type="expression" dxfId="7" priority="7">
      <formula>$C112=3</formula>
    </cfRule>
    <cfRule type="expression" dxfId="6" priority="8">
      <formula>$C112=2</formula>
    </cfRule>
    <cfRule type="expression" dxfId="5" priority="9">
      <formula>$C112=1</formula>
    </cfRule>
  </conditionalFormatting>
  <conditionalFormatting sqref="P112:Q112 S112:V112">
    <cfRule type="expression" dxfId="4" priority="2">
      <formula>OR($C112=0,$C112=4)</formula>
    </cfRule>
    <cfRule type="expression" dxfId="3" priority="3">
      <formula>$C112=3</formula>
    </cfRule>
    <cfRule type="expression" dxfId="2" priority="4">
      <formula>$C112=2</formula>
    </cfRule>
    <cfRule type="expression" dxfId="1" priority="5">
      <formula>$C112=1</formula>
    </cfRule>
  </conditionalFormatting>
  <conditionalFormatting sqref="M112">
    <cfRule type="cellIs" dxfId="0" priority="1" operator="notEqual">
      <formula>$N112</formula>
    </cfRule>
  </conditionalFormatting>
  <dataValidations count="17">
    <dataValidation allowBlank="1" showInputMessage="1" showErrorMessage="1" promptTitle="Área Total Construída (M²)" prompt="Consultar projeto arquitetônico atualizado." sqref="V13" xr:uid="{B015461F-DE8A-4AE7-96AD-AB3B11384255}"/>
    <dataValidation allowBlank="1" showInputMessage="1" showErrorMessage="1" promptTitle="Área Existente" prompt="Consultar projeto arquitetônico atualizado." sqref="O13:Q13" xr:uid="{2BD281C9-0D36-4BD9-8E7B-2E3580A3F1B4}"/>
    <dataValidation type="list" allowBlank="1" showInputMessage="1" sqref="R17 R20:R179" xr:uid="{BF3F5E46-851B-407E-AF22-8B2543011983}">
      <formula1>IF(M17="Nível 2",ORÇAMENTO.ListaServiços,"ERRO")</formula1>
    </dataValidation>
    <dataValidation type="custom" allowBlank="1" showInputMessage="1" showErrorMessage="1" sqref="A180" xr:uid="{1BEA041E-8BB1-43F6-856F-169E933D24B4}">
      <formula1>-1</formula1>
    </dataValidation>
    <dataValidation type="list" allowBlank="1" showInputMessage="1" showErrorMessage="1" sqref="M7" xr:uid="{6C5BF35D-971F-41DC-8AA5-639B936478E7}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7 M19:M179" xr:uid="{C81A287E-47F8-4544-953B-350FBC98E3F9}">
      <formula1>"Nível 1,Nível 2,Nível 3,Nível 4,Serviço"</formula1>
    </dataValidation>
    <dataValidation allowBlank="1" showInputMessage="1" showErrorMessage="1" promptTitle="Data" prompt="Atualizada automaticamente com a data atual" sqref="S7" xr:uid="{713E09A0-04CC-4949-B1DC-448DC2E58861}"/>
    <dataValidation allowBlank="1" showInputMessage="1" showErrorMessage="1" promptTitle="Área a Construir" prompt="Consultar projeto arquitetônico atualizado." sqref="R13" xr:uid="{0930FDE6-6FFB-4D67-9D5F-948D53BAC35E}"/>
    <dataValidation allowBlank="1" showInputMessage="1" showErrorMessage="1" promptTitle="Código INEP:" prompt="Consultar planilha oculta &quot;Unidades Escolares&quot; ou o endereço http://seduc.go.gov.br/escolas/" sqref="V4" xr:uid="{EF3D1FD8-791B-401B-9A80-0115075C8A3A}"/>
    <dataValidation allowBlank="1" showInputMessage="1" showErrorMessage="1" promptTitle="SINAPI" prompt="Atualizar mensalmente o banco de dados com os custos e índices da construção civil." sqref="V10" xr:uid="{E8ACB873-524D-40DC-BE56-5A240264CAF0}"/>
    <dataValidation allowBlank="1" showInputMessage="1" showErrorMessage="1" promptTitle="Custo Referencial de Serviços" prompt="Tabelas 133 e 134 - Custos de Obras Civis." sqref="S10" xr:uid="{DE2A6258-BC4F-47D9-A4C4-394010D20A17}"/>
    <dataValidation allowBlank="1" showInputMessage="1" showErrorMessage="1" promptTitle="Indicar tipo:" prompt="• Reforma;_x000a_• Ampliação;_x000a_• Implantação de Quadra Coberta;_x000a_• Etc." sqref="O7:O8" xr:uid="{3A6BA1CF-407B-44DA-AB6C-DB3E85DB0CB7}"/>
    <dataValidation allowBlank="1" showInputMessage="1" showErrorMessage="1" promptTitle="ALERTA!" prompt="Altere referência AGETOP" sqref="W10" xr:uid="{5A8803A4-A148-4695-86BF-E4960457B044}"/>
    <dataValidation type="list" allowBlank="1" showInputMessage="1" showErrorMessage="1" sqref="P17 P19:P179" xr:uid="{5E5DBDF7-36E8-48DD-AFA4-7C71CBD3B25A}">
      <formula1>"AGETOP,SINAPI,COMPOSIÇÃO,COTAÇÃO"</formula1>
    </dataValidation>
    <dataValidation allowBlank="1" showInputMessage="1" showErrorMessage="1" promptTitle="ATENÇÃO" prompt="Altere o CÓDIGO INEP." sqref="O10:O11" xr:uid="{1CEEC35D-6F42-4CC8-AFA0-D40736A02BB8}"/>
    <dataValidation type="list" allowBlank="1" showInputMessage="1" showErrorMessage="1" sqref="T10" xr:uid="{36B85175-A1CC-4272-9F4E-69C642924B6C}">
      <formula1>"DESONERADA,ONERADA"</formula1>
    </dataValidation>
    <dataValidation allowBlank="1" showInputMessage="1" showErrorMessage="1" promptTitle="ATENÇÃO!" prompt="Altere o CÓDIGO INEP." sqref="O4:O5 V7 R10" xr:uid="{B384E506-6F65-479C-8086-BA4B687049B5}"/>
  </dataValidations>
  <pageMargins left="0.51181102362204722" right="0.51181102362204722" top="0.78740157480314965" bottom="0.78740157480314965" header="0.31496062992125984" footer="0.31496062992125984"/>
  <pageSetup paperSize="9" scale="53" fitToHeight="0" orientation="portrait" r:id="rId2"/>
  <headerFooter>
    <oddFooter>&amp;L&amp;P de &amp;N&amp;C&amp;G&amp;R&amp;"Times New Roman,Normal"&amp;5ART Nº 1020200010059</oddFooter>
  </headerFooter>
  <rowBreaks count="2" manualBreakCount="2">
    <brk id="75" min="14" max="23" man="1"/>
    <brk id="136" min="14" max="23" man="1"/>
  </rowBreaks>
  <colBreaks count="1" manualBreakCount="1">
    <brk id="14" max="1048575" man="1"/>
  </colBreaks>
  <drawing r:id="rId3"/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Barbosa do Prado</dc:creator>
  <cp:lastModifiedBy>Gustavo Barbosa do Prado</cp:lastModifiedBy>
  <dcterms:created xsi:type="dcterms:W3CDTF">2020-02-05T17:43:50Z</dcterms:created>
  <dcterms:modified xsi:type="dcterms:W3CDTF">2020-02-05T17:45:55Z</dcterms:modified>
</cp:coreProperties>
</file>