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EM ANDAMENTO\ORÇAMENTO\LICITAÇÃO\2020\PROCESSO N. 201900006069709 - DESPACHO N. 16862019 - SUPINFRA-16001\18. CE GERALDA ANDRADE\"/>
    </mc:Choice>
  </mc:AlternateContent>
  <bookViews>
    <workbookView xWindow="0" yWindow="0" windowWidth="24000" windowHeight="9630"/>
  </bookViews>
  <sheets>
    <sheet name="Orçamento" sheetId="1" r:id="rId1"/>
  </sheets>
  <externalReferences>
    <externalReference r:id="rId2"/>
  </externalReferences>
  <definedNames>
    <definedName name="_xlnm._FilterDatabase" localSheetId="0" hidden="1">Orçamento!$L$18:$L$233</definedName>
    <definedName name="_xlnm.Print_Area" localSheetId="0">Orçamento!$O$1:$AA$233</definedName>
    <definedName name="BDI.Taxa">'[1]Composição BDI'!$D$30</definedName>
    <definedName name="BM.MEDAcumulado">IF(COUNTIF([1]BM!$R$17:$AC$17,BM.Medição)&gt;0,SUM(OFFSET([1]BM!$R1,0,0,1,MATCH(BM.Medição,[1]BM!$R$17:$AC$17,0))),0)</definedName>
    <definedName name="BM.MEDAnterior">IF(COUNTIF([1]BM!$R$17:$AC$17,BM.Medição-1)&gt;0,SUM(OFFSET([1]BM!$R1,0,0,1,MATCH(BM.Medição-1,[1]BM!$R$17:$AC$17,0))),0)</definedName>
    <definedName name="BM.medicao" hidden="1">OFFSET([1]BM!$O$5,1,0)</definedName>
    <definedName name="BM.Medição">[1]BM!$P$14</definedName>
    <definedName name="ORÇAMENTO.Administração">Orçamento!#REF!</definedName>
    <definedName name="ORÇAMENTO.AlvenariaAutoPortante">Orçamento!#REF!</definedName>
    <definedName name="ORÇAMENTO.AlvenariaseDivisórias">Orçamento!#REF!</definedName>
    <definedName name="ORÇAMENTO.Coberturas">Orçamento!#REF!</definedName>
    <definedName name="ORÇAMENTO.Código">Orçamento!$Q1048576</definedName>
    <definedName name="ORÇAMENTO.Descrição">Orçamento!$R1</definedName>
    <definedName name="ORÇAMENTO.Diversos">Orçamento!#REF!</definedName>
    <definedName name="ORÇAMENTO.EsquadriasdeMadeira">Orçamento!#REF!</definedName>
    <definedName name="ORÇAMENTO.EsquadriasMetálicas">Orçamento!#REF!</definedName>
    <definedName name="ORÇAMENTO.Estrutura">Orçamento!#REF!</definedName>
    <definedName name="ORÇAMENTO.EstruturadeMadeira">Orçamento!#REF!</definedName>
    <definedName name="ORÇAMENTO.EstruturasMetálicas">Orçamento!#REF!</definedName>
    <definedName name="ORÇAMENTO.Ferragens">Orçamento!#REF!</definedName>
    <definedName name="ORÇAMENTO.firstrow">Orçamento!$19:$19</definedName>
    <definedName name="ORÇAMENTO.Fonte">Orçamento!$P1048576</definedName>
    <definedName name="ORÇAMENTO.Forros">Orçamento!#REF!</definedName>
    <definedName name="ORÇAMENTO.Fundações">Orçamento!#REF!</definedName>
    <definedName name="ORÇAMENTO.Impermeabilização">Orçamento!#REF!</definedName>
    <definedName name="ORÇAMENTO.InstalaçõesElétricas">Orçamento!#REF!</definedName>
    <definedName name="ORÇAMENTO.InstalaçõesEspeciais">Orçamento!#REF!</definedName>
    <definedName name="ORÇAMENTO.InstalaçõesHidrossanitárias">Orçamento!#REF!</definedName>
    <definedName name="ORÇAMENTO.IsolamentoTérmico">Orçamento!#REF!</definedName>
    <definedName name="ORÇAMENTO.Item">Orçamento!$O1</definedName>
    <definedName name="ORÇAMENTO.lastrow">Orçamento!$219:$219</definedName>
    <definedName name="ORÇAMENTO.LinhaPadrão">Orçamento!$17:$17</definedName>
    <definedName name="ORÇAMENTO.ListaServiços">Orçamento!#REF!</definedName>
    <definedName name="ORÇAMENTO.Marcenaria">Orçamento!#REF!</definedName>
    <definedName name="ORÇAMENTO.Nivel">Orçamento!$M1</definedName>
    <definedName name="ORÇAMENTO.Observações">Orçamento!$AA1</definedName>
    <definedName name="ORÇAMENTO.Pintura">Orçamento!#REF!</definedName>
    <definedName name="ORÇAMENTO.PreçoMãodeObra">Orçamento!$X1</definedName>
    <definedName name="ORÇAMENTO.PreçoMaterial">Orçamento!$W1</definedName>
    <definedName name="ORÇAMENTO.PreçoTotalServiço">Orçamento!$Z1</definedName>
    <definedName name="ORÇAMENTO.Quantidade">Orçamento!$V1</definedName>
    <definedName name="ORÇAMENTO.RevestimentodeParedes">Orçamento!#REF!</definedName>
    <definedName name="ORÇAMENTO.RevestimentodePiso">Orçamento!#REF!</definedName>
    <definedName name="ORÇAMENTO.ServiçoemTerra">Orçamento!#REF!</definedName>
    <definedName name="ORÇAMENTO.ServiçosPreliminares">Orçamento!#REF!</definedName>
    <definedName name="ORÇAMENTO.TotalOrçamento">Orçamento!$Z$222</definedName>
    <definedName name="ORÇAMENTO.Transportes">Orçamento!#REF!</definedName>
    <definedName name="ORÇAMENTO.TROCADescrição">Orçamento!#REF!</definedName>
    <definedName name="ORÇAMENTO.TROCAFonte">Orçamento!#REF!</definedName>
    <definedName name="ORÇAMENTO.TROCAPreço">Orçamento!$AA1</definedName>
    <definedName name="ORÇAMENTO.Unidade">Orçamento!$S1</definedName>
    <definedName name="ORÇAMENTO.Vidros">Orçamento!#REF!</definedName>
    <definedName name="RespostaSimOuNão">Orçamento!$AB$20:$AB$20</definedName>
    <definedName name="SOMA.Serviços">SUMIF(OFFSET(Orçamento!$C1,1,0,Orçamento!$D1),"S",OFFSET(Orçamento!A1,1,0,Orçamento!$D1))</definedName>
    <definedName name="SOMA.ServiçosBM">SUMIF(OFFSET([1]BM!$A1,1,0,[1]BM!$B1),"S",OFFSET([1]BM!A1,1,0,[1]BM!$B1))</definedName>
    <definedName name="_xlnm.Print_Titles" localSheetId="0">Orçamento!$1:$16</definedName>
    <definedName name="TOTAL.Serviço">TRUNC(Orçamento!$T1*(Orçamento!$W1+Orçamento!$X1),2)</definedName>
    <definedName name="TOTAL.ServiçoBM">IF([1]BM!$J1=0,0,ROUND(ROUND([1]BM!XFB1,2)/100*[1]BM!$J1,2))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8" i="1" l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C20" i="1"/>
  <c r="C21" i="1" s="1"/>
  <c r="A20" i="1"/>
  <c r="H19" i="1"/>
  <c r="F19" i="1"/>
  <c r="C19" i="1"/>
  <c r="I19" i="1" s="1"/>
  <c r="B19" i="1"/>
  <c r="A19" i="1"/>
  <c r="E18" i="1"/>
  <c r="C17" i="1"/>
  <c r="J17" i="1" s="1"/>
  <c r="A17" i="1"/>
  <c r="K21" i="1" l="1"/>
  <c r="C22" i="1"/>
  <c r="J21" i="1"/>
  <c r="D21" i="1"/>
  <c r="G20" i="1"/>
  <c r="G21" i="1" s="1"/>
  <c r="D17" i="1"/>
  <c r="H17" i="1"/>
  <c r="G19" i="1"/>
  <c r="H20" i="1"/>
  <c r="H21" i="1" s="1"/>
  <c r="G17" i="1"/>
  <c r="K17" i="1"/>
  <c r="E17" i="1"/>
  <c r="I17" i="1"/>
  <c r="I20" i="1"/>
  <c r="I21" i="1" s="1"/>
  <c r="B17" i="1"/>
  <c r="F17" i="1"/>
  <c r="E19" i="1"/>
  <c r="B20" i="1"/>
  <c r="B21" i="1" s="1"/>
  <c r="F20" i="1"/>
  <c r="F21" i="1" s="1"/>
  <c r="E20" i="1" l="1"/>
  <c r="H22" i="1"/>
  <c r="D22" i="1"/>
  <c r="K22" i="1"/>
  <c r="G22" i="1"/>
  <c r="C23" i="1"/>
  <c r="J22" i="1"/>
  <c r="F22" i="1"/>
  <c r="B22" i="1"/>
  <c r="I22" i="1"/>
  <c r="E21" i="1" l="1"/>
  <c r="E22" i="1" s="1"/>
  <c r="E23" i="1" s="1"/>
  <c r="I23" i="1"/>
  <c r="D23" i="1"/>
  <c r="H23" i="1"/>
  <c r="K23" i="1"/>
  <c r="G23" i="1"/>
  <c r="C24" i="1"/>
  <c r="B23" i="1"/>
  <c r="J23" i="1"/>
  <c r="F23" i="1"/>
  <c r="I24" i="1" l="1"/>
  <c r="K24" i="1"/>
  <c r="F24" i="1"/>
  <c r="B24" i="1"/>
  <c r="J24" i="1"/>
  <c r="E24" i="1"/>
  <c r="C25" i="1"/>
  <c r="H24" i="1"/>
  <c r="D24" i="1"/>
  <c r="G24" i="1"/>
  <c r="C26" i="1" l="1"/>
  <c r="J25" i="1"/>
  <c r="F25" i="1"/>
  <c r="B25" i="1"/>
  <c r="K25" i="1"/>
  <c r="E25" i="1"/>
  <c r="I25" i="1"/>
  <c r="D25" i="1"/>
  <c r="H25" i="1"/>
  <c r="G25" i="1"/>
  <c r="K26" i="1" l="1"/>
  <c r="G26" i="1"/>
  <c r="J26" i="1"/>
  <c r="E26" i="1"/>
  <c r="C27" i="1"/>
  <c r="I26" i="1"/>
  <c r="D26" i="1"/>
  <c r="H26" i="1"/>
  <c r="B26" i="1"/>
  <c r="F26" i="1"/>
  <c r="H27" i="1" l="1"/>
  <c r="D27" i="1"/>
  <c r="C28" i="1"/>
  <c r="J27" i="1"/>
  <c r="E27" i="1"/>
  <c r="I27" i="1"/>
  <c r="G27" i="1"/>
  <c r="B27" i="1"/>
  <c r="K27" i="1"/>
  <c r="F27" i="1"/>
  <c r="I28" i="1" l="1"/>
  <c r="E28" i="1"/>
  <c r="C29" i="1"/>
  <c r="H28" i="1"/>
  <c r="G28" i="1"/>
  <c r="B28" i="1"/>
  <c r="K28" i="1"/>
  <c r="F28" i="1"/>
  <c r="J28" i="1"/>
  <c r="D28" i="1"/>
  <c r="C30" i="1" l="1"/>
  <c r="J29" i="1"/>
  <c r="F29" i="1"/>
  <c r="B29" i="1"/>
  <c r="H29" i="1"/>
  <c r="G29" i="1"/>
  <c r="K29" i="1"/>
  <c r="E29" i="1"/>
  <c r="I29" i="1"/>
  <c r="D29" i="1"/>
  <c r="G30" i="1" l="1"/>
  <c r="H30" i="1"/>
  <c r="B30" i="1"/>
  <c r="F30" i="1"/>
  <c r="E30" i="1"/>
  <c r="C31" i="1"/>
  <c r="I30" i="1"/>
  <c r="H31" i="1" l="1"/>
  <c r="D31" i="1"/>
  <c r="G31" i="1"/>
  <c r="B31" i="1"/>
  <c r="K31" i="1"/>
  <c r="F31" i="1"/>
  <c r="C32" i="1"/>
  <c r="J31" i="1"/>
  <c r="E31" i="1"/>
  <c r="I31" i="1"/>
  <c r="I32" i="1" l="1"/>
  <c r="E32" i="1"/>
  <c r="K32" i="1"/>
  <c r="F32" i="1"/>
  <c r="J32" i="1"/>
  <c r="D32" i="1"/>
  <c r="C33" i="1"/>
  <c r="H32" i="1"/>
  <c r="G32" i="1"/>
  <c r="B32" i="1"/>
  <c r="F33" i="1" l="1"/>
  <c r="B33" i="1"/>
  <c r="C34" i="1" s="1"/>
  <c r="E33" i="1"/>
  <c r="I33" i="1"/>
  <c r="H33" i="1"/>
  <c r="G33" i="1"/>
  <c r="I34" i="1" l="1"/>
  <c r="E34" i="1"/>
  <c r="G34" i="1"/>
  <c r="C35" i="1"/>
  <c r="F34" i="1"/>
  <c r="B34" i="1"/>
  <c r="H34" i="1"/>
  <c r="K30" i="1"/>
  <c r="C36" i="1" l="1"/>
  <c r="J35" i="1"/>
  <c r="F35" i="1"/>
  <c r="B35" i="1"/>
  <c r="H35" i="1"/>
  <c r="D35" i="1"/>
  <c r="K35" i="1"/>
  <c r="I35" i="1"/>
  <c r="G35" i="1"/>
  <c r="E35" i="1"/>
  <c r="K36" i="1" l="1"/>
  <c r="G36" i="1"/>
  <c r="I36" i="1"/>
  <c r="E36" i="1"/>
  <c r="F36" i="1"/>
  <c r="D36" i="1"/>
  <c r="J36" i="1"/>
  <c r="B36" i="1"/>
  <c r="C37" i="1" s="1"/>
  <c r="H36" i="1"/>
  <c r="H37" i="1" l="1"/>
  <c r="C38" i="1"/>
  <c r="F37" i="1"/>
  <c r="B37" i="1"/>
  <c r="I37" i="1"/>
  <c r="G37" i="1"/>
  <c r="K34" i="1" s="1"/>
  <c r="E37" i="1"/>
  <c r="I38" i="1" l="1"/>
  <c r="E38" i="1"/>
  <c r="K38" i="1"/>
  <c r="G38" i="1"/>
  <c r="F38" i="1"/>
  <c r="D38" i="1"/>
  <c r="J38" i="1"/>
  <c r="B38" i="1"/>
  <c r="C39" i="1" s="1"/>
  <c r="H38" i="1"/>
  <c r="F39" i="1" l="1"/>
  <c r="B39" i="1"/>
  <c r="C40" i="1" s="1"/>
  <c r="H39" i="1"/>
  <c r="I39" i="1"/>
  <c r="G39" i="1"/>
  <c r="E39" i="1"/>
  <c r="K33" i="1"/>
  <c r="J37" i="1"/>
  <c r="G40" i="1" l="1"/>
  <c r="I40" i="1"/>
  <c r="E40" i="1"/>
  <c r="C41" i="1"/>
  <c r="F40" i="1"/>
  <c r="B40" i="1"/>
  <c r="H40" i="1"/>
  <c r="H41" i="1" l="1"/>
  <c r="D41" i="1"/>
  <c r="C42" i="1"/>
  <c r="J41" i="1"/>
  <c r="F41" i="1"/>
  <c r="B41" i="1"/>
  <c r="K41" i="1"/>
  <c r="I41" i="1"/>
  <c r="G41" i="1"/>
  <c r="E41" i="1"/>
  <c r="I42" i="1" l="1"/>
  <c r="E42" i="1"/>
  <c r="K42" i="1"/>
  <c r="G42" i="1"/>
  <c r="C43" i="1"/>
  <c r="F42" i="1"/>
  <c r="D42" i="1"/>
  <c r="J42" i="1"/>
  <c r="B42" i="1"/>
  <c r="H42" i="1"/>
  <c r="C44" i="1" l="1"/>
  <c r="J43" i="1"/>
  <c r="F43" i="1"/>
  <c r="B43" i="1"/>
  <c r="H43" i="1"/>
  <c r="D43" i="1"/>
  <c r="K43" i="1"/>
  <c r="I43" i="1"/>
  <c r="G43" i="1"/>
  <c r="E43" i="1"/>
  <c r="K44" i="1" l="1"/>
  <c r="G44" i="1"/>
  <c r="I44" i="1"/>
  <c r="E44" i="1"/>
  <c r="C45" i="1"/>
  <c r="F44" i="1"/>
  <c r="D44" i="1"/>
  <c r="J44" i="1"/>
  <c r="B44" i="1"/>
  <c r="H44" i="1"/>
  <c r="H45" i="1" l="1"/>
  <c r="D45" i="1"/>
  <c r="C46" i="1"/>
  <c r="J45" i="1"/>
  <c r="F45" i="1"/>
  <c r="B45" i="1"/>
  <c r="K45" i="1"/>
  <c r="I45" i="1"/>
  <c r="G45" i="1"/>
  <c r="E45" i="1"/>
  <c r="I46" i="1" l="1"/>
  <c r="E46" i="1"/>
  <c r="K46" i="1"/>
  <c r="G46" i="1"/>
  <c r="C47" i="1"/>
  <c r="F46" i="1"/>
  <c r="D46" i="1"/>
  <c r="J46" i="1"/>
  <c r="B46" i="1"/>
  <c r="H46" i="1"/>
  <c r="C48" i="1" l="1"/>
  <c r="J47" i="1"/>
  <c r="F47" i="1"/>
  <c r="B47" i="1"/>
  <c r="H47" i="1"/>
  <c r="D47" i="1"/>
  <c r="K47" i="1"/>
  <c r="I47" i="1"/>
  <c r="G47" i="1"/>
  <c r="E47" i="1"/>
  <c r="K48" i="1" l="1"/>
  <c r="G48" i="1"/>
  <c r="I48" i="1"/>
  <c r="E48" i="1"/>
  <c r="C49" i="1"/>
  <c r="F48" i="1"/>
  <c r="D48" i="1"/>
  <c r="J48" i="1"/>
  <c r="B48" i="1"/>
  <c r="H48" i="1"/>
  <c r="H49" i="1" l="1"/>
  <c r="D49" i="1"/>
  <c r="C50" i="1"/>
  <c r="J49" i="1"/>
  <c r="F49" i="1"/>
  <c r="B49" i="1"/>
  <c r="K49" i="1"/>
  <c r="I49" i="1"/>
  <c r="G49" i="1"/>
  <c r="E49" i="1"/>
  <c r="I50" i="1" l="1"/>
  <c r="E50" i="1"/>
  <c r="K50" i="1"/>
  <c r="G50" i="1"/>
  <c r="C51" i="1"/>
  <c r="F50" i="1"/>
  <c r="D50" i="1"/>
  <c r="J50" i="1"/>
  <c r="B50" i="1"/>
  <c r="H50" i="1"/>
  <c r="C52" i="1" l="1"/>
  <c r="J51" i="1"/>
  <c r="F51" i="1"/>
  <c r="B51" i="1"/>
  <c r="H51" i="1"/>
  <c r="D51" i="1"/>
  <c r="K51" i="1"/>
  <c r="I51" i="1"/>
  <c r="G51" i="1"/>
  <c r="E51" i="1"/>
  <c r="K52" i="1" l="1"/>
  <c r="G52" i="1"/>
  <c r="I52" i="1"/>
  <c r="E52" i="1"/>
  <c r="C53" i="1"/>
  <c r="F52" i="1"/>
  <c r="D52" i="1"/>
  <c r="J52" i="1"/>
  <c r="B52" i="1"/>
  <c r="H52" i="1"/>
  <c r="H53" i="1" l="1"/>
  <c r="D53" i="1"/>
  <c r="C54" i="1"/>
  <c r="J53" i="1"/>
  <c r="F53" i="1"/>
  <c r="B53" i="1"/>
  <c r="K53" i="1"/>
  <c r="I53" i="1"/>
  <c r="G53" i="1"/>
  <c r="E53" i="1"/>
  <c r="I54" i="1" l="1"/>
  <c r="E54" i="1"/>
  <c r="K54" i="1"/>
  <c r="G54" i="1"/>
  <c r="C55" i="1"/>
  <c r="F54" i="1"/>
  <c r="D54" i="1"/>
  <c r="J54" i="1"/>
  <c r="B54" i="1"/>
  <c r="H54" i="1"/>
  <c r="C56" i="1" l="1"/>
  <c r="J55" i="1"/>
  <c r="F55" i="1"/>
  <c r="B55" i="1"/>
  <c r="I55" i="1"/>
  <c r="E55" i="1"/>
  <c r="H55" i="1"/>
  <c r="D55" i="1"/>
  <c r="K55" i="1"/>
  <c r="G55" i="1"/>
  <c r="K56" i="1" l="1"/>
  <c r="G56" i="1"/>
  <c r="C57" i="1"/>
  <c r="J56" i="1"/>
  <c r="F56" i="1"/>
  <c r="B56" i="1"/>
  <c r="I56" i="1"/>
  <c r="E56" i="1"/>
  <c r="D56" i="1"/>
  <c r="H56" i="1"/>
  <c r="H57" i="1" l="1"/>
  <c r="D57" i="1"/>
  <c r="K57" i="1"/>
  <c r="G57" i="1"/>
  <c r="C58" i="1"/>
  <c r="J57" i="1"/>
  <c r="F57" i="1"/>
  <c r="B57" i="1"/>
  <c r="I57" i="1"/>
  <c r="E57" i="1"/>
  <c r="I58" i="1" l="1"/>
  <c r="E58" i="1"/>
  <c r="H58" i="1"/>
  <c r="D58" i="1"/>
  <c r="K58" i="1"/>
  <c r="G58" i="1"/>
  <c r="J58" i="1"/>
  <c r="F58" i="1"/>
  <c r="C59" i="1"/>
  <c r="B58" i="1"/>
  <c r="C60" i="1" l="1"/>
  <c r="F59" i="1"/>
  <c r="B59" i="1"/>
  <c r="I59" i="1"/>
  <c r="E59" i="1"/>
  <c r="H59" i="1"/>
  <c r="G59" i="1"/>
  <c r="C61" i="1" l="1"/>
  <c r="J60" i="1"/>
  <c r="F60" i="1"/>
  <c r="H60" i="1"/>
  <c r="G60" i="1"/>
  <c r="B60" i="1"/>
  <c r="K60" i="1"/>
  <c r="E60" i="1"/>
  <c r="I60" i="1"/>
  <c r="D60" i="1"/>
  <c r="K61" i="1" l="1"/>
  <c r="G61" i="1"/>
  <c r="H61" i="1"/>
  <c r="B61" i="1"/>
  <c r="F61" i="1"/>
  <c r="J61" i="1"/>
  <c r="E61" i="1"/>
  <c r="C62" i="1"/>
  <c r="I61" i="1"/>
  <c r="D61" i="1"/>
  <c r="H62" i="1" l="1"/>
  <c r="D62" i="1"/>
  <c r="G62" i="1"/>
  <c r="B62" i="1"/>
  <c r="K62" i="1"/>
  <c r="F62" i="1"/>
  <c r="C63" i="1"/>
  <c r="J62" i="1"/>
  <c r="E62" i="1"/>
  <c r="I62" i="1"/>
  <c r="I63" i="1" l="1"/>
  <c r="E63" i="1"/>
  <c r="K63" i="1"/>
  <c r="F63" i="1"/>
  <c r="J63" i="1"/>
  <c r="D63" i="1"/>
  <c r="C64" i="1"/>
  <c r="H63" i="1"/>
  <c r="G63" i="1"/>
  <c r="B63" i="1"/>
  <c r="C65" i="1" l="1"/>
  <c r="J64" i="1"/>
  <c r="F64" i="1"/>
  <c r="B64" i="1"/>
  <c r="K64" i="1"/>
  <c r="E64" i="1"/>
  <c r="I64" i="1"/>
  <c r="D64" i="1"/>
  <c r="H64" i="1"/>
  <c r="G64" i="1"/>
  <c r="K65" i="1" l="1"/>
  <c r="G65" i="1"/>
  <c r="J65" i="1"/>
  <c r="E65" i="1"/>
  <c r="C66" i="1"/>
  <c r="I65" i="1"/>
  <c r="D65" i="1"/>
  <c r="H65" i="1"/>
  <c r="B65" i="1"/>
  <c r="F65" i="1"/>
  <c r="H66" i="1" l="1"/>
  <c r="D66" i="1"/>
  <c r="C67" i="1"/>
  <c r="J66" i="1"/>
  <c r="E66" i="1"/>
  <c r="I66" i="1"/>
  <c r="G66" i="1"/>
  <c r="B66" i="1"/>
  <c r="K66" i="1"/>
  <c r="F66" i="1"/>
  <c r="I67" i="1" l="1"/>
  <c r="E67" i="1"/>
  <c r="C68" i="1"/>
  <c r="H67" i="1"/>
  <c r="G67" i="1"/>
  <c r="B67" i="1"/>
  <c r="K67" i="1"/>
  <c r="F67" i="1"/>
  <c r="J67" i="1"/>
  <c r="D67" i="1"/>
  <c r="J68" i="1" l="1"/>
  <c r="F68" i="1"/>
  <c r="B68" i="1"/>
  <c r="C69" i="1" s="1"/>
  <c r="H68" i="1"/>
  <c r="G68" i="1"/>
  <c r="K68" i="1"/>
  <c r="E68" i="1"/>
  <c r="D68" i="1"/>
  <c r="I68" i="1"/>
  <c r="G69" i="1" l="1"/>
  <c r="H69" i="1"/>
  <c r="B69" i="1"/>
  <c r="F69" i="1"/>
  <c r="E69" i="1"/>
  <c r="I69" i="1"/>
  <c r="C70" i="1"/>
  <c r="H70" i="1" l="1"/>
  <c r="D70" i="1"/>
  <c r="G70" i="1"/>
  <c r="B70" i="1"/>
  <c r="K70" i="1"/>
  <c r="F70" i="1"/>
  <c r="C71" i="1"/>
  <c r="J70" i="1"/>
  <c r="E70" i="1"/>
  <c r="I70" i="1"/>
  <c r="I71" i="1" l="1"/>
  <c r="E71" i="1"/>
  <c r="K71" i="1"/>
  <c r="F71" i="1"/>
  <c r="J71" i="1"/>
  <c r="D71" i="1"/>
  <c r="C72" i="1"/>
  <c r="H71" i="1"/>
  <c r="G71" i="1"/>
  <c r="B71" i="1"/>
  <c r="C73" i="1" l="1"/>
  <c r="J72" i="1"/>
  <c r="F72" i="1"/>
  <c r="B72" i="1"/>
  <c r="K72" i="1"/>
  <c r="E72" i="1"/>
  <c r="I72" i="1"/>
  <c r="D72" i="1"/>
  <c r="H72" i="1"/>
  <c r="G72" i="1"/>
  <c r="K73" i="1" l="1"/>
  <c r="G73" i="1"/>
  <c r="J73" i="1"/>
  <c r="E73" i="1"/>
  <c r="C74" i="1"/>
  <c r="I73" i="1"/>
  <c r="D73" i="1"/>
  <c r="H73" i="1"/>
  <c r="B73" i="1"/>
  <c r="F73" i="1"/>
  <c r="H74" i="1" l="1"/>
  <c r="D74" i="1"/>
  <c r="C75" i="1"/>
  <c r="J74" i="1"/>
  <c r="E74" i="1"/>
  <c r="I74" i="1"/>
  <c r="G74" i="1"/>
  <c r="B74" i="1"/>
  <c r="F74" i="1"/>
  <c r="K74" i="1"/>
  <c r="I75" i="1" l="1"/>
  <c r="E75" i="1"/>
  <c r="C76" i="1"/>
  <c r="H75" i="1"/>
  <c r="G75" i="1"/>
  <c r="B75" i="1"/>
  <c r="K75" i="1"/>
  <c r="F75" i="1"/>
  <c r="J75" i="1"/>
  <c r="D75" i="1"/>
  <c r="C77" i="1" l="1"/>
  <c r="J76" i="1"/>
  <c r="F76" i="1"/>
  <c r="B76" i="1"/>
  <c r="H76" i="1"/>
  <c r="G76" i="1"/>
  <c r="K76" i="1"/>
  <c r="E76" i="1"/>
  <c r="I76" i="1"/>
  <c r="D76" i="1"/>
  <c r="K77" i="1" l="1"/>
  <c r="G77" i="1"/>
  <c r="H77" i="1"/>
  <c r="B77" i="1"/>
  <c r="F77" i="1"/>
  <c r="J77" i="1"/>
  <c r="E77" i="1"/>
  <c r="C78" i="1"/>
  <c r="I77" i="1"/>
  <c r="D77" i="1"/>
  <c r="H78" i="1" l="1"/>
  <c r="D78" i="1"/>
  <c r="G78" i="1"/>
  <c r="B78" i="1"/>
  <c r="K78" i="1"/>
  <c r="F78" i="1"/>
  <c r="C79" i="1"/>
  <c r="J78" i="1"/>
  <c r="E78" i="1"/>
  <c r="I78" i="1"/>
  <c r="I79" i="1" l="1"/>
  <c r="E79" i="1"/>
  <c r="K79" i="1"/>
  <c r="F79" i="1"/>
  <c r="J79" i="1"/>
  <c r="D79" i="1"/>
  <c r="C80" i="1"/>
  <c r="H79" i="1"/>
  <c r="G79" i="1"/>
  <c r="B79" i="1"/>
  <c r="C81" i="1" l="1"/>
  <c r="J80" i="1"/>
  <c r="F80" i="1"/>
  <c r="B80" i="1"/>
  <c r="K80" i="1"/>
  <c r="E80" i="1"/>
  <c r="I80" i="1"/>
  <c r="D80" i="1"/>
  <c r="H80" i="1"/>
  <c r="G80" i="1"/>
  <c r="K81" i="1" l="1"/>
  <c r="G81" i="1"/>
  <c r="J81" i="1"/>
  <c r="E81" i="1"/>
  <c r="C82" i="1"/>
  <c r="I81" i="1"/>
  <c r="D81" i="1"/>
  <c r="H81" i="1"/>
  <c r="B81" i="1"/>
  <c r="F81" i="1"/>
  <c r="H82" i="1" l="1"/>
  <c r="D82" i="1"/>
  <c r="C83" i="1"/>
  <c r="J82" i="1"/>
  <c r="E82" i="1"/>
  <c r="I82" i="1"/>
  <c r="G82" i="1"/>
  <c r="B82" i="1"/>
  <c r="K82" i="1"/>
  <c r="F82" i="1"/>
  <c r="I83" i="1" l="1"/>
  <c r="E83" i="1"/>
  <c r="C84" i="1"/>
  <c r="H83" i="1"/>
  <c r="G83" i="1"/>
  <c r="B83" i="1"/>
  <c r="K83" i="1"/>
  <c r="F83" i="1"/>
  <c r="J83" i="1"/>
  <c r="D83" i="1"/>
  <c r="C85" i="1" l="1"/>
  <c r="J84" i="1"/>
  <c r="F84" i="1"/>
  <c r="B84" i="1"/>
  <c r="H84" i="1"/>
  <c r="G84" i="1"/>
  <c r="K84" i="1"/>
  <c r="E84" i="1"/>
  <c r="D84" i="1"/>
  <c r="I84" i="1"/>
  <c r="K85" i="1" l="1"/>
  <c r="G85" i="1"/>
  <c r="H85" i="1"/>
  <c r="B85" i="1"/>
  <c r="F85" i="1"/>
  <c r="J85" i="1"/>
  <c r="E85" i="1"/>
  <c r="I85" i="1"/>
  <c r="D85" i="1"/>
  <c r="C86" i="1"/>
  <c r="I86" i="1" l="1"/>
  <c r="E86" i="1"/>
  <c r="H86" i="1"/>
  <c r="D86" i="1"/>
  <c r="J86" i="1"/>
  <c r="B86" i="1"/>
  <c r="C87" i="1"/>
  <c r="G86" i="1"/>
  <c r="F86" i="1"/>
  <c r="K86" i="1"/>
  <c r="C88" i="1" l="1"/>
  <c r="J87" i="1"/>
  <c r="F87" i="1"/>
  <c r="B87" i="1"/>
  <c r="I87" i="1"/>
  <c r="E87" i="1"/>
  <c r="D87" i="1"/>
  <c r="K87" i="1"/>
  <c r="H87" i="1"/>
  <c r="G87" i="1"/>
  <c r="H88" i="1" l="1"/>
  <c r="D88" i="1"/>
  <c r="I88" i="1"/>
  <c r="G88" i="1"/>
  <c r="B88" i="1"/>
  <c r="K88" i="1"/>
  <c r="J88" i="1"/>
  <c r="C89" i="1"/>
  <c r="F88" i="1"/>
  <c r="E88" i="1"/>
  <c r="I89" i="1" l="1"/>
  <c r="E89" i="1"/>
  <c r="G89" i="1"/>
  <c r="B89" i="1"/>
  <c r="K89" i="1"/>
  <c r="F89" i="1"/>
  <c r="H89" i="1"/>
  <c r="C90" i="1"/>
  <c r="D89" i="1"/>
  <c r="J89" i="1"/>
  <c r="C91" i="1" l="1"/>
  <c r="J90" i="1"/>
  <c r="F90" i="1"/>
  <c r="B90" i="1"/>
  <c r="G90" i="1"/>
  <c r="K90" i="1"/>
  <c r="E90" i="1"/>
  <c r="D90" i="1"/>
  <c r="I90" i="1"/>
  <c r="H90" i="1"/>
  <c r="K91" i="1" l="1"/>
  <c r="G91" i="1"/>
  <c r="F91" i="1"/>
  <c r="J91" i="1"/>
  <c r="E91" i="1"/>
  <c r="B91" i="1"/>
  <c r="I91" i="1"/>
  <c r="C92" i="1"/>
  <c r="H91" i="1"/>
  <c r="D91" i="1"/>
  <c r="H92" i="1" l="1"/>
  <c r="D92" i="1"/>
  <c r="K92" i="1"/>
  <c r="F92" i="1"/>
  <c r="C93" i="1"/>
  <c r="J92" i="1"/>
  <c r="E92" i="1"/>
  <c r="I92" i="1"/>
  <c r="G92" i="1"/>
  <c r="B92" i="1"/>
  <c r="I93" i="1" l="1"/>
  <c r="E93" i="1"/>
  <c r="J93" i="1"/>
  <c r="D93" i="1"/>
  <c r="C94" i="1"/>
  <c r="H93" i="1"/>
  <c r="G93" i="1"/>
  <c r="F93" i="1"/>
  <c r="B93" i="1"/>
  <c r="K93" i="1"/>
  <c r="C95" i="1" l="1"/>
  <c r="J94" i="1"/>
  <c r="F94" i="1"/>
  <c r="B94" i="1"/>
  <c r="I94" i="1"/>
  <c r="D94" i="1"/>
  <c r="H94" i="1"/>
  <c r="G94" i="1"/>
  <c r="K94" i="1"/>
  <c r="E94" i="1"/>
  <c r="K95" i="1" l="1"/>
  <c r="G95" i="1"/>
  <c r="C96" i="1"/>
  <c r="I95" i="1"/>
  <c r="D95" i="1"/>
  <c r="H95" i="1"/>
  <c r="B95" i="1"/>
  <c r="F95" i="1"/>
  <c r="J95" i="1"/>
  <c r="E95" i="1"/>
  <c r="H96" i="1" l="1"/>
  <c r="D96" i="1"/>
  <c r="I96" i="1"/>
  <c r="G96" i="1"/>
  <c r="B96" i="1"/>
  <c r="K96" i="1"/>
  <c r="F96" i="1"/>
  <c r="C97" i="1"/>
  <c r="J96" i="1"/>
  <c r="E96" i="1"/>
  <c r="I97" i="1" l="1"/>
  <c r="E97" i="1"/>
  <c r="G97" i="1"/>
  <c r="B97" i="1"/>
  <c r="K97" i="1"/>
  <c r="F97" i="1"/>
  <c r="J97" i="1"/>
  <c r="D97" i="1"/>
  <c r="C98" i="1"/>
  <c r="H97" i="1"/>
  <c r="C99" i="1" l="1"/>
  <c r="J98" i="1"/>
  <c r="F98" i="1"/>
  <c r="B98" i="1"/>
  <c r="G98" i="1"/>
  <c r="K98" i="1"/>
  <c r="E98" i="1"/>
  <c r="I98" i="1"/>
  <c r="D98" i="1"/>
  <c r="H98" i="1"/>
  <c r="K99" i="1" l="1"/>
  <c r="G99" i="1"/>
  <c r="F99" i="1"/>
  <c r="J99" i="1"/>
  <c r="E99" i="1"/>
  <c r="C100" i="1"/>
  <c r="I99" i="1"/>
  <c r="D99" i="1"/>
  <c r="H99" i="1"/>
  <c r="B99" i="1"/>
  <c r="H100" i="1" l="1"/>
  <c r="D100" i="1"/>
  <c r="K100" i="1"/>
  <c r="F100" i="1"/>
  <c r="C101" i="1"/>
  <c r="J100" i="1"/>
  <c r="E100" i="1"/>
  <c r="I100" i="1"/>
  <c r="G100" i="1"/>
  <c r="B100" i="1"/>
  <c r="I101" i="1" l="1"/>
  <c r="E101" i="1"/>
  <c r="J101" i="1"/>
  <c r="D101" i="1"/>
  <c r="C102" i="1"/>
  <c r="H101" i="1"/>
  <c r="G101" i="1"/>
  <c r="B101" i="1"/>
  <c r="F101" i="1"/>
  <c r="K101" i="1"/>
  <c r="C103" i="1" l="1"/>
  <c r="J102" i="1"/>
  <c r="F102" i="1"/>
  <c r="B102" i="1"/>
  <c r="I102" i="1"/>
  <c r="D102" i="1"/>
  <c r="H102" i="1"/>
  <c r="G102" i="1"/>
  <c r="K102" i="1"/>
  <c r="E102" i="1"/>
  <c r="K103" i="1" l="1"/>
  <c r="G103" i="1"/>
  <c r="C104" i="1"/>
  <c r="I103" i="1"/>
  <c r="D103" i="1"/>
  <c r="H103" i="1"/>
  <c r="B103" i="1"/>
  <c r="F103" i="1"/>
  <c r="J103" i="1"/>
  <c r="E103" i="1"/>
  <c r="H104" i="1" l="1"/>
  <c r="D104" i="1"/>
  <c r="I104" i="1"/>
  <c r="G104" i="1"/>
  <c r="B104" i="1"/>
  <c r="K104" i="1"/>
  <c r="F104" i="1"/>
  <c r="C105" i="1"/>
  <c r="J104" i="1"/>
  <c r="E104" i="1"/>
  <c r="I105" i="1" l="1"/>
  <c r="E105" i="1"/>
  <c r="G105" i="1"/>
  <c r="B105" i="1"/>
  <c r="K105" i="1"/>
  <c r="F105" i="1"/>
  <c r="J105" i="1"/>
  <c r="D105" i="1"/>
  <c r="C106" i="1"/>
  <c r="H105" i="1"/>
  <c r="C107" i="1" l="1"/>
  <c r="J106" i="1"/>
  <c r="F106" i="1"/>
  <c r="B106" i="1"/>
  <c r="G106" i="1"/>
  <c r="K106" i="1"/>
  <c r="E106" i="1"/>
  <c r="I106" i="1"/>
  <c r="D106" i="1"/>
  <c r="H106" i="1"/>
  <c r="K107" i="1" l="1"/>
  <c r="G107" i="1"/>
  <c r="F107" i="1"/>
  <c r="J107" i="1"/>
  <c r="E107" i="1"/>
  <c r="C108" i="1"/>
  <c r="I107" i="1"/>
  <c r="D107" i="1"/>
  <c r="H107" i="1"/>
  <c r="B107" i="1"/>
  <c r="H108" i="1" l="1"/>
  <c r="D108" i="1"/>
  <c r="K108" i="1"/>
  <c r="F108" i="1"/>
  <c r="C109" i="1"/>
  <c r="J108" i="1"/>
  <c r="E108" i="1"/>
  <c r="I108" i="1"/>
  <c r="G108" i="1"/>
  <c r="B108" i="1"/>
  <c r="I109" i="1" l="1"/>
  <c r="E109" i="1"/>
  <c r="J109" i="1"/>
  <c r="D109" i="1"/>
  <c r="C110" i="1"/>
  <c r="H109" i="1"/>
  <c r="G109" i="1"/>
  <c r="B109" i="1"/>
  <c r="F109" i="1"/>
  <c r="K109" i="1"/>
  <c r="C111" i="1" l="1"/>
  <c r="J110" i="1"/>
  <c r="F110" i="1"/>
  <c r="B110" i="1"/>
  <c r="I110" i="1"/>
  <c r="D110" i="1"/>
  <c r="H110" i="1"/>
  <c r="G110" i="1"/>
  <c r="K110" i="1"/>
  <c r="E110" i="1"/>
  <c r="K111" i="1" l="1"/>
  <c r="G111" i="1"/>
  <c r="C112" i="1"/>
  <c r="I111" i="1"/>
  <c r="D111" i="1"/>
  <c r="H111" i="1"/>
  <c r="B111" i="1"/>
  <c r="F111" i="1"/>
  <c r="J111" i="1"/>
  <c r="E111" i="1"/>
  <c r="H112" i="1" l="1"/>
  <c r="D112" i="1"/>
  <c r="I112" i="1"/>
  <c r="G112" i="1"/>
  <c r="B112" i="1"/>
  <c r="K112" i="1"/>
  <c r="F112" i="1"/>
  <c r="C113" i="1"/>
  <c r="J112" i="1"/>
  <c r="E112" i="1"/>
  <c r="I113" i="1" l="1"/>
  <c r="E113" i="1"/>
  <c r="G113" i="1"/>
  <c r="B113" i="1"/>
  <c r="K113" i="1"/>
  <c r="F113" i="1"/>
  <c r="J113" i="1"/>
  <c r="D113" i="1"/>
  <c r="C114" i="1"/>
  <c r="H113" i="1"/>
  <c r="C115" i="1" l="1"/>
  <c r="J114" i="1"/>
  <c r="F114" i="1"/>
  <c r="B114" i="1"/>
  <c r="G114" i="1"/>
  <c r="K114" i="1"/>
  <c r="E114" i="1"/>
  <c r="I114" i="1"/>
  <c r="D114" i="1"/>
  <c r="H114" i="1"/>
  <c r="K115" i="1" l="1"/>
  <c r="G115" i="1"/>
  <c r="C116" i="1"/>
  <c r="J115" i="1"/>
  <c r="F115" i="1"/>
  <c r="H115" i="1"/>
  <c r="E115" i="1"/>
  <c r="D115" i="1"/>
  <c r="I115" i="1"/>
  <c r="B115" i="1"/>
  <c r="H116" i="1" l="1"/>
  <c r="D116" i="1"/>
  <c r="K116" i="1"/>
  <c r="G116" i="1"/>
  <c r="E116" i="1"/>
  <c r="J116" i="1"/>
  <c r="B116" i="1"/>
  <c r="C117" i="1"/>
  <c r="I116" i="1"/>
  <c r="F116" i="1"/>
  <c r="I117" i="1" l="1"/>
  <c r="E117" i="1"/>
  <c r="H117" i="1"/>
  <c r="D117" i="1"/>
  <c r="C118" i="1"/>
  <c r="G117" i="1"/>
  <c r="F117" i="1"/>
  <c r="K117" i="1"/>
  <c r="J117" i="1"/>
  <c r="B117" i="1"/>
  <c r="C119" i="1" l="1"/>
  <c r="J118" i="1"/>
  <c r="F118" i="1"/>
  <c r="B118" i="1"/>
  <c r="I118" i="1"/>
  <c r="E118" i="1"/>
  <c r="K118" i="1"/>
  <c r="H118" i="1"/>
  <c r="G118" i="1"/>
  <c r="D118" i="1"/>
  <c r="K119" i="1" l="1"/>
  <c r="G119" i="1"/>
  <c r="C120" i="1"/>
  <c r="J119" i="1"/>
  <c r="F119" i="1"/>
  <c r="B119" i="1"/>
  <c r="H119" i="1"/>
  <c r="E119" i="1"/>
  <c r="D119" i="1"/>
  <c r="I119" i="1"/>
  <c r="H120" i="1" l="1"/>
  <c r="D120" i="1"/>
  <c r="K120" i="1"/>
  <c r="G120" i="1"/>
  <c r="E120" i="1"/>
  <c r="J120" i="1"/>
  <c r="B120" i="1"/>
  <c r="C121" i="1"/>
  <c r="I120" i="1"/>
  <c r="F120" i="1"/>
  <c r="I121" i="1" l="1"/>
  <c r="E121" i="1"/>
  <c r="H121" i="1"/>
  <c r="D121" i="1"/>
  <c r="C122" i="1"/>
  <c r="G121" i="1"/>
  <c r="F121" i="1"/>
  <c r="K121" i="1"/>
  <c r="B121" i="1"/>
  <c r="J121" i="1"/>
  <c r="C123" i="1" l="1"/>
  <c r="J122" i="1"/>
  <c r="F122" i="1"/>
  <c r="B122" i="1"/>
  <c r="I122" i="1"/>
  <c r="E122" i="1"/>
  <c r="K122" i="1"/>
  <c r="H122" i="1"/>
  <c r="G122" i="1"/>
  <c r="D122" i="1"/>
  <c r="K123" i="1" l="1"/>
  <c r="G123" i="1"/>
  <c r="C124" i="1"/>
  <c r="J123" i="1"/>
  <c r="F123" i="1"/>
  <c r="B123" i="1"/>
  <c r="H123" i="1"/>
  <c r="E123" i="1"/>
  <c r="D123" i="1"/>
  <c r="I123" i="1"/>
  <c r="H124" i="1" l="1"/>
  <c r="D124" i="1"/>
  <c r="K124" i="1"/>
  <c r="G124" i="1"/>
  <c r="E124" i="1"/>
  <c r="J124" i="1"/>
  <c r="B124" i="1"/>
  <c r="C125" i="1"/>
  <c r="I124" i="1"/>
  <c r="F124" i="1"/>
  <c r="I125" i="1" l="1"/>
  <c r="E125" i="1"/>
  <c r="H125" i="1"/>
  <c r="D125" i="1"/>
  <c r="C126" i="1"/>
  <c r="G125" i="1"/>
  <c r="F125" i="1"/>
  <c r="K125" i="1"/>
  <c r="J125" i="1"/>
  <c r="B125" i="1"/>
  <c r="C127" i="1" l="1"/>
  <c r="J126" i="1"/>
  <c r="F126" i="1"/>
  <c r="B126" i="1"/>
  <c r="I126" i="1"/>
  <c r="E126" i="1"/>
  <c r="K126" i="1"/>
  <c r="H126" i="1"/>
  <c r="G126" i="1"/>
  <c r="D126" i="1"/>
  <c r="K127" i="1" l="1"/>
  <c r="G127" i="1"/>
  <c r="C128" i="1"/>
  <c r="J127" i="1"/>
  <c r="F127" i="1"/>
  <c r="B127" i="1"/>
  <c r="H127" i="1"/>
  <c r="E127" i="1"/>
  <c r="D127" i="1"/>
  <c r="I127" i="1"/>
  <c r="H128" i="1" l="1"/>
  <c r="G128" i="1"/>
  <c r="E128" i="1"/>
  <c r="B128" i="1"/>
  <c r="C129" i="1"/>
  <c r="I128" i="1"/>
  <c r="F128" i="1"/>
  <c r="I129" i="1" l="1"/>
  <c r="E129" i="1"/>
  <c r="H129" i="1"/>
  <c r="D129" i="1"/>
  <c r="C130" i="1"/>
  <c r="G129" i="1"/>
  <c r="F129" i="1"/>
  <c r="K129" i="1"/>
  <c r="J129" i="1"/>
  <c r="B129" i="1"/>
  <c r="C131" i="1" l="1"/>
  <c r="J130" i="1"/>
  <c r="F130" i="1"/>
  <c r="B130" i="1"/>
  <c r="I130" i="1"/>
  <c r="E130" i="1"/>
  <c r="K130" i="1"/>
  <c r="H130" i="1"/>
  <c r="G130" i="1"/>
  <c r="D130" i="1"/>
  <c r="K131" i="1" l="1"/>
  <c r="G131" i="1"/>
  <c r="C132" i="1"/>
  <c r="J131" i="1"/>
  <c r="F131" i="1"/>
  <c r="B131" i="1"/>
  <c r="H131" i="1"/>
  <c r="E131" i="1"/>
  <c r="D131" i="1"/>
  <c r="I131" i="1"/>
  <c r="H132" i="1" l="1"/>
  <c r="D132" i="1"/>
  <c r="K132" i="1"/>
  <c r="G132" i="1"/>
  <c r="E132" i="1"/>
  <c r="J132" i="1"/>
  <c r="B132" i="1"/>
  <c r="C133" i="1"/>
  <c r="I132" i="1"/>
  <c r="F132" i="1"/>
  <c r="I133" i="1" l="1"/>
  <c r="E133" i="1"/>
  <c r="H133" i="1"/>
  <c r="D133" i="1"/>
  <c r="C134" i="1"/>
  <c r="G133" i="1"/>
  <c r="F133" i="1"/>
  <c r="K133" i="1"/>
  <c r="J133" i="1"/>
  <c r="B133" i="1"/>
  <c r="J134" i="1" l="1"/>
  <c r="F134" i="1"/>
  <c r="B134" i="1"/>
  <c r="C135" i="1" s="1"/>
  <c r="I134" i="1"/>
  <c r="E134" i="1"/>
  <c r="K134" i="1"/>
  <c r="H134" i="1"/>
  <c r="G134" i="1"/>
  <c r="D134" i="1"/>
  <c r="G135" i="1" l="1"/>
  <c r="C136" i="1"/>
  <c r="F135" i="1"/>
  <c r="B135" i="1"/>
  <c r="H135" i="1"/>
  <c r="E135" i="1"/>
  <c r="I135" i="1"/>
  <c r="H136" i="1" l="1"/>
  <c r="G136" i="1"/>
  <c r="E136" i="1"/>
  <c r="B136" i="1"/>
  <c r="C137" i="1"/>
  <c r="I136" i="1"/>
  <c r="F136" i="1"/>
  <c r="H137" i="1" l="1"/>
  <c r="C138" i="1"/>
  <c r="J137" i="1"/>
  <c r="E137" i="1"/>
  <c r="I137" i="1"/>
  <c r="D137" i="1"/>
  <c r="G137" i="1"/>
  <c r="F137" i="1"/>
  <c r="B137" i="1"/>
  <c r="K137" i="1"/>
  <c r="I138" i="1" l="1"/>
  <c r="E138" i="1"/>
  <c r="C139" i="1"/>
  <c r="H138" i="1"/>
  <c r="G138" i="1"/>
  <c r="B138" i="1"/>
  <c r="F138" i="1"/>
  <c r="K135" i="1" s="1"/>
  <c r="J136" i="1"/>
  <c r="C140" i="1" l="1"/>
  <c r="J139" i="1"/>
  <c r="F139" i="1"/>
  <c r="B139" i="1"/>
  <c r="I139" i="1"/>
  <c r="E139" i="1"/>
  <c r="K139" i="1"/>
  <c r="H139" i="1"/>
  <c r="D139" i="1"/>
  <c r="G139" i="1"/>
  <c r="K140" i="1" l="1"/>
  <c r="G140" i="1"/>
  <c r="C141" i="1"/>
  <c r="J140" i="1"/>
  <c r="F140" i="1"/>
  <c r="B140" i="1"/>
  <c r="H140" i="1"/>
  <c r="E140" i="1"/>
  <c r="I140" i="1"/>
  <c r="D140" i="1"/>
  <c r="H141" i="1" l="1"/>
  <c r="G141" i="1"/>
  <c r="E141" i="1"/>
  <c r="B141" i="1"/>
  <c r="I141" i="1"/>
  <c r="C142" i="1"/>
  <c r="F141" i="1"/>
  <c r="K138" i="1" s="1"/>
  <c r="I142" i="1" l="1"/>
  <c r="E142" i="1"/>
  <c r="H142" i="1"/>
  <c r="D142" i="1"/>
  <c r="C143" i="1"/>
  <c r="G142" i="1"/>
  <c r="F142" i="1"/>
  <c r="K142" i="1"/>
  <c r="J142" i="1"/>
  <c r="B142" i="1"/>
  <c r="F143" i="1" l="1"/>
  <c r="K141" i="1" s="1"/>
  <c r="B143" i="1"/>
  <c r="C144" i="1" s="1"/>
  <c r="I143" i="1"/>
  <c r="E143" i="1"/>
  <c r="H143" i="1"/>
  <c r="G143" i="1"/>
  <c r="G144" i="1" l="1"/>
  <c r="C145" i="1"/>
  <c r="F144" i="1"/>
  <c r="B144" i="1"/>
  <c r="H144" i="1"/>
  <c r="E144" i="1"/>
  <c r="I144" i="1"/>
  <c r="H145" i="1" l="1"/>
  <c r="D145" i="1"/>
  <c r="K145" i="1"/>
  <c r="G145" i="1"/>
  <c r="E145" i="1"/>
  <c r="J145" i="1"/>
  <c r="B145" i="1"/>
  <c r="C146" i="1"/>
  <c r="F145" i="1"/>
  <c r="I145" i="1"/>
  <c r="I146" i="1" l="1"/>
  <c r="E146" i="1"/>
  <c r="H146" i="1"/>
  <c r="D146" i="1"/>
  <c r="C147" i="1"/>
  <c r="G146" i="1"/>
  <c r="F146" i="1"/>
  <c r="B146" i="1"/>
  <c r="K146" i="1"/>
  <c r="J146" i="1"/>
  <c r="F147" i="1" l="1"/>
  <c r="B147" i="1"/>
  <c r="C148" i="1" s="1"/>
  <c r="I147" i="1"/>
  <c r="E147" i="1"/>
  <c r="H147" i="1"/>
  <c r="G147" i="1"/>
  <c r="K143" i="1"/>
  <c r="G148" i="1" l="1"/>
  <c r="C149" i="1"/>
  <c r="F148" i="1"/>
  <c r="B148" i="1"/>
  <c r="H148" i="1"/>
  <c r="E148" i="1"/>
  <c r="I148" i="1"/>
  <c r="J144" i="1"/>
  <c r="H149" i="1" l="1"/>
  <c r="D149" i="1"/>
  <c r="K149" i="1"/>
  <c r="G149" i="1"/>
  <c r="E149" i="1"/>
  <c r="J149" i="1"/>
  <c r="B149" i="1"/>
  <c r="I149" i="1"/>
  <c r="C150" i="1"/>
  <c r="F149" i="1"/>
  <c r="I150" i="1" l="1"/>
  <c r="E150" i="1"/>
  <c r="H150" i="1"/>
  <c r="D150" i="1"/>
  <c r="G150" i="1"/>
  <c r="F150" i="1"/>
  <c r="K150" i="1"/>
  <c r="J150" i="1"/>
  <c r="B150" i="1"/>
  <c r="C151" i="1" s="1"/>
  <c r="C152" i="1" l="1"/>
  <c r="F151" i="1"/>
  <c r="B151" i="1"/>
  <c r="I151" i="1"/>
  <c r="E151" i="1"/>
  <c r="H151" i="1"/>
  <c r="G151" i="1"/>
  <c r="K148" i="1"/>
  <c r="K152" i="1" l="1"/>
  <c r="G152" i="1"/>
  <c r="C153" i="1"/>
  <c r="J152" i="1"/>
  <c r="F152" i="1"/>
  <c r="B152" i="1"/>
  <c r="H152" i="1"/>
  <c r="E152" i="1"/>
  <c r="I152" i="1"/>
  <c r="D152" i="1"/>
  <c r="H153" i="1" l="1"/>
  <c r="D153" i="1"/>
  <c r="K153" i="1"/>
  <c r="G153" i="1"/>
  <c r="E153" i="1"/>
  <c r="J153" i="1"/>
  <c r="B153" i="1"/>
  <c r="C154" i="1"/>
  <c r="I153" i="1"/>
  <c r="F153" i="1"/>
  <c r="I154" i="1" l="1"/>
  <c r="E154" i="1"/>
  <c r="H154" i="1"/>
  <c r="C155" i="1"/>
  <c r="G154" i="1"/>
  <c r="F154" i="1"/>
  <c r="B154" i="1"/>
  <c r="K151" i="1"/>
  <c r="C156" i="1" l="1"/>
  <c r="J155" i="1"/>
  <c r="F155" i="1"/>
  <c r="B155" i="1"/>
  <c r="I155" i="1"/>
  <c r="E155" i="1"/>
  <c r="K155" i="1"/>
  <c r="H155" i="1"/>
  <c r="G155" i="1"/>
  <c r="D155" i="1"/>
  <c r="G156" i="1" l="1"/>
  <c r="C157" i="1"/>
  <c r="F156" i="1"/>
  <c r="B156" i="1"/>
  <c r="H156" i="1"/>
  <c r="E156" i="1"/>
  <c r="I156" i="1"/>
  <c r="K154" i="1" l="1"/>
  <c r="H157" i="1"/>
  <c r="D157" i="1"/>
  <c r="K157" i="1"/>
  <c r="G157" i="1"/>
  <c r="E157" i="1"/>
  <c r="J157" i="1"/>
  <c r="B157" i="1"/>
  <c r="C158" i="1"/>
  <c r="I157" i="1"/>
  <c r="F157" i="1"/>
  <c r="C159" i="1" l="1"/>
  <c r="I158" i="1"/>
  <c r="E158" i="1"/>
  <c r="H158" i="1"/>
  <c r="G158" i="1"/>
  <c r="F158" i="1"/>
  <c r="B158" i="1"/>
  <c r="K156" i="1"/>
  <c r="J159" i="1" l="1"/>
  <c r="F159" i="1"/>
  <c r="B159" i="1"/>
  <c r="C160" i="1" s="1"/>
  <c r="H159" i="1"/>
  <c r="G159" i="1"/>
  <c r="D159" i="1"/>
  <c r="K159" i="1"/>
  <c r="I159" i="1"/>
  <c r="E159" i="1"/>
  <c r="I160" i="1" l="1"/>
  <c r="E160" i="1"/>
  <c r="G160" i="1"/>
  <c r="B160" i="1"/>
  <c r="H160" i="1"/>
  <c r="C161" i="1"/>
  <c r="F160" i="1"/>
  <c r="K158" i="1"/>
  <c r="C162" i="1" l="1"/>
  <c r="J161" i="1"/>
  <c r="F161" i="1"/>
  <c r="B161" i="1"/>
  <c r="H161" i="1"/>
  <c r="D161" i="1"/>
  <c r="G161" i="1"/>
  <c r="E161" i="1"/>
  <c r="K161" i="1"/>
  <c r="I161" i="1"/>
  <c r="K160" i="1" l="1"/>
  <c r="G162" i="1"/>
  <c r="I162" i="1"/>
  <c r="E162" i="1"/>
  <c r="B162" i="1"/>
  <c r="H162" i="1"/>
  <c r="C163" i="1"/>
  <c r="F162" i="1"/>
  <c r="H163" i="1" l="1"/>
  <c r="D163" i="1"/>
  <c r="C164" i="1"/>
  <c r="J163" i="1"/>
  <c r="F163" i="1"/>
  <c r="B163" i="1"/>
  <c r="G163" i="1"/>
  <c r="E163" i="1"/>
  <c r="I163" i="1"/>
  <c r="K163" i="1"/>
  <c r="I164" i="1" l="1"/>
  <c r="E164" i="1"/>
  <c r="G164" i="1"/>
  <c r="B164" i="1"/>
  <c r="H164" i="1"/>
  <c r="F164" i="1"/>
  <c r="C165" i="1"/>
  <c r="J160" i="1"/>
  <c r="D160" i="1" s="1"/>
  <c r="J158" i="1" l="1"/>
  <c r="D158" i="1" s="1"/>
  <c r="J162" i="1"/>
  <c r="C166" i="1"/>
  <c r="J165" i="1"/>
  <c r="F165" i="1"/>
  <c r="B165" i="1"/>
  <c r="H165" i="1"/>
  <c r="D165" i="1"/>
  <c r="G165" i="1"/>
  <c r="E165" i="1"/>
  <c r="K165" i="1"/>
  <c r="I165" i="1"/>
  <c r="K166" i="1" l="1"/>
  <c r="G166" i="1"/>
  <c r="I166" i="1"/>
  <c r="E166" i="1"/>
  <c r="J166" i="1"/>
  <c r="B166" i="1"/>
  <c r="H166" i="1"/>
  <c r="F166" i="1"/>
  <c r="D166" i="1"/>
  <c r="C167" i="1"/>
  <c r="H167" i="1" l="1"/>
  <c r="D167" i="1"/>
  <c r="C168" i="1"/>
  <c r="J167" i="1"/>
  <c r="F167" i="1"/>
  <c r="B167" i="1"/>
  <c r="G167" i="1"/>
  <c r="E167" i="1"/>
  <c r="K167" i="1"/>
  <c r="I167" i="1"/>
  <c r="I168" i="1" l="1"/>
  <c r="E168" i="1"/>
  <c r="K168" i="1"/>
  <c r="G168" i="1"/>
  <c r="J168" i="1"/>
  <c r="B168" i="1"/>
  <c r="H168" i="1"/>
  <c r="C169" i="1"/>
  <c r="F168" i="1"/>
  <c r="D168" i="1"/>
  <c r="C170" i="1" l="1"/>
  <c r="F169" i="1"/>
  <c r="B169" i="1"/>
  <c r="H169" i="1"/>
  <c r="G169" i="1"/>
  <c r="E169" i="1"/>
  <c r="I169" i="1"/>
  <c r="G170" i="1" l="1"/>
  <c r="I170" i="1"/>
  <c r="E170" i="1"/>
  <c r="B170" i="1"/>
  <c r="H170" i="1"/>
  <c r="C171" i="1"/>
  <c r="F170" i="1"/>
  <c r="H171" i="1" l="1"/>
  <c r="D171" i="1"/>
  <c r="C172" i="1"/>
  <c r="J171" i="1"/>
  <c r="F171" i="1"/>
  <c r="B171" i="1"/>
  <c r="G171" i="1"/>
  <c r="E171" i="1"/>
  <c r="I171" i="1"/>
  <c r="K171" i="1"/>
  <c r="I172" i="1" l="1"/>
  <c r="E172" i="1"/>
  <c r="G172" i="1"/>
  <c r="B172" i="1"/>
  <c r="H172" i="1"/>
  <c r="F172" i="1"/>
  <c r="C173" i="1"/>
  <c r="K170" i="1"/>
  <c r="C174" i="1" l="1"/>
  <c r="J173" i="1"/>
  <c r="F173" i="1"/>
  <c r="B173" i="1"/>
  <c r="H173" i="1"/>
  <c r="D173" i="1"/>
  <c r="G173" i="1"/>
  <c r="E173" i="1"/>
  <c r="K173" i="1"/>
  <c r="I173" i="1"/>
  <c r="K174" i="1" l="1"/>
  <c r="G174" i="1"/>
  <c r="I174" i="1"/>
  <c r="E174" i="1"/>
  <c r="J174" i="1"/>
  <c r="B174" i="1"/>
  <c r="H174" i="1"/>
  <c r="F174" i="1"/>
  <c r="D174" i="1"/>
  <c r="C175" i="1"/>
  <c r="H175" i="1" l="1"/>
  <c r="C176" i="1"/>
  <c r="F175" i="1"/>
  <c r="K172" i="1" s="1"/>
  <c r="B175" i="1"/>
  <c r="G175" i="1"/>
  <c r="E175" i="1"/>
  <c r="I175" i="1"/>
  <c r="I176" i="1" l="1"/>
  <c r="E176" i="1"/>
  <c r="H176" i="1"/>
  <c r="K176" i="1"/>
  <c r="G176" i="1"/>
  <c r="B176" i="1"/>
  <c r="J176" i="1"/>
  <c r="C177" i="1"/>
  <c r="F176" i="1"/>
  <c r="D176" i="1"/>
  <c r="C178" i="1" l="1"/>
  <c r="J177" i="1"/>
  <c r="F177" i="1"/>
  <c r="B177" i="1"/>
  <c r="I177" i="1"/>
  <c r="E177" i="1"/>
  <c r="H177" i="1"/>
  <c r="D177" i="1"/>
  <c r="K177" i="1"/>
  <c r="G177" i="1"/>
  <c r="G178" i="1" l="1"/>
  <c r="C179" i="1"/>
  <c r="F178" i="1"/>
  <c r="B178" i="1"/>
  <c r="I178" i="1"/>
  <c r="E178" i="1"/>
  <c r="H178" i="1"/>
  <c r="H179" i="1" l="1"/>
  <c r="D179" i="1"/>
  <c r="K179" i="1"/>
  <c r="G179" i="1"/>
  <c r="C180" i="1"/>
  <c r="J179" i="1"/>
  <c r="F179" i="1"/>
  <c r="B179" i="1"/>
  <c r="E179" i="1"/>
  <c r="I179" i="1"/>
  <c r="K175" i="1"/>
  <c r="I180" i="1" l="1"/>
  <c r="E180" i="1"/>
  <c r="H180" i="1"/>
  <c r="D180" i="1"/>
  <c r="K180" i="1"/>
  <c r="G180" i="1"/>
  <c r="F180" i="1"/>
  <c r="C181" i="1"/>
  <c r="B180" i="1"/>
  <c r="J180" i="1"/>
  <c r="C182" i="1" l="1"/>
  <c r="J181" i="1"/>
  <c r="F181" i="1"/>
  <c r="B181" i="1"/>
  <c r="I181" i="1"/>
  <c r="E181" i="1"/>
  <c r="H181" i="1"/>
  <c r="D181" i="1"/>
  <c r="G181" i="1"/>
  <c r="K181" i="1"/>
  <c r="K182" i="1" l="1"/>
  <c r="G182" i="1"/>
  <c r="C183" i="1"/>
  <c r="J182" i="1"/>
  <c r="F182" i="1"/>
  <c r="B182" i="1"/>
  <c r="I182" i="1"/>
  <c r="E182" i="1"/>
  <c r="H182" i="1"/>
  <c r="D182" i="1"/>
  <c r="H183" i="1" l="1"/>
  <c r="D183" i="1"/>
  <c r="K183" i="1"/>
  <c r="G183" i="1"/>
  <c r="C184" i="1"/>
  <c r="J183" i="1"/>
  <c r="F183" i="1"/>
  <c r="B183" i="1"/>
  <c r="I183" i="1"/>
  <c r="E183" i="1"/>
  <c r="I184" i="1" l="1"/>
  <c r="E184" i="1"/>
  <c r="H184" i="1"/>
  <c r="D184" i="1"/>
  <c r="K184" i="1"/>
  <c r="G184" i="1"/>
  <c r="J184" i="1"/>
  <c r="F184" i="1"/>
  <c r="B184" i="1"/>
  <c r="C185" i="1"/>
  <c r="I185" i="1" l="1"/>
  <c r="E185" i="1"/>
  <c r="G185" i="1"/>
  <c r="B185" i="1"/>
  <c r="K185" i="1"/>
  <c r="F185" i="1"/>
  <c r="J185" i="1"/>
  <c r="D185" i="1"/>
  <c r="C186" i="1"/>
  <c r="H185" i="1"/>
  <c r="K186" i="1" l="1"/>
  <c r="C187" i="1"/>
  <c r="J186" i="1"/>
  <c r="F186" i="1"/>
  <c r="B186" i="1"/>
  <c r="I186" i="1"/>
  <c r="E186" i="1"/>
  <c r="H186" i="1"/>
  <c r="G186" i="1"/>
  <c r="D186" i="1"/>
  <c r="H187" i="1" l="1"/>
  <c r="D187" i="1"/>
  <c r="K187" i="1"/>
  <c r="G187" i="1"/>
  <c r="J187" i="1"/>
  <c r="F187" i="1"/>
  <c r="B187" i="1"/>
  <c r="C188" i="1" s="1"/>
  <c r="I187" i="1"/>
  <c r="E187" i="1"/>
  <c r="I188" i="1" l="1"/>
  <c r="E188" i="1"/>
  <c r="H188" i="1"/>
  <c r="G188" i="1"/>
  <c r="F188" i="1"/>
  <c r="B188" i="1"/>
  <c r="C189" i="1"/>
  <c r="C190" i="1" l="1"/>
  <c r="J189" i="1"/>
  <c r="F189" i="1"/>
  <c r="B189" i="1"/>
  <c r="I189" i="1"/>
  <c r="E189" i="1"/>
  <c r="H189" i="1"/>
  <c r="D189" i="1"/>
  <c r="K189" i="1"/>
  <c r="G189" i="1"/>
  <c r="K190" i="1" l="1"/>
  <c r="G190" i="1"/>
  <c r="C191" i="1"/>
  <c r="J190" i="1"/>
  <c r="F190" i="1"/>
  <c r="B190" i="1"/>
  <c r="I190" i="1"/>
  <c r="E190" i="1"/>
  <c r="H190" i="1"/>
  <c r="D190" i="1"/>
  <c r="H191" i="1" l="1"/>
  <c r="D191" i="1"/>
  <c r="K191" i="1"/>
  <c r="G191" i="1"/>
  <c r="C192" i="1"/>
  <c r="J191" i="1"/>
  <c r="F191" i="1"/>
  <c r="B191" i="1"/>
  <c r="E191" i="1"/>
  <c r="I191" i="1"/>
  <c r="I192" i="1" l="1"/>
  <c r="E192" i="1"/>
  <c r="H192" i="1"/>
  <c r="D192" i="1"/>
  <c r="K192" i="1"/>
  <c r="G192" i="1"/>
  <c r="F192" i="1"/>
  <c r="C193" i="1"/>
  <c r="B192" i="1"/>
  <c r="J192" i="1"/>
  <c r="J193" i="1" l="1"/>
  <c r="F193" i="1"/>
  <c r="B193" i="1"/>
  <c r="C194" i="1" s="1"/>
  <c r="I193" i="1"/>
  <c r="E193" i="1"/>
  <c r="H193" i="1"/>
  <c r="D193" i="1"/>
  <c r="G193" i="1"/>
  <c r="K193" i="1"/>
  <c r="G194" i="1" l="1"/>
  <c r="C195" i="1"/>
  <c r="F194" i="1"/>
  <c r="B194" i="1"/>
  <c r="I194" i="1"/>
  <c r="E194" i="1"/>
  <c r="H194" i="1"/>
  <c r="H195" i="1" l="1"/>
  <c r="D195" i="1"/>
  <c r="K195" i="1"/>
  <c r="G195" i="1"/>
  <c r="C196" i="1"/>
  <c r="J195" i="1"/>
  <c r="F195" i="1"/>
  <c r="B195" i="1"/>
  <c r="I195" i="1"/>
  <c r="E195" i="1"/>
  <c r="I196" i="1" l="1"/>
  <c r="E196" i="1"/>
  <c r="H196" i="1"/>
  <c r="D196" i="1"/>
  <c r="K196" i="1"/>
  <c r="G196" i="1"/>
  <c r="J196" i="1"/>
  <c r="F196" i="1"/>
  <c r="C197" i="1"/>
  <c r="B196" i="1"/>
  <c r="C198" i="1" l="1"/>
  <c r="J197" i="1"/>
  <c r="F197" i="1"/>
  <c r="B197" i="1"/>
  <c r="I197" i="1"/>
  <c r="E197" i="1"/>
  <c r="H197" i="1"/>
  <c r="D197" i="1"/>
  <c r="K197" i="1"/>
  <c r="G197" i="1"/>
  <c r="K198" i="1" l="1"/>
  <c r="G198" i="1"/>
  <c r="C199" i="1"/>
  <c r="J198" i="1"/>
  <c r="F198" i="1"/>
  <c r="B198" i="1"/>
  <c r="I198" i="1"/>
  <c r="E198" i="1"/>
  <c r="H198" i="1"/>
  <c r="D198" i="1"/>
  <c r="H199" i="1" l="1"/>
  <c r="D199" i="1"/>
  <c r="K199" i="1"/>
  <c r="G199" i="1"/>
  <c r="J199" i="1"/>
  <c r="F199" i="1"/>
  <c r="B199" i="1"/>
  <c r="C200" i="1" s="1"/>
  <c r="E199" i="1"/>
  <c r="I199" i="1"/>
  <c r="I200" i="1" l="1"/>
  <c r="E200" i="1"/>
  <c r="H200" i="1"/>
  <c r="G200" i="1"/>
  <c r="F200" i="1"/>
  <c r="C201" i="1"/>
  <c r="B200" i="1"/>
  <c r="C202" i="1" l="1"/>
  <c r="J201" i="1"/>
  <c r="F201" i="1"/>
  <c r="B201" i="1"/>
  <c r="I201" i="1"/>
  <c r="E201" i="1"/>
  <c r="H201" i="1"/>
  <c r="D201" i="1"/>
  <c r="G201" i="1"/>
  <c r="K201" i="1"/>
  <c r="G202" i="1" l="1"/>
  <c r="C203" i="1"/>
  <c r="F202" i="1"/>
  <c r="B202" i="1"/>
  <c r="I202" i="1"/>
  <c r="E202" i="1"/>
  <c r="H202" i="1"/>
  <c r="K200" i="1"/>
  <c r="H203" i="1" l="1"/>
  <c r="D203" i="1"/>
  <c r="K203" i="1"/>
  <c r="G203" i="1"/>
  <c r="C204" i="1"/>
  <c r="J203" i="1"/>
  <c r="F203" i="1"/>
  <c r="B203" i="1"/>
  <c r="I203" i="1"/>
  <c r="E203" i="1"/>
  <c r="I204" i="1" l="1"/>
  <c r="E204" i="1"/>
  <c r="H204" i="1"/>
  <c r="G204" i="1"/>
  <c r="F204" i="1"/>
  <c r="K202" i="1" s="1"/>
  <c r="B204" i="1"/>
  <c r="C205" i="1"/>
  <c r="C206" i="1" l="1"/>
  <c r="J205" i="1"/>
  <c r="F205" i="1"/>
  <c r="B205" i="1"/>
  <c r="I205" i="1"/>
  <c r="E205" i="1"/>
  <c r="H205" i="1"/>
  <c r="D205" i="1"/>
  <c r="K205" i="1"/>
  <c r="G205" i="1"/>
  <c r="K206" i="1" l="1"/>
  <c r="G206" i="1"/>
  <c r="C207" i="1"/>
  <c r="J206" i="1"/>
  <c r="F206" i="1"/>
  <c r="B206" i="1"/>
  <c r="I206" i="1"/>
  <c r="E206" i="1"/>
  <c r="H206" i="1"/>
  <c r="D206" i="1"/>
  <c r="H207" i="1" l="1"/>
  <c r="G207" i="1"/>
  <c r="C208" i="1"/>
  <c r="F207" i="1"/>
  <c r="B207" i="1"/>
  <c r="E207" i="1"/>
  <c r="I207" i="1"/>
  <c r="I208" i="1" l="1"/>
  <c r="E208" i="1"/>
  <c r="H208" i="1"/>
  <c r="D208" i="1"/>
  <c r="K208" i="1"/>
  <c r="G208" i="1"/>
  <c r="F208" i="1"/>
  <c r="C209" i="1"/>
  <c r="B208" i="1"/>
  <c r="J208" i="1"/>
  <c r="K204" i="1"/>
  <c r="C210" i="1" l="1"/>
  <c r="J209" i="1"/>
  <c r="F209" i="1"/>
  <c r="B209" i="1"/>
  <c r="I209" i="1"/>
  <c r="E209" i="1"/>
  <c r="H209" i="1"/>
  <c r="D209" i="1"/>
  <c r="G209" i="1"/>
  <c r="K209" i="1"/>
  <c r="K210" i="1" l="1"/>
  <c r="G210" i="1"/>
  <c r="C211" i="1"/>
  <c r="J210" i="1"/>
  <c r="F210" i="1"/>
  <c r="B210" i="1"/>
  <c r="I210" i="1"/>
  <c r="E210" i="1"/>
  <c r="H210" i="1"/>
  <c r="D210" i="1"/>
  <c r="H211" i="1" l="1"/>
  <c r="D211" i="1"/>
  <c r="K211" i="1"/>
  <c r="G211" i="1"/>
  <c r="J211" i="1"/>
  <c r="F211" i="1"/>
  <c r="B211" i="1"/>
  <c r="C212" i="1" s="1"/>
  <c r="I211" i="1"/>
  <c r="E211" i="1"/>
  <c r="I212" i="1" l="1"/>
  <c r="E212" i="1"/>
  <c r="H212" i="1"/>
  <c r="G212" i="1"/>
  <c r="F212" i="1"/>
  <c r="C213" i="1"/>
  <c r="B212" i="1"/>
  <c r="C214" i="1" l="1"/>
  <c r="J213" i="1"/>
  <c r="F213" i="1"/>
  <c r="B213" i="1"/>
  <c r="I213" i="1"/>
  <c r="E213" i="1"/>
  <c r="H213" i="1"/>
  <c r="D213" i="1"/>
  <c r="K213" i="1"/>
  <c r="G213" i="1"/>
  <c r="K214" i="1" l="1"/>
  <c r="G214" i="1"/>
  <c r="C215" i="1"/>
  <c r="J214" i="1"/>
  <c r="F214" i="1"/>
  <c r="B214" i="1"/>
  <c r="I214" i="1"/>
  <c r="E214" i="1"/>
  <c r="H214" i="1"/>
  <c r="D214" i="1"/>
  <c r="H215" i="1" l="1"/>
  <c r="D215" i="1"/>
  <c r="K215" i="1"/>
  <c r="G215" i="1"/>
  <c r="C216" i="1"/>
  <c r="J215" i="1"/>
  <c r="F215" i="1"/>
  <c r="B215" i="1"/>
  <c r="E215" i="1"/>
  <c r="I215" i="1"/>
  <c r="I216" i="1" l="1"/>
  <c r="E216" i="1"/>
  <c r="H216" i="1"/>
  <c r="D216" i="1"/>
  <c r="K216" i="1"/>
  <c r="G216" i="1"/>
  <c r="F216" i="1"/>
  <c r="C217" i="1"/>
  <c r="B216" i="1"/>
  <c r="J216" i="1"/>
  <c r="C218" i="1" l="1"/>
  <c r="F217" i="1"/>
  <c r="B217" i="1"/>
  <c r="I217" i="1"/>
  <c r="E217" i="1"/>
  <c r="H217" i="1"/>
  <c r="G217" i="1"/>
  <c r="K218" i="1" l="1"/>
  <c r="G218" i="1"/>
  <c r="J218" i="1"/>
  <c r="F218" i="1"/>
  <c r="B218" i="1"/>
  <c r="I218" i="1"/>
  <c r="E218" i="1"/>
  <c r="H218" i="1"/>
  <c r="D218" i="1"/>
  <c r="A7" i="1"/>
  <c r="J20" i="1" l="1"/>
  <c r="K20" i="1"/>
  <c r="J30" i="1"/>
  <c r="D30" i="1" s="1"/>
  <c r="J33" i="1"/>
  <c r="D33" i="1" s="1"/>
  <c r="J39" i="1"/>
  <c r="K39" i="1"/>
  <c r="J135" i="1"/>
  <c r="D135" i="1" s="1"/>
  <c r="J138" i="1"/>
  <c r="D138" i="1" s="1"/>
  <c r="J141" i="1"/>
  <c r="D141" i="1" s="1"/>
  <c r="J143" i="1"/>
  <c r="D143" i="1" s="1"/>
  <c r="K147" i="1"/>
  <c r="J147" i="1"/>
  <c r="J164" i="1"/>
  <c r="K164" i="1"/>
  <c r="D164" i="1" s="1"/>
  <c r="J170" i="1"/>
  <c r="D170" i="1" s="1"/>
  <c r="J172" i="1"/>
  <c r="D172" i="1" s="1"/>
  <c r="J175" i="1"/>
  <c r="D175" i="1" s="1"/>
  <c r="J178" i="1"/>
  <c r="K178" i="1"/>
  <c r="D178" i="1" s="1"/>
  <c r="J188" i="1"/>
  <c r="K188" i="1"/>
  <c r="J194" i="1"/>
  <c r="K194" i="1"/>
  <c r="D194" i="1" s="1"/>
  <c r="J200" i="1"/>
  <c r="D200" i="1" s="1"/>
  <c r="J202" i="1"/>
  <c r="D202" i="1" s="1"/>
  <c r="J204" i="1"/>
  <c r="D204" i="1" s="1"/>
  <c r="K207" i="1"/>
  <c r="J207" i="1"/>
  <c r="J212" i="1"/>
  <c r="K212" i="1"/>
  <c r="D212" i="1" s="1"/>
  <c r="J217" i="1"/>
  <c r="K217" i="1"/>
  <c r="D217" i="1" s="1"/>
  <c r="K19" i="1"/>
  <c r="J19" i="1"/>
  <c r="K169" i="1"/>
  <c r="J169" i="1"/>
  <c r="J34" i="1"/>
  <c r="D34" i="1" s="1"/>
  <c r="K37" i="1"/>
  <c r="D37" i="1" s="1"/>
  <c r="J40" i="1"/>
  <c r="K40" i="1"/>
  <c r="D40" i="1" s="1"/>
  <c r="K59" i="1"/>
  <c r="J59" i="1"/>
  <c r="K69" i="1"/>
  <c r="J69" i="1"/>
  <c r="J128" i="1"/>
  <c r="K128" i="1"/>
  <c r="D128" i="1" s="1"/>
  <c r="K136" i="1"/>
  <c r="D136" i="1" s="1"/>
  <c r="K144" i="1"/>
  <c r="D144" i="1" s="1"/>
  <c r="J148" i="1"/>
  <c r="D148" i="1" s="1"/>
  <c r="J151" i="1"/>
  <c r="D151" i="1" s="1"/>
  <c r="J154" i="1"/>
  <c r="D154" i="1" s="1"/>
  <c r="J156" i="1"/>
  <c r="D156" i="1" s="1"/>
  <c r="K162" i="1"/>
  <c r="D162" i="1" s="1"/>
  <c r="D69" i="1" l="1"/>
  <c r="D169" i="1"/>
  <c r="D207" i="1"/>
  <c r="D147" i="1"/>
  <c r="D39" i="1"/>
  <c r="D20" i="1"/>
  <c r="D59" i="1"/>
  <c r="D19" i="1"/>
  <c r="D18" i="1" s="1"/>
  <c r="D188" i="1"/>
</calcChain>
</file>

<file path=xl/comments1.xml><?xml version="1.0" encoding="utf-8"?>
<comments xmlns="http://schemas.openxmlformats.org/spreadsheetml/2006/main">
  <authors>
    <author>Gustavo Barbosa do Prado</author>
  </authors>
  <commentList>
    <comment ref="R69" authorId="0" shapeId="0">
      <text>
        <r>
          <rPr>
            <b/>
            <sz val="9"/>
            <color indexed="81"/>
            <rFont val="Segoe UI"/>
            <family val="2"/>
          </rPr>
          <t>Gustavo Barbosa do Prado:</t>
        </r>
        <r>
          <rPr>
            <sz val="9"/>
            <color indexed="81"/>
            <rFont val="Segoe UI"/>
            <family val="2"/>
          </rPr>
          <t xml:space="preserve">
ATERRO EMPOLADO (ATERRO X 1,25)
</t>
        </r>
      </text>
    </comment>
  </commentList>
</comments>
</file>

<file path=xl/sharedStrings.xml><?xml version="1.0" encoding="utf-8"?>
<sst xmlns="http://schemas.openxmlformats.org/spreadsheetml/2006/main" count="1734" uniqueCount="478">
  <si>
    <t>UNIDADE ESCOLAR</t>
  </si>
  <si>
    <t>CÓDIGO INEP</t>
  </si>
  <si>
    <t>COLÉGIO ESTADUAL DA POLICIA MILITAR DE GOIÁS- GERALDA ANDRADE MARTINS</t>
  </si>
  <si>
    <t>Nmax</t>
  </si>
  <si>
    <t>OBRA</t>
  </si>
  <si>
    <t>DATA</t>
  </si>
  <si>
    <t>CIDADE</t>
  </si>
  <si>
    <t>REFORMA</t>
  </si>
  <si>
    <t>ITAPACI</t>
  </si>
  <si>
    <t>CRE</t>
  </si>
  <si>
    <t>ENDEREÇO</t>
  </si>
  <si>
    <t>REFERÊNCIA AGETOP</t>
  </si>
  <si>
    <t>AV DONA LUCIA LOURENCONI 156, CENTRO, CEP:76360-000</t>
  </si>
  <si>
    <t>DEZ/18</t>
  </si>
  <si>
    <t>ONERADA</t>
  </si>
  <si>
    <t>ÁREA EXISTENTE (M²)</t>
  </si>
  <si>
    <t>ÁREA A CONSTRUIR (M²)</t>
  </si>
  <si>
    <t>ÁREA TOTAL CONSTRUÍDA (M²)</t>
  </si>
  <si>
    <t>REFERÊNCIA SINAPI</t>
  </si>
  <si>
    <t>MAR/19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</si>
  <si>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</si>
  <si>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</si>
  <si>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</si>
  <si>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</si>
  <si>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</si>
  <si>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</si>
  <si>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</si>
  <si>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</si>
  <si>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</si>
  <si>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</si>
  <si>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</si>
  <si>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</si>
  <si>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</si>
  <si>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</si>
  <si>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</si>
  <si>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</si>
  <si>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</si>
  <si>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</si>
  <si>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</si>
  <si>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</si>
  <si>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</si>
  <si>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</si>
  <si>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REPET</t>
  </si>
  <si>
    <t>QUANT TOTAL</t>
  </si>
  <si>
    <t>MAT</t>
  </si>
  <si>
    <t>MO</t>
  </si>
  <si>
    <t>VALOR UNIT</t>
  </si>
  <si>
    <t>VALOR TOTAL</t>
  </si>
  <si>
    <t>OBSERVAÇÕES¹</t>
  </si>
  <si>
    <t/>
  </si>
  <si>
    <t>Serviço</t>
  </si>
  <si>
    <t>-</t>
  </si>
  <si>
    <t>SINAPI</t>
  </si>
  <si>
    <t>(sem código)</t>
  </si>
  <si>
    <t>L</t>
  </si>
  <si>
    <t>F</t>
  </si>
  <si>
    <t>LOTE</t>
  </si>
  <si>
    <t>REFORMA - COLÉGIO ESTADUAL DA POLICIA MILITAR DE GOIÁS- GERALDA ANDRADE MARTINS</t>
  </si>
  <si>
    <t>Nível 1</t>
  </si>
  <si>
    <t>1.</t>
  </si>
  <si>
    <t>AGETOP</t>
  </si>
  <si>
    <t>UN</t>
  </si>
  <si>
    <t>Nível 2</t>
  </si>
  <si>
    <t>1.1.</t>
  </si>
  <si>
    <t>SERVIÇOS PRELIMINARES</t>
  </si>
  <si>
    <t>NÃO</t>
  </si>
  <si>
    <t>1.1.0.1.</t>
  </si>
  <si>
    <t>DEM. MANUAL EM CONCR.SIMPLES C/TR.ATE CB.E CARGA (O.C.)</t>
  </si>
  <si>
    <t xml:space="preserve">m3    </t>
  </si>
  <si>
    <t>1.1.0.2.</t>
  </si>
  <si>
    <t>DEMOLIÇÃO DE REVESTIMENTOS COM AZULEJOS C/TRANSP.ATE CB. E CARGA</t>
  </si>
  <si>
    <t xml:space="preserve">m2    </t>
  </si>
  <si>
    <t>1.1.0.3.</t>
  </si>
  <si>
    <t>RETIRADA DE JANELAS OU PORTAIS C/ TRANSP. ATÉ CB. E CARGA</t>
  </si>
  <si>
    <t>1.1.0.4.</t>
  </si>
  <si>
    <t>DEM.ALVEN.TIJOLO S/REAP. C/TR.ATE CB. E CARGA</t>
  </si>
  <si>
    <t>1.1.0.5.</t>
  </si>
  <si>
    <t>DEMOLIÇÃO DE ARGAMASSAS, DE FORMA MANUAL, SEM REAPROVEITAMENTO. AF_12/2017</t>
  </si>
  <si>
    <t>M2</t>
  </si>
  <si>
    <t>1.1.0.6.</t>
  </si>
  <si>
    <t>CORTE RASO E RECORTE DE ÁRVORE COM DIÂMETRO DE TRONCO MAIOR OU IGUAL A 0,40 M E MENOR QUE 0,60 M.AF_05/2018</t>
  </si>
  <si>
    <t>1.1.0.7.</t>
  </si>
  <si>
    <t>REMOÇÃO DE RAÍZES REMANESCENTES DE TRONCO DE ÁRVORE COM DIÂMETRO MAIOR OU IGUAL A 0,40 M E MENOR QUE 0,60 M.AF_05/2018</t>
  </si>
  <si>
    <t>1.1.0.8.</t>
  </si>
  <si>
    <t>DEMOLIÇÃO DE TELA DE ALAMBRADO C/ TRANSP. ATÉ CB. E CARGA</t>
  </si>
  <si>
    <t>1.1.0.9.</t>
  </si>
  <si>
    <t>PLACA DE OBRA PLOTADA EM CHAPA METÁLICA 26 , AFIXADA EM CAVALETES DE MADEIRA DE LEI (VIGOTAS 6X12CM) - PADRÃO AGETOP</t>
  </si>
  <si>
    <t>1.2.</t>
  </si>
  <si>
    <t>TRANSPORTES</t>
  </si>
  <si>
    <t>1.2.0.1.</t>
  </si>
  <si>
    <t>TRANSPORTE DE ENTULHO COM CAMINHAO BASCULANTE 6 M3, RODOVIA PAVIMENTADA, DMT 0,5 A 1,0 KM</t>
  </si>
  <si>
    <t>M3</t>
  </si>
  <si>
    <t>1.2.0.2.</t>
  </si>
  <si>
    <t>CARGA MANUAL DE ENTULHO EM CAMINHAO BASCULANTE 6 M3</t>
  </si>
  <si>
    <t>1.3.</t>
  </si>
  <si>
    <t>SERVIÇO EM TERRA</t>
  </si>
  <si>
    <t>Nível 3</t>
  </si>
  <si>
    <t>1.3.1.</t>
  </si>
  <si>
    <t>CORTE E ATERRO</t>
  </si>
  <si>
    <t>1.3.1.1.</t>
  </si>
  <si>
    <t>ESCAVACAO MANUAL DE VALAS &lt; 1 MTS. (OBRAS CIVIS)</t>
  </si>
  <si>
    <t>1.3.1.2.</t>
  </si>
  <si>
    <t>REATERRO COM APILOAMENTO</t>
  </si>
  <si>
    <t>1.3.2.</t>
  </si>
  <si>
    <t>REFORMA ELÉTRICA</t>
  </si>
  <si>
    <t>1.3.2.1.</t>
  </si>
  <si>
    <t>1.4.</t>
  </si>
  <si>
    <t>INSTALAÇÕES ELÉTRICAS</t>
  </si>
  <si>
    <t>1.4.1.</t>
  </si>
  <si>
    <t xml:space="preserve">Un    </t>
  </si>
  <si>
    <t>1.4.1.1.</t>
  </si>
  <si>
    <t>CABO PVC (70ºC) 1 KV No. 2,5 MM2</t>
  </si>
  <si>
    <t xml:space="preserve">M     </t>
  </si>
  <si>
    <t>1.4.1.2.</t>
  </si>
  <si>
    <t>CABO PVC (70ºC) 1 KV No. 4 MM2</t>
  </si>
  <si>
    <t>1.4.1.3.</t>
  </si>
  <si>
    <t>CABO PVC (70ºC) 1 KV No. 6 MM2</t>
  </si>
  <si>
    <t>1.4.1.4.</t>
  </si>
  <si>
    <t>CABO DE COBRE FLEXÍVEL ISOLADO, 10 MM², ANTI-CHAMA 0,6/1,0 KV, PARA DISTRIBUIÇÃO - FORNECIMENTO E INSTALAÇÃO. AF_12/2015</t>
  </si>
  <si>
    <t>M</t>
  </si>
  <si>
    <t>1.4.1.5.</t>
  </si>
  <si>
    <t>74130/5</t>
  </si>
  <si>
    <t>DISJUNTOR TERMOMAGNETICO TRIPOLAR PADRAO NEMA (AMERICANO) 60 A 100A 240V, FORNECIMENTO E INSTALACAO</t>
  </si>
  <si>
    <t>1.4.1.6.</t>
  </si>
  <si>
    <t>DISJUNTOR TRIPOLAR TIPO DIN, CORRENTE NOMINAL DE 50A - FORNECIMENTO E INSTALAÇÃO. AF_04/2016</t>
  </si>
  <si>
    <t>Referência: AGETOP - 71174</t>
  </si>
  <si>
    <t>1.4.1.7.</t>
  </si>
  <si>
    <t>DISJUNTOR TRIPOLAR TIPO DIN, CORRENTE NOMINAL DE 25A - FORNECIMENTO E INSTALAÇÃO. AF_04/2016</t>
  </si>
  <si>
    <t>Referência: AGETOP - 71173</t>
  </si>
  <si>
    <t>1.4.1.8.</t>
  </si>
  <si>
    <t>DISJUNTOR TRIPOLAR TIPO DIN, CORRENTE NOMINAL DE 32A - FORNECIMENTO E INSTALAÇÃO. AF_04/2016</t>
  </si>
  <si>
    <t>1.4.1.9.</t>
  </si>
  <si>
    <t>DISPOSITIVO DE PROTEÇÃO CONTRA SURTOS (D.P.S.) 275V DE 8 A 40KA</t>
  </si>
  <si>
    <t>1.4.1.10.</t>
  </si>
  <si>
    <t>INTERRUPTOR DIFERENCIAL RESIDUAL (D.R.) BIPOLAR DE 25A-30mA</t>
  </si>
  <si>
    <t>1.4.1.11.</t>
  </si>
  <si>
    <t>ELETRODUTO PVC FLEXÍVEL - MANGUEIRA CORRUGADA LEVE - DIAM. 32MM</t>
  </si>
  <si>
    <t>1.4.1.12.</t>
  </si>
  <si>
    <t>ELETRODUTO RÍGIDO ROSCÁVEL, PVC, DN 110 MM (4") - FORNECIMENTO E INSTALAÇÃO. AF_12/2015</t>
  </si>
  <si>
    <t>1.4.1.13.</t>
  </si>
  <si>
    <t>ELETRODUTO RÍGIDO ROSCÁVEL, PVC, DN 60 MM (2") - FORNECIMENTO E INSTALAÇÃO. AF_12/2015</t>
  </si>
  <si>
    <t>1.4.1.14.</t>
  </si>
  <si>
    <t>FITA DE AUTO FUSAO, ROLO E 10,00 MM</t>
  </si>
  <si>
    <t>1.4.1.15.</t>
  </si>
  <si>
    <t>FITA ISOLANTE, ROLO DE 20,00 M</t>
  </si>
  <si>
    <t>1.4.1.16.</t>
  </si>
  <si>
    <t>COMPOSIÇÃO</t>
  </si>
  <si>
    <t>COMP 387_SEE</t>
  </si>
  <si>
    <t xml:space="preserve">LÂMPADA LED TUBULAR 18W </t>
  </si>
  <si>
    <t xml:space="preserve">UN </t>
  </si>
  <si>
    <t>1.4.1.17.</t>
  </si>
  <si>
    <t>QUADRO DE DISTRIBUICAO DE ENERGIA EM CHAPA DE ACO GALVANIZADO, PARA 12 DISJUNTORES TERMOMAGNETICOS MONOPOLARES, COM BARRAMENTO TRIFASICO E NEUTRO - FORNECIMENTO E INSTALACAO</t>
  </si>
  <si>
    <t>1.4.1.18.</t>
  </si>
  <si>
    <t>TOMADA HEXAGONAL 2P + T - 20A - 250V</t>
  </si>
  <si>
    <t>1.4.2.</t>
  </si>
  <si>
    <t>ATERRAMENTO</t>
  </si>
  <si>
    <t>1.4.2.1.</t>
  </si>
  <si>
    <t>CAIXA DE INSPEÇÃO PARA ATERRAMENTO, CIRCULAR, EM POLIETILENO, DIÂMETRO INTERNO = 0,3 M. AF_05/2018</t>
  </si>
  <si>
    <t>1.4.2.2.</t>
  </si>
  <si>
    <t>CORDOALHA DE COBRE NU 35 MM², NÃO ENTERRADA, COM ISOLADOR - FORNECIMENTO E INSTALAÇÃO. AF_12/2017</t>
  </si>
  <si>
    <t>1.4.2.3.</t>
  </si>
  <si>
    <t>CORDOALHA DE COBRE NU 50 MM², NÃO ENTERRADA, COM ISOLADOR - FORNECIMENTO E INSTALAÇÃO. AF_12/2017</t>
  </si>
  <si>
    <t>1.4.2.4.</t>
  </si>
  <si>
    <t>HASTE DE ATERRAMENTO 3/4  PARA SPDA - FORNECIMENTO E INSTALAÇÃO. AF_12/2017</t>
  </si>
  <si>
    <t>1.4.2.5.</t>
  </si>
  <si>
    <t>ATERRAMENTO - SOLDA EXOTÉRMICA - CARTUCHO 90 G</t>
  </si>
  <si>
    <t xml:space="preserve">un    </t>
  </si>
  <si>
    <t>1.4.2.6.</t>
  </si>
  <si>
    <t>BRACADEIRA METALICA TIPO "U" DIAM. 1"</t>
  </si>
  <si>
    <t>1.4.2.7.</t>
  </si>
  <si>
    <t>ELETRODUTO RÍGIDO ROSCÁVEL, PVC, DN 32 MM (1"), PARA CIRCUITOS TERMINAIS, INSTALADO EM PAREDE - FORNECIMENTO E INSTALAÇÃO. AF_12/2015</t>
  </si>
  <si>
    <t>1.4.2.8.</t>
  </si>
  <si>
    <t>LUVA PARA ELETRODUTO, PVC, ROSCÁVEL, DN 32 MM (1"), PARA CIRCUITOS TERMINAIS, INSTALADA EM PAREDE - FORNECIMENTO E INSTALAÇÃO. AF_12/2015</t>
  </si>
  <si>
    <t>1.4.2.9.</t>
  </si>
  <si>
    <t>TERMINAL DE PRESSAO 35 MM2</t>
  </si>
  <si>
    <t>1.4.3.</t>
  </si>
  <si>
    <t>SUBESTAÇÃO - 150KVA</t>
  </si>
  <si>
    <t>1.4.3.1.</t>
  </si>
  <si>
    <t>ALCA PREFORMADA DE DISTRIBUICAO</t>
  </si>
  <si>
    <t xml:space="preserve">Referência:  - </t>
  </si>
  <si>
    <t>1.4.3.2.</t>
  </si>
  <si>
    <t>ARRUELA LISA D=5/16"</t>
  </si>
  <si>
    <t>1.4.3.3.</t>
  </si>
  <si>
    <t>BARRA DE COBRE 2" X 3/16"  (2,0865 KG/M)</t>
  </si>
  <si>
    <t xml:space="preserve">m     </t>
  </si>
  <si>
    <t>1.4.3.4.</t>
  </si>
  <si>
    <t>BRACADEIRA METALICA TIPO "D" DIAM. 2.1/2"</t>
  </si>
  <si>
    <t>1.4.3.5.</t>
  </si>
  <si>
    <t>BRAÇO C AÇO GALVANIZADO , CONFORME NTD-17</t>
  </si>
  <si>
    <t>1.4.3.6.</t>
  </si>
  <si>
    <t>BUCHA E ARRUELA METALICA DIAM. 1"</t>
  </si>
  <si>
    <t xml:space="preserve">PR    </t>
  </si>
  <si>
    <t>1.4.3.7.</t>
  </si>
  <si>
    <t>BUCHA E ARRUELA METALICA DIAM. 4"</t>
  </si>
  <si>
    <t>1.4.3.8.</t>
  </si>
  <si>
    <t>1.4.3.9.</t>
  </si>
  <si>
    <t>CAIXA METÁLICA PARA PROTEÇÃO GERAL 820X750X266MM DE 250A A 350A</t>
  </si>
  <si>
    <t>1.4.3.10.</t>
  </si>
  <si>
    <t>CAIXA METÁLICA PARA T.C. 820X750X266MM - 250 A 350A</t>
  </si>
  <si>
    <t>1.4.3.11.</t>
  </si>
  <si>
    <t>CAIXA ENTERRADA ELÉTRICA RETANGULAR, EM ALVENARIA COM BLOCOS DE CONCRETO, FUNDO COM BRITA, DIMENSÕES INTERNAS: 0,8X0,8X0,6 M. AF_05/2018</t>
  </si>
  <si>
    <t>1.4.3.12.</t>
  </si>
  <si>
    <t>CANTONEIRA AUXILIAR PARA BRAÇO TIPO C</t>
  </si>
  <si>
    <t>1.4.3.13.</t>
  </si>
  <si>
    <t>CINTA DE ACO GALVANIZADO DIAM.190 MM</t>
  </si>
  <si>
    <t>1.4.3.14.</t>
  </si>
  <si>
    <t>CINTA DE ACO GALVANIZADO DIAM.220 MM</t>
  </si>
  <si>
    <t>1.4.3.15.</t>
  </si>
  <si>
    <t>CINTA DE ACO GALVANIZADO DIAM.230MM</t>
  </si>
  <si>
    <t>1.4.3.16.</t>
  </si>
  <si>
    <t>CONECTOR DE COMPRESSÃO FORMATO H PARA CABO 25 A 70 MM2</t>
  </si>
  <si>
    <t>1.4.3.17.</t>
  </si>
  <si>
    <t>CONECTOR PARAL. ALUM.EXTRUD.CA-CU-10,0D.10-2-1 PARAF.</t>
  </si>
  <si>
    <t>1.4.3.18.</t>
  </si>
  <si>
    <t>CONECTOR PARAFUSO FENDIDO SPLIT-BOLT - PARA CABO DE 35MM2 - FORNECIMENTO E INSTALACAO</t>
  </si>
  <si>
    <t>1.4.3.19.</t>
  </si>
  <si>
    <t>CONECTOR TIPO PARAFUSO FENDIDO 150 MM2</t>
  </si>
  <si>
    <t>1.4.3.20.</t>
  </si>
  <si>
    <t>CURVA DE 90 GRAUS DE PVC RIGIDO DIAM. 1"</t>
  </si>
  <si>
    <t>1.4.3.21.</t>
  </si>
  <si>
    <t>CURVA DE 90 GRAUS DE PVC RIGIDO DIAM. 2.1/2"</t>
  </si>
  <si>
    <t>1.4.3.22.</t>
  </si>
  <si>
    <t>1.4.3.23.</t>
  </si>
  <si>
    <t>74130/7</t>
  </si>
  <si>
    <t>DISJUNTOR TERMOMAGNETICO TRIPOLAR EM CAIXA MOLDADA 250A 600V, FORNECIMENTO E INSTALACAO</t>
  </si>
  <si>
    <t>Referência: AGETOP - 71177</t>
  </si>
  <si>
    <t>1.4.3.24.</t>
  </si>
  <si>
    <t>ELETRODUTO DE PVC RIGIDO DIAMETRO 1"</t>
  </si>
  <si>
    <t>1.4.3.25.</t>
  </si>
  <si>
    <t>Referência: AGETOP - 71206</t>
  </si>
  <si>
    <t>1.4.3.26.</t>
  </si>
  <si>
    <t xml:space="preserve">ELETRODUTO EM AÇO GALVANIZADO A FOGO DIÂMETRO 4" - PESADO </t>
  </si>
  <si>
    <t>Referência: AGETOP - 71216</t>
  </si>
  <si>
    <t>1.4.3.27.</t>
  </si>
  <si>
    <t>ELO FUSIVEL 8 K - 15 KV</t>
  </si>
  <si>
    <t>1.4.3.28.</t>
  </si>
  <si>
    <t>1.4.3.29.</t>
  </si>
  <si>
    <t>GRAMPO DE ANCORAGEM POLIMÉRICO</t>
  </si>
  <si>
    <t>1.4.3.30.</t>
  </si>
  <si>
    <t>HASTE REV.COBRE(COPPERWELD)  5/8" X 3,00 M C/CONECTOR</t>
  </si>
  <si>
    <t>1.4.3.31.</t>
  </si>
  <si>
    <t>ISOLADOR EPOXI 50X40 (BUJAO)</t>
  </si>
  <si>
    <t>1.4.3.32.</t>
  </si>
  <si>
    <t>ISOLADOR DE ANCORAGEM POLIMÉRICO 15KV</t>
  </si>
  <si>
    <t>1.4.3.33.</t>
  </si>
  <si>
    <t>LACO PREFORMADO DE DISTRIBUICAO</t>
  </si>
  <si>
    <t>1.4.3.34.</t>
  </si>
  <si>
    <t>LUVA PVC ROSQUEAVEL DIAMETRO 1"</t>
  </si>
  <si>
    <t>1.4.3.35.</t>
  </si>
  <si>
    <t>LUVA PARA ELETRODUTO, PVC, ROSCÁVEL, DN 110 MM (4") - FORNECIMENTO E INSTALAÇÃO. AF_12/2015</t>
  </si>
  <si>
    <t>1.4.3.36.</t>
  </si>
  <si>
    <t>LUVA DE ACO GALVANIZADO 4" - FORNECIMENTO E INSTALACAO</t>
  </si>
  <si>
    <t>1.4.3.37.</t>
  </si>
  <si>
    <t>MANILHA-SAPATILHA EM AÇO GALVANIZADO</t>
  </si>
  <si>
    <t>1.4.3.38.</t>
  </si>
  <si>
    <t>MURETA MEDIÇÃO ALVEN. 1 1/2 V.(35CM) REBOC.C/PINTURA ACRÍL. E LAJE CONC. 20MPA MALHA 8.0MM CADA 10CM REVEST.C/ARGAMASSA 1:3 C/ IMPERMEABILIZANTE</t>
  </si>
  <si>
    <t>1.4.3.39.</t>
  </si>
  <si>
    <t>NIPLE METALICO Fo.Zo. DIAMETRO 1"</t>
  </si>
  <si>
    <t>1.4.3.40.</t>
  </si>
  <si>
    <t>NIPLE DE ACO GALVANIZADO 4" - FORNECIMENTO E INSTALACAO</t>
  </si>
  <si>
    <t>Referência: AGETOP - 71776</t>
  </si>
  <si>
    <t>1.4.3.41.</t>
  </si>
  <si>
    <t>OLHAL PARA PARAFUSO</t>
  </si>
  <si>
    <t>1.4.3.42.</t>
  </si>
  <si>
    <t>PARAFUSO CABEÇA ABAULADA (FRANCES) M16 X 45 MM</t>
  </si>
  <si>
    <t>1.4.3.43.</t>
  </si>
  <si>
    <t>PARAFUSO CABEÇA ABAULADA (FRANCES) M16 X 150 MM</t>
  </si>
  <si>
    <t>1.4.3.44.</t>
  </si>
  <si>
    <t>PARA RAIOS DISTRIBUIDOR POLIMÉRICO ÓXIDO DE ZINCO S/CENTELHADOR C/ DESLIGAMENTO AUTOMÁTICO 15KV,10KA</t>
  </si>
  <si>
    <t>1.4.3.45.</t>
  </si>
  <si>
    <t>POSTE - FUNDAÇÃO EM CONCRETO SIMPLES DA BASE DOS POSTES 11/600 PARA TRAFO ( DIAM. 1000MM)</t>
  </si>
  <si>
    <t>1.4.3.46.</t>
  </si>
  <si>
    <t>POSTE DE CONCRETO SC 11/600 - SEM FUNDAÇÃO/CONCRETO</t>
  </si>
  <si>
    <t>1.4.3.47.</t>
  </si>
  <si>
    <t>POSTE/TRAFO - CAMINHÃO MUNCK 12 TON. (MÍNIMO 4H/DIA)</t>
  </si>
  <si>
    <t xml:space="preserve">H     </t>
  </si>
  <si>
    <t>1.4.3.48.</t>
  </si>
  <si>
    <t>SAPATILHA DE AÇO GALVANIZADO PARA POSTE COM TRANSFORMADOR</t>
  </si>
  <si>
    <t>1.4.3.49.</t>
  </si>
  <si>
    <t>SUPORTE PARA TRANSFORMADOR EM POSTE DE CONCRETO CIRCULAR</t>
  </si>
  <si>
    <t>1.4.3.50.</t>
  </si>
  <si>
    <t>TERMINAL DE PRESSAO 10 MM2</t>
  </si>
  <si>
    <t>1.4.3.51.</t>
  </si>
  <si>
    <t>73782/3</t>
  </si>
  <si>
    <t>TERMINAL METALICO A PRESSAO PARA 1 CABO DE 95 MM2 - FORNECIMENTO E INSTALACAO</t>
  </si>
  <si>
    <t>1.4.3.52.</t>
  </si>
  <si>
    <t>TERMINAL DE PRESSAO 150 MM2</t>
  </si>
  <si>
    <t>1.4.3.53.</t>
  </si>
  <si>
    <t>73857/3</t>
  </si>
  <si>
    <t>TRANSFORMADOR DISTRIBUICAO  150KVA TRIFASICO 60HZ CLASSE 15KV IMERSO EM ÓLEO MINERAL FORNECIMENTO E INSTALACAO</t>
  </si>
  <si>
    <t>1.4.3.54.</t>
  </si>
  <si>
    <t>ARMACAO SECUNDARIA PESADA 3 ELEMENTOS</t>
  </si>
  <si>
    <t>1.4.3.55.</t>
  </si>
  <si>
    <t>COMP 046_SEE</t>
  </si>
  <si>
    <t>CAPUZ PARA PROTEÇÃO DOS PARA RAIOS</t>
  </si>
  <si>
    <t>1.4.3.56.</t>
  </si>
  <si>
    <t>COMP 047_SEE</t>
  </si>
  <si>
    <t>CAPUZ DE PROTEÇÃO PARA BUCHA DE TRANSFORMADOR</t>
  </si>
  <si>
    <t>1.4.3.57.</t>
  </si>
  <si>
    <t>COMP 048_SEE</t>
  </si>
  <si>
    <t>HASTE ROSQUEADA "TIRANTE" 3/8"</t>
  </si>
  <si>
    <t>1.4.3.58.</t>
  </si>
  <si>
    <t>COMP 049_SEE</t>
  </si>
  <si>
    <t>PORCA SEXTAVADA 3/8"</t>
  </si>
  <si>
    <t>1.4.4.</t>
  </si>
  <si>
    <t>IMPLANTAÇÃO SUBESTAÇÃO (ALIMENTAÇÃO QDG)</t>
  </si>
  <si>
    <t>1.4.4.1.</t>
  </si>
  <si>
    <t>CABO PVC (70ºC) 1 KV No. 150 MM2</t>
  </si>
  <si>
    <t>1.4.4.2.</t>
  </si>
  <si>
    <t>CABO EPR/XLPE (90°C) 1 KV - 95 MM2</t>
  </si>
  <si>
    <t>1.4.4.3.</t>
  </si>
  <si>
    <t>DISJUNTOR TRIPOLAR DE 250-A</t>
  </si>
  <si>
    <t>1.4.4.4.</t>
  </si>
  <si>
    <t>1.4.4.5.</t>
  </si>
  <si>
    <t>CURVA 90 GRAUS PARA ELETRODUTO, PVC, ROSCÁVEL, DN 110 MM (4") - FORNECIMENTO E INSTALAÇÃO. AF_12/2015</t>
  </si>
  <si>
    <t>1.4.4.6.</t>
  </si>
  <si>
    <t>CAIXA ENTERRADA ELÉTRICA RETANGULAR, EM ALVENARIA COM TIJOLOS CERÂMICOS MACIÇOS, FUNDO COM BRITA, DIMENSÕES INTERNAS: 0,6X0,6X0,6 M. AF_05/2018</t>
  </si>
  <si>
    <t>Referência: AGETOP - 70715</t>
  </si>
  <si>
    <t>1.5.</t>
  </si>
  <si>
    <t>ESTRUTURA</t>
  </si>
  <si>
    <t>1.5.1.</t>
  </si>
  <si>
    <t>MURETA CONTENÇÃO</t>
  </si>
  <si>
    <t>1.5.1.1.</t>
  </si>
  <si>
    <t>EMBASAMENTO COM TIJOLO COMUM</t>
  </si>
  <si>
    <t>1.6.</t>
  </si>
  <si>
    <t>REVESTIMENTO DE PAREDE</t>
  </si>
  <si>
    <t>1.6.0.1.</t>
  </si>
  <si>
    <t>CHAPISCO COMUM</t>
  </si>
  <si>
    <t>1.6.0.2.</t>
  </si>
  <si>
    <t>MASSA ÚNICA, PARA RECEBIMENTO DE PINTURA, EM ARGAMASSA TRAÇO 1:2:8, PREPARO MECÂNICO COM BETONEIRA 400L, APLICADA MANUALMENTE EM FACES INTERNAS DE PAREDES, ESPESSURA DE 10MM, COM EXECUÇÃO DE TALISCAS. AF_06/2014</t>
  </si>
  <si>
    <t>1.7.</t>
  </si>
  <si>
    <t>REVESTIMENTO DE PISO</t>
  </si>
  <si>
    <t>1.7.0.1.</t>
  </si>
  <si>
    <t>PISO EM CONCRETO DESEMPENADO ESPESSURA = 7 CM  1:2,5:3,5</t>
  </si>
  <si>
    <t>1.8.</t>
  </si>
  <si>
    <t>ADMINISTRAÇÃO</t>
  </si>
  <si>
    <t>1.8.1.</t>
  </si>
  <si>
    <t>MENSALISTAS</t>
  </si>
  <si>
    <t>1.8.1.1.</t>
  </si>
  <si>
    <t>ENGENHEIRO - (OBRAS CIVIS)</t>
  </si>
  <si>
    <t>1.8.1.2.</t>
  </si>
  <si>
    <t>ENCARREGADO - (OBRAS CIVIS)</t>
  </si>
  <si>
    <t>1.9.</t>
  </si>
  <si>
    <t>PINTURA</t>
  </si>
  <si>
    <t>1.9.1.</t>
  </si>
  <si>
    <t>REMOÇÃO DE PINTURA</t>
  </si>
  <si>
    <t>1.9.1.1.</t>
  </si>
  <si>
    <t>REMOCAO DE PINTURA ANTIGA A OLEO OU ESMALTE</t>
  </si>
  <si>
    <t>1.9.1.2.</t>
  </si>
  <si>
    <t>REMOCAO DE PINTURA ANTIGA A LATEX</t>
  </si>
  <si>
    <t>1.9.2.</t>
  </si>
  <si>
    <t>EMASSAMENTO</t>
  </si>
  <si>
    <t>1.9.2.1.</t>
  </si>
  <si>
    <t>EMASSAMENTO ACRILICO 2 DEMAOS</t>
  </si>
  <si>
    <t>1.9.2.2.</t>
  </si>
  <si>
    <t>EMASSAMENTO COM MASSA PVA DUAS DEMAOS</t>
  </si>
  <si>
    <t>1.9.3.</t>
  </si>
  <si>
    <t>1.9.3.1.</t>
  </si>
  <si>
    <t>COMP 420_SEE</t>
  </si>
  <si>
    <t>PINTURA LATEX ACRÍLICA 2 DEMAOS C/SELADOR - SEMI BRILHO PREMIUM</t>
  </si>
  <si>
    <t>1.9.4.</t>
  </si>
  <si>
    <t>MURO</t>
  </si>
  <si>
    <t>1.9.4.1.</t>
  </si>
  <si>
    <t>CAIACAO DUAS DEMAOS MUROS E PAREDES - (OB.C.)</t>
  </si>
  <si>
    <t>1.9.5.</t>
  </si>
  <si>
    <t>ACRÍLICA INTERNA</t>
  </si>
  <si>
    <t>1.9.5.1.</t>
  </si>
  <si>
    <t>1.9.6.</t>
  </si>
  <si>
    <t>1.9.6.1.</t>
  </si>
  <si>
    <t>1.9.7.</t>
  </si>
  <si>
    <t>LETREIRO</t>
  </si>
  <si>
    <t>1.9.7.1.</t>
  </si>
  <si>
    <t>LETREIRO MÉDIO A GRANDE PORTE EM PAREDE FEITO A PINCEL</t>
  </si>
  <si>
    <t>1.10.</t>
  </si>
  <si>
    <t>DIVERSOS</t>
  </si>
  <si>
    <t>1.10.0.1.</t>
  </si>
  <si>
    <t>CORRIMÃO/TUBO INDUSTRIAL C-1</t>
  </si>
  <si>
    <t>1.10.0.2.</t>
  </si>
  <si>
    <t xml:space="preserve">GUARDA CORPO COM CORRIMÃO/TUBO INDUSTRIAL  GC-1 </t>
  </si>
  <si>
    <t>1.10.0.3.</t>
  </si>
  <si>
    <t>GUARDA CORPO / TUBO INDUSTRIAL GCS-1</t>
  </si>
  <si>
    <t>1.10.0.4.</t>
  </si>
  <si>
    <t>LIMPEZA FINAL DE OBRA - (OBRAS CIVIS)</t>
  </si>
  <si>
    <t>2.</t>
  </si>
  <si>
    <t>PASSARELA MODELO 02 - PADRÃO AGETOP</t>
  </si>
  <si>
    <t>2.1.</t>
  </si>
  <si>
    <t>2.1.0.1.</t>
  </si>
  <si>
    <t>LOCAÇÃO DE OBRAS DE PEQUENO PORTE COM CAVALETE, INCLUSO PINTURA ( FACE INTERNA DO SARRAFO 10CM) E PIQUETE COM TESTEMUNHA</t>
  </si>
  <si>
    <t>2.2.</t>
  </si>
  <si>
    <t>2.2.0.1.</t>
  </si>
  <si>
    <t>2.2.0.2.</t>
  </si>
  <si>
    <t>2.3.</t>
  </si>
  <si>
    <t>2.3.0.1.</t>
  </si>
  <si>
    <t>APILOAMENTO</t>
  </si>
  <si>
    <t>2.3.0.2.</t>
  </si>
  <si>
    <t>ATERRO INTERNO SEM APILOAM.C/TR.EM CARRINHO MÃO</t>
  </si>
  <si>
    <t>2.4.</t>
  </si>
  <si>
    <t>FUNDAÇÕES E SONDAGENS</t>
  </si>
  <si>
    <t>2.4.0.1.</t>
  </si>
  <si>
    <t>2.4.0.2.</t>
  </si>
  <si>
    <t>ESTACA A TRADO DIAM.30 CM SEM FERRO</t>
  </si>
  <si>
    <t>2.4.0.3.</t>
  </si>
  <si>
    <t>ESCAVACAO MANUAL DE VALAS (SAPATAS/BLOCOS)</t>
  </si>
  <si>
    <t>2.4.0.4.</t>
  </si>
  <si>
    <t>APILOAMENTO (BLOCOS/SAPATAS)</t>
  </si>
  <si>
    <t>2.4.0.5.</t>
  </si>
  <si>
    <t>REATERRO C/APILOAMENTO (BLOCOS/SAPATAS)</t>
  </si>
  <si>
    <t>2.4.0.6.</t>
  </si>
  <si>
    <t>PREPARO COM BETONEIRA E TRANSPORTE MANUAL DE CONCRETO FCK-20  - (O.C.)</t>
  </si>
  <si>
    <t>2.4.0.7.</t>
  </si>
  <si>
    <t>LANÇAMENTO/APLICAÇÃO/ADENSAMENTO DE CONCRETO EM FUNDAÇÃO- (O.C.)</t>
  </si>
  <si>
    <t>2.4.0.8.</t>
  </si>
  <si>
    <t>ACO CA-50A - 6,3 MM (1/4") - (OBRAS CIVIS)</t>
  </si>
  <si>
    <t xml:space="preserve">Kg    </t>
  </si>
  <si>
    <t>2.4.0.9.</t>
  </si>
  <si>
    <t>ACO CA-60 - 5,0 MM - (OBRAS CIVIS)</t>
  </si>
  <si>
    <t>2.5.</t>
  </si>
  <si>
    <t>2.5.0.1.</t>
  </si>
  <si>
    <t>FORMA CH.COMPENSADA 12MM-VIGA/PILAR U=3V - (OBRAS CIVIS</t>
  </si>
  <si>
    <t>2.5.0.2.</t>
  </si>
  <si>
    <t>ACO CA-50A - 10,0 MM (3/8") - (OBRAS CIVIS)</t>
  </si>
  <si>
    <t>2.5.0.3.</t>
  </si>
  <si>
    <t>ACO CA - 60 - 5,0 MM - (OBRAS CIVIS)</t>
  </si>
  <si>
    <t>2.5.0.4.</t>
  </si>
  <si>
    <t>PREPARO COM BETONEIRA E TRANSPORTE MANUAL DE CONCRETO FCK-20 - (O.C.)</t>
  </si>
  <si>
    <t>2.5.0.5.</t>
  </si>
  <si>
    <t>LANÇAMENTO/APLICAÇÃO/ADENSAMENTO DE CONCRETO EM ESTRUTURA - (O.C.)</t>
  </si>
  <si>
    <t>2.6.</t>
  </si>
  <si>
    <t>2.6.0.1.</t>
  </si>
  <si>
    <t>BRACADEIRA METALICA TIPO "U" DIAM. 3/4"</t>
  </si>
  <si>
    <t>2.6.0.2.</t>
  </si>
  <si>
    <t>LUMINÁRIA TIPO CALHA, DE SOBREPOR, COM 2 LÂMPADAS TUBULARES DE 18 W - FORNECIMENTO E INSTALAÇÃO. AF_11/2017</t>
  </si>
  <si>
    <t>2.6.0.3.</t>
  </si>
  <si>
    <t>ELETRODUTO DE PVC RIGIDO DIAMETRO 3/4"</t>
  </si>
  <si>
    <t>2.6.0.4.</t>
  </si>
  <si>
    <t>FIO ISOLADO PVC 750 V, No. 2,5 MM2</t>
  </si>
  <si>
    <t>2.6.0.5.</t>
  </si>
  <si>
    <t>2.7.</t>
  </si>
  <si>
    <t>ESTRUTURAS METÁLICAS</t>
  </si>
  <si>
    <t>2.7.0.1.</t>
  </si>
  <si>
    <t>ESTRUTURA METÁLICA CONVENCIONAL EM AÇO DO TIPO USI SAC-300 COM FUNDO ANTICORROSIVO</t>
  </si>
  <si>
    <t>2.8.</t>
  </si>
  <si>
    <t>COBERTURAS</t>
  </si>
  <si>
    <t>2.8.0.1.</t>
  </si>
  <si>
    <t>COBERTURA COM TELHA CANALETE 49 OU EQUIV. COM ACESSÓRIOS</t>
  </si>
  <si>
    <t>2.9.</t>
  </si>
  <si>
    <t>2.9.0.1.</t>
  </si>
  <si>
    <t>2.9.0.2.</t>
  </si>
  <si>
    <t>2.10.</t>
  </si>
  <si>
    <t>2.10.0.1.</t>
  </si>
  <si>
    <t>LASTRO DE CONCRETO REGULARIZADO IMPERMEABILIZADO 1:3:6 ESP=5CM (BASE)</t>
  </si>
  <si>
    <t>2.10.0.2.</t>
  </si>
  <si>
    <t>GRANITINA 8MM FUNDIDA COM CONTRAPISO (1CI:3ARML) E=2CM E JUNTA PLASTICA 27MM</t>
  </si>
  <si>
    <t>2.10.0.3.</t>
  </si>
  <si>
    <t>RODAPÉ FUNDIDO DE GRANITINA 7CM</t>
  </si>
  <si>
    <t>2.10.0.4.</t>
  </si>
  <si>
    <t>RASPAGEM E APLICAÇÃO RESINA ACRÍLICA DUAS DEMÃOS</t>
  </si>
  <si>
    <t>2.11.</t>
  </si>
  <si>
    <t>2.11.0.1.</t>
  </si>
  <si>
    <t>PINTURA LATEX ACRILICA 2 DEMAOS C/SELADOR</t>
  </si>
  <si>
    <t>2.11.0.2.</t>
  </si>
  <si>
    <t>2.11.0.3.</t>
  </si>
  <si>
    <t>PINT.ESMALTE SINT.PAREDES - 2 DEM.C/SELADOR</t>
  </si>
  <si>
    <t>2.11.0.4.</t>
  </si>
  <si>
    <t>PINTURA  ALQUÍDICA BRILHANTE DUPLA FUNÇÃO 2 DEMÃOS = 50 MÍCRONS</t>
  </si>
  <si>
    <t>2.12.</t>
  </si>
  <si>
    <t>2.12.0.1.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</si>
  <si>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</si>
  <si>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t>VALOR BDI (20,34%)</t>
  </si>
  <si>
    <t>TOTAL ORÇAMENTO</t>
  </si>
  <si>
    <t>CUSTO POR M2 ³</t>
  </si>
  <si>
    <t>MATERIAL S/ BDI</t>
  </si>
  <si>
    <t>MÃO DE OBRA S/ BDI</t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</si>
  <si>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</si>
  <si>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</si>
  <si>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</si>
  <si>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i/>
        <sz val="10"/>
        <rFont val="Times New Roman"/>
        <family val="1"/>
      </rPr>
      <t xml:space="preserve"> Nos casos em que houver execução de granitina e omissão do item AGETOP 221102,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</si>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</sst>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/yyyy"/>
    <numFmt numFmtId="165" formatCode="000000"/>
    <numFmt numFmtId="166" formatCode="_(* #,##0.00_);_(* \(#,##0.00\);_(* \-??_);_(@_)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b/>
      <sz val="9"/>
      <name val="Times New Roman"/>
      <family val="1"/>
    </font>
    <font>
      <b/>
      <sz val="7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solid">
        <fgColor theme="9" tint="-0.249977111117893"/>
        <bgColor indexed="64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Alignment="0" applyProtection="0"/>
  </cellStyleXfs>
  <cellXfs count="155">
    <xf numFmtId="0" fontId="0" fillId="0" borderId="0" xfId="0"/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</xf>
    <xf numFmtId="0" fontId="2" fillId="0" borderId="7" xfId="0" applyFont="1" applyBorder="1" applyAlignment="1">
      <alignment horizontal="center"/>
    </xf>
    <xf numFmtId="14" fontId="2" fillId="0" borderId="3" xfId="0" applyNumberFormat="1" applyFont="1" applyBorder="1" applyAlignment="1" applyProtection="1">
      <alignment horizontal="left"/>
      <protection locked="0"/>
    </xf>
    <xf numFmtId="14" fontId="2" fillId="0" borderId="4" xfId="0" applyNumberFormat="1" applyFont="1" applyBorder="1" applyAlignment="1" applyProtection="1">
      <alignment horizontal="left"/>
      <protection locked="0"/>
    </xf>
    <xf numFmtId="14" fontId="2" fillId="0" borderId="5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/>
    <xf numFmtId="0" fontId="4" fillId="0" borderId="0" xfId="0" applyFont="1" applyBorder="1" applyAlignment="1" applyProtection="1"/>
    <xf numFmtId="0" fontId="4" fillId="0" borderId="2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164" fontId="2" fillId="0" borderId="3" xfId="0" quotePrefix="1" applyNumberFormat="1" applyFont="1" applyBorder="1" applyAlignment="1" applyProtection="1">
      <alignment horizontal="right"/>
      <protection locked="0"/>
    </xf>
    <xf numFmtId="0" fontId="2" fillId="0" borderId="4" xfId="0" applyNumberFormat="1" applyFont="1" applyBorder="1" applyAlignment="1" applyProtection="1">
      <alignment horizontal="left" indent="3"/>
      <protection locked="0"/>
    </xf>
    <xf numFmtId="0" fontId="2" fillId="0" borderId="5" xfId="0" applyNumberFormat="1" applyFont="1" applyBorder="1" applyAlignment="1" applyProtection="1">
      <alignment horizontal="left" indent="3"/>
      <protection locked="0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Border="1" applyProtection="1"/>
    <xf numFmtId="2" fontId="2" fillId="0" borderId="3" xfId="0" applyNumberFormat="1" applyFont="1" applyBorder="1" applyAlignment="1" applyProtection="1">
      <alignment horizontal="left"/>
      <protection locked="0"/>
    </xf>
    <xf numFmtId="2" fontId="2" fillId="0" borderId="4" xfId="0" applyNumberFormat="1" applyFont="1" applyBorder="1" applyAlignment="1" applyProtection="1">
      <alignment horizontal="left"/>
      <protection locked="0"/>
    </xf>
    <xf numFmtId="2" fontId="2" fillId="0" borderId="5" xfId="0" applyNumberFormat="1" applyFont="1" applyBorder="1" applyAlignment="1" applyProtection="1">
      <alignment horizontal="left"/>
      <protection locked="0"/>
    </xf>
    <xf numFmtId="2" fontId="2" fillId="0" borderId="3" xfId="0" applyNumberFormat="1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 vertical="center" textRotation="90"/>
    </xf>
    <xf numFmtId="165" fontId="6" fillId="0" borderId="4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1" fontId="2" fillId="0" borderId="7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165" fontId="4" fillId="0" borderId="1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166" fontId="4" fillId="0" borderId="12" xfId="1" applyFont="1" applyFill="1" applyBorder="1" applyAlignment="1" applyProtection="1">
      <alignment horizontal="center" vertical="center" wrapText="1"/>
    </xf>
    <xf numFmtId="166" fontId="4" fillId="0" borderId="12" xfId="1" applyFont="1" applyFill="1" applyBorder="1" applyAlignment="1" applyProtection="1">
      <alignment horizontal="center" vertical="center"/>
    </xf>
    <xf numFmtId="166" fontId="4" fillId="0" borderId="13" xfId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0" applyNumberFormat="1" applyFont="1" applyFill="1" applyBorder="1" applyAlignment="1" applyProtection="1">
      <alignment horizontal="center" vertical="center" wrapText="1"/>
    </xf>
    <xf numFmtId="165" fontId="2" fillId="0" borderId="19" xfId="0" applyNumberFormat="1" applyFont="1" applyFill="1" applyBorder="1" applyAlignment="1" applyProtection="1">
      <alignment horizontal="left" vertical="center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1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horizontal="center" vertical="center"/>
    </xf>
    <xf numFmtId="4" fontId="2" fillId="4" borderId="20" xfId="0" applyNumberFormat="1" applyFont="1" applyFill="1" applyBorder="1" applyAlignment="1" applyProtection="1">
      <alignment horizontal="center" vertical="center"/>
      <protection locked="0"/>
    </xf>
    <xf numFmtId="4" fontId="2" fillId="4" borderId="20" xfId="0" applyNumberFormat="1" applyFont="1" applyFill="1" applyBorder="1" applyAlignment="1" applyProtection="1">
      <alignment horizontal="center" vertical="center"/>
    </xf>
    <xf numFmtId="4" fontId="2" fillId="0" borderId="20" xfId="0" applyNumberFormat="1" applyFont="1" applyFill="1" applyBorder="1" applyAlignment="1" applyProtection="1">
      <alignment horizontal="center" vertical="center"/>
    </xf>
    <xf numFmtId="4" fontId="2" fillId="0" borderId="20" xfId="0" applyNumberFormat="1" applyFont="1" applyBorder="1" applyAlignment="1" applyProtection="1">
      <alignment horizontal="right" vertical="center"/>
    </xf>
    <xf numFmtId="4" fontId="2" fillId="0" borderId="18" xfId="0" applyNumberFormat="1" applyFont="1" applyBorder="1" applyAlignment="1" applyProtection="1">
      <alignment horizontal="right" vertical="center"/>
    </xf>
    <xf numFmtId="4" fontId="8" fillId="0" borderId="16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4" fillId="2" borderId="24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/>
    </xf>
    <xf numFmtId="1" fontId="9" fillId="5" borderId="1" xfId="0" applyNumberFormat="1" applyFont="1" applyFill="1" applyBorder="1" applyAlignment="1" applyProtection="1">
      <alignment horizontal="left" vertical="center"/>
    </xf>
    <xf numFmtId="0" fontId="4" fillId="6" borderId="0" xfId="0" applyNumberFormat="1" applyFont="1" applyFill="1" applyBorder="1" applyAlignment="1" applyProtection="1">
      <alignment vertical="center"/>
      <protection locked="0"/>
    </xf>
    <xf numFmtId="0" fontId="4" fillId="6" borderId="0" xfId="0" applyNumberFormat="1" applyFont="1" applyFill="1" applyBorder="1" applyAlignment="1" applyProtection="1">
      <alignment horizontal="center" vertical="center"/>
      <protection locked="0"/>
    </xf>
    <xf numFmtId="0" fontId="9" fillId="6" borderId="0" xfId="0" applyNumberFormat="1" applyFont="1" applyFill="1" applyBorder="1" applyAlignment="1" applyProtection="1">
      <alignment vertical="center"/>
      <protection locked="0"/>
    </xf>
    <xf numFmtId="0" fontId="2" fillId="7" borderId="20" xfId="0" applyFont="1" applyFill="1" applyBorder="1" applyAlignment="1" applyProtection="1">
      <alignment horizontal="center" vertical="center"/>
    </xf>
    <xf numFmtId="0" fontId="4" fillId="5" borderId="0" xfId="0" applyNumberFormat="1" applyFont="1" applyFill="1" applyBorder="1" applyAlignment="1" applyProtection="1">
      <alignment vertical="center"/>
      <protection locked="0"/>
    </xf>
    <xf numFmtId="0" fontId="4" fillId="5" borderId="0" xfId="0" applyNumberFormat="1" applyFont="1" applyFill="1" applyBorder="1" applyAlignment="1" applyProtection="1">
      <alignment vertical="center"/>
    </xf>
    <xf numFmtId="0" fontId="4" fillId="7" borderId="0" xfId="0" applyNumberFormat="1" applyFont="1" applyFill="1" applyBorder="1" applyAlignment="1" applyProtection="1">
      <alignment vertical="center"/>
    </xf>
    <xf numFmtId="4" fontId="9" fillId="5" borderId="26" xfId="0" applyNumberFormat="1" applyFont="1" applyFill="1" applyBorder="1" applyAlignment="1" applyProtection="1">
      <alignment vertical="center"/>
    </xf>
    <xf numFmtId="4" fontId="8" fillId="7" borderId="16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165" fontId="8" fillId="0" borderId="14" xfId="0" applyNumberFormat="1" applyFont="1" applyFill="1" applyBorder="1" applyAlignment="1" applyProtection="1">
      <alignment horizontal="left" vertical="center"/>
    </xf>
    <xf numFmtId="1" fontId="2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vertical="center" wrapText="1"/>
      <protection locked="0"/>
    </xf>
    <xf numFmtId="4" fontId="2" fillId="4" borderId="15" xfId="0" applyNumberFormat="1" applyFont="1" applyFill="1" applyBorder="1" applyAlignment="1" applyProtection="1">
      <alignment horizontal="center" vertical="center"/>
      <protection locked="0"/>
    </xf>
    <xf numFmtId="4" fontId="8" fillId="0" borderId="15" xfId="0" applyNumberFormat="1" applyFont="1" applyBorder="1" applyAlignment="1" applyProtection="1">
      <alignment horizontal="right" vertical="center"/>
    </xf>
    <xf numFmtId="4" fontId="2" fillId="0" borderId="15" xfId="0" applyNumberFormat="1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center" vertical="center"/>
    </xf>
    <xf numFmtId="0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65" fontId="10" fillId="0" borderId="19" xfId="0" applyNumberFormat="1" applyFont="1" applyFill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 wrapText="1"/>
      <protection locked="0"/>
    </xf>
    <xf numFmtId="4" fontId="10" fillId="0" borderId="2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11" fillId="0" borderId="20" xfId="0" applyFont="1" applyBorder="1" applyAlignment="1" applyProtection="1">
      <alignment vertical="center" wrapText="1"/>
      <protection locked="0"/>
    </xf>
    <xf numFmtId="0" fontId="2" fillId="0" borderId="30" xfId="0" applyFont="1" applyBorder="1" applyAlignment="1" applyProtection="1">
      <alignment vertical="top"/>
    </xf>
    <xf numFmtId="0" fontId="2" fillId="0" borderId="31" xfId="0" applyFont="1" applyBorder="1" applyAlignment="1" applyProtection="1">
      <alignment vertical="top"/>
    </xf>
    <xf numFmtId="0" fontId="2" fillId="0" borderId="32" xfId="0" applyFont="1" applyBorder="1" applyAlignment="1" applyProtection="1">
      <alignment horizontal="center" vertical="center"/>
    </xf>
    <xf numFmtId="0" fontId="3" fillId="8" borderId="30" xfId="0" applyFont="1" applyFill="1" applyBorder="1" applyProtection="1"/>
    <xf numFmtId="0" fontId="3" fillId="8" borderId="33" xfId="0" applyFont="1" applyFill="1" applyBorder="1" applyProtection="1"/>
    <xf numFmtId="0" fontId="3" fillId="8" borderId="34" xfId="0" applyFont="1" applyFill="1" applyBorder="1" applyProtection="1"/>
    <xf numFmtId="0" fontId="3" fillId="8" borderId="31" xfId="0" applyFont="1" applyFill="1" applyBorder="1" applyProtection="1"/>
    <xf numFmtId="4" fontId="3" fillId="8" borderId="5" xfId="0" applyNumberFormat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166" fontId="4" fillId="0" borderId="30" xfId="1" applyFont="1" applyFill="1" applyBorder="1" applyAlignment="1" applyProtection="1">
      <alignment horizontal="right" vertical="center"/>
    </xf>
    <xf numFmtId="166" fontId="4" fillId="0" borderId="29" xfId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vertical="center"/>
    </xf>
    <xf numFmtId="4" fontId="4" fillId="0" borderId="7" xfId="1" applyNumberFormat="1" applyFont="1" applyFill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horizontal="center" vertical="center"/>
    </xf>
    <xf numFmtId="166" fontId="4" fillId="0" borderId="0" xfId="1" applyFont="1" applyFill="1" applyBorder="1" applyAlignment="1" applyProtection="1">
      <alignment horizontal="left" vertical="center"/>
    </xf>
    <xf numFmtId="166" fontId="4" fillId="9" borderId="30" xfId="1" applyFont="1" applyFill="1" applyBorder="1" applyAlignment="1" applyProtection="1">
      <alignment horizontal="right" vertical="center"/>
    </xf>
    <xf numFmtId="166" fontId="4" fillId="9" borderId="29" xfId="1" applyFont="1" applyFill="1" applyBorder="1" applyAlignment="1" applyProtection="1">
      <alignment horizontal="right" vertical="center"/>
    </xf>
    <xf numFmtId="4" fontId="4" fillId="9" borderId="29" xfId="1" applyNumberFormat="1" applyFont="1" applyFill="1" applyBorder="1" applyAlignment="1" applyProtection="1">
      <alignment vertical="center"/>
    </xf>
    <xf numFmtId="166" fontId="4" fillId="0" borderId="0" xfId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vertical="center"/>
    </xf>
    <xf numFmtId="166" fontId="4" fillId="0" borderId="30" xfId="1" applyFont="1" applyFill="1" applyBorder="1" applyAlignment="1" applyProtection="1">
      <alignment vertical="center"/>
    </xf>
    <xf numFmtId="166" fontId="4" fillId="0" borderId="29" xfId="1" applyFont="1" applyFill="1" applyBorder="1" applyAlignment="1" applyProtection="1">
      <alignment vertical="center"/>
    </xf>
    <xf numFmtId="4" fontId="4" fillId="0" borderId="29" xfId="1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6" fontId="9" fillId="0" borderId="0" xfId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  <protection locked="0"/>
    </xf>
    <xf numFmtId="166" fontId="9" fillId="0" borderId="0" xfId="1" applyFont="1" applyFill="1" applyBorder="1" applyAlignment="1" applyProtection="1">
      <alignment horizontal="left" vertical="center"/>
      <protection locked="0"/>
    </xf>
    <xf numFmtId="166" fontId="4" fillId="0" borderId="0" xfId="1" applyFont="1" applyFill="1" applyBorder="1" applyAlignment="1" applyProtection="1">
      <alignment horizontal="left" vertical="center"/>
      <protection locked="0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/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4" fontId="3" fillId="0" borderId="0" xfId="0" applyNumberFormat="1" applyFont="1" applyBorder="1" applyProtection="1">
      <protection locked="0"/>
    </xf>
  </cellXfs>
  <cellStyles count="2">
    <cellStyle name="Normal" xfId="0" builtinId="0"/>
    <cellStyle name="Vírgula" xfId="1" builtinId="3"/>
  </cellStyles>
  <dxfs count="128">
    <dxf>
      <font>
        <color theme="9" tint="0.39994506668294322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0.39994506668294322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0.39994506668294322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0.39994506668294322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0.39994506668294322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0.39994506668294322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0.39994506668294322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0.39994506668294322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0.39994506668294322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0.39994506668294322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0.39994506668294322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0.39994506668294322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0.39994506668294322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0.39994506668294322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59996337778862885"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0.79998168889431442"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485776</xdr:colOff>
      <xdr:row>0</xdr:row>
      <xdr:rowOff>85725</xdr:rowOff>
    </xdr:from>
    <xdr:to>
      <xdr:col>25</xdr:col>
      <xdr:colOff>958174</xdr:colOff>
      <xdr:row>1</xdr:row>
      <xdr:rowOff>22725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1" y="85725"/>
          <a:ext cx="2882223" cy="108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IZADA/SUPINFRA/DOCS%20REDE%20FISICA/CRECE%20ITAPACI/ITAPACI/CE%20GERALDA%20ANDRADE%20MARTINS/2019_REFORMA/PROJETO%20EXECUTIVO/ORIGINAIS/ORC_NAO%20DESON_52017311_MAI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Escolares"/>
      <sheetName val="Tabelas"/>
      <sheetName val="Orçamento"/>
      <sheetName val="Resumo "/>
      <sheetName val="Somatório"/>
      <sheetName val="Cronog_60_Dias"/>
      <sheetName val="Municípios - BDI"/>
      <sheetName val="Composição BDI"/>
      <sheetName val="Relatório CENTRAL"/>
      <sheetName val="Parc Maior Relev"/>
      <sheetName val="Composições"/>
      <sheetName val="Cotações"/>
      <sheetName val="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0">
          <cell r="D30">
            <v>0.2033949624379332</v>
          </cell>
        </row>
      </sheetData>
      <sheetData sheetId="8"/>
      <sheetData sheetId="9"/>
      <sheetData sheetId="10"/>
      <sheetData sheetId="11"/>
      <sheetData sheetId="12">
        <row r="14">
          <cell r="P14">
            <v>1</v>
          </cell>
        </row>
        <row r="17">
          <cell r="R17">
            <v>1</v>
          </cell>
          <cell r="S17">
            <v>2</v>
          </cell>
          <cell r="T17">
            <v>3</v>
          </cell>
          <cell r="U17">
            <v>4</v>
          </cell>
          <cell r="V17">
            <v>5</v>
          </cell>
          <cell r="W17">
            <v>6</v>
          </cell>
          <cell r="X17">
            <v>7</v>
          </cell>
          <cell r="Y17">
            <v>8</v>
          </cell>
          <cell r="Z17">
            <v>9</v>
          </cell>
          <cell r="AA17">
            <v>10</v>
          </cell>
          <cell r="AB17">
            <v>11</v>
          </cell>
          <cell r="AC17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ITAPACI/ITAPACI/CE%20GERALDA%20ANDRADE%20MARTINS/2019_REFORMA/PROJETO%20EXECUTIVO/ORIGINAIS/ORC_NAO%20DESON_52017311_MAI19.xls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AE234"/>
  <sheetViews>
    <sheetView showGridLines="0" tabSelected="1" view="pageBreakPreview" topLeftCell="L1" zoomScaleNormal="90" zoomScaleSheetLayoutView="100" workbookViewId="0">
      <selection activeCell="L1" sqref="L1"/>
    </sheetView>
  </sheetViews>
  <sheetFormatPr defaultRowHeight="12.75" x14ac:dyDescent="0.2"/>
  <cols>
    <col min="1" max="11" width="9.140625" style="1" hidden="1" customWidth="1"/>
    <col min="12" max="12" width="3.28515625" style="1" customWidth="1"/>
    <col min="13" max="14" width="11.7109375" style="150" customWidth="1"/>
    <col min="15" max="15" width="9.140625" style="151"/>
    <col min="16" max="16" width="10.28515625" style="6" customWidth="1"/>
    <col min="17" max="17" width="13.140625" style="6" customWidth="1"/>
    <col min="18" max="18" width="59.85546875" style="6" customWidth="1"/>
    <col min="19" max="19" width="8.7109375" style="152" customWidth="1"/>
    <col min="20" max="20" width="8.7109375" style="6" customWidth="1"/>
    <col min="21" max="21" width="8.7109375" style="6" hidden="1" customWidth="1"/>
    <col min="22" max="22" width="8.7109375" style="6" customWidth="1"/>
    <col min="23" max="24" width="10.7109375" style="153" customWidth="1"/>
    <col min="25" max="26" width="14.7109375" style="154" customWidth="1"/>
    <col min="27" max="27" width="22.5703125" style="6" customWidth="1"/>
    <col min="28" max="16384" width="9.140625" style="6"/>
  </cols>
  <sheetData>
    <row r="1" spans="1:31" ht="90" customHeight="1" x14ac:dyDescent="0.2"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5"/>
    </row>
    <row r="2" spans="1:31" ht="8.1" customHeight="1" x14ac:dyDescent="0.2">
      <c r="L2" s="2"/>
      <c r="M2" s="2"/>
      <c r="N2" s="2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8"/>
      <c r="AA2" s="5"/>
      <c r="AD2" s="9"/>
      <c r="AE2" s="9"/>
    </row>
    <row r="3" spans="1:31" x14ac:dyDescent="0.2">
      <c r="L3" s="2"/>
      <c r="M3" s="2"/>
      <c r="N3" s="2"/>
      <c r="O3" s="10" t="s">
        <v>0</v>
      </c>
      <c r="P3" s="11"/>
      <c r="Q3" s="11"/>
      <c r="R3" s="11"/>
      <c r="S3" s="11"/>
      <c r="T3" s="11"/>
      <c r="U3" s="11"/>
      <c r="V3" s="11"/>
      <c r="W3" s="12"/>
      <c r="X3" s="10" t="s">
        <v>1</v>
      </c>
      <c r="Y3" s="11"/>
      <c r="Z3" s="12"/>
      <c r="AA3" s="5"/>
      <c r="AD3" s="9"/>
      <c r="AE3" s="9"/>
    </row>
    <row r="4" spans="1:31" s="13" customForma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14" t="s">
        <v>2</v>
      </c>
      <c r="P4" s="15"/>
      <c r="Q4" s="15"/>
      <c r="R4" s="15"/>
      <c r="S4" s="15"/>
      <c r="T4" s="15"/>
      <c r="U4" s="15"/>
      <c r="V4" s="15"/>
      <c r="W4" s="16"/>
      <c r="X4" s="14">
        <v>52017311</v>
      </c>
      <c r="Y4" s="15"/>
      <c r="Z4" s="16"/>
      <c r="AA4" s="5"/>
      <c r="AD4" s="9"/>
      <c r="AE4" s="9"/>
    </row>
    <row r="5" spans="1:31" s="13" customFormat="1" ht="8.1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17"/>
      <c r="P5" s="17"/>
      <c r="Q5" s="17"/>
      <c r="R5" s="17"/>
      <c r="S5" s="17"/>
      <c r="T5" s="17"/>
      <c r="U5" s="17"/>
      <c r="V5" s="17"/>
      <c r="W5" s="17"/>
      <c r="X5" s="7"/>
      <c r="Y5" s="7"/>
      <c r="Z5" s="8"/>
      <c r="AA5" s="5"/>
      <c r="AD5" s="9"/>
      <c r="AE5" s="9"/>
    </row>
    <row r="6" spans="1:31" s="13" customFormat="1" ht="12.75" customHeight="1" x14ac:dyDescent="0.2">
      <c r="A6" s="18" t="s">
        <v>3</v>
      </c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10" t="s">
        <v>4</v>
      </c>
      <c r="P6" s="11"/>
      <c r="Q6" s="11"/>
      <c r="R6" s="12"/>
      <c r="S6" s="10" t="s">
        <v>5</v>
      </c>
      <c r="T6" s="11"/>
      <c r="U6" s="11"/>
      <c r="V6" s="11"/>
      <c r="W6" s="12"/>
      <c r="X6" s="10" t="s">
        <v>6</v>
      </c>
      <c r="Y6" s="11"/>
      <c r="Z6" s="12"/>
      <c r="AA6" s="5"/>
      <c r="AD6" s="9"/>
      <c r="AE6" s="9"/>
    </row>
    <row r="7" spans="1:31" s="13" customFormat="1" x14ac:dyDescent="0.2">
      <c r="A7" s="18">
        <f ca="1">MAX($C$18:$C$219)</f>
        <v>3</v>
      </c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14" t="s">
        <v>7</v>
      </c>
      <c r="P7" s="15"/>
      <c r="Q7" s="15"/>
      <c r="R7" s="16"/>
      <c r="S7" s="19">
        <v>43840</v>
      </c>
      <c r="T7" s="20"/>
      <c r="U7" s="20"/>
      <c r="V7" s="20"/>
      <c r="W7" s="21"/>
      <c r="X7" s="14" t="s">
        <v>8</v>
      </c>
      <c r="Y7" s="15"/>
      <c r="Z7" s="16"/>
      <c r="AA7" s="5"/>
      <c r="AD7" s="9"/>
      <c r="AE7" s="9"/>
    </row>
    <row r="8" spans="1:31" s="13" customFormat="1" ht="8.1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2"/>
      <c r="O8" s="17"/>
      <c r="P8" s="17"/>
      <c r="Q8" s="17"/>
      <c r="R8" s="17"/>
      <c r="S8" s="17"/>
      <c r="T8" s="17"/>
      <c r="U8" s="17"/>
      <c r="V8" s="17"/>
      <c r="W8" s="17"/>
      <c r="X8" s="7"/>
      <c r="Y8" s="7"/>
      <c r="Z8" s="8"/>
      <c r="AA8" s="5"/>
      <c r="AD8" s="9"/>
      <c r="AE8" s="9"/>
    </row>
    <row r="9" spans="1:31" s="13" customFormat="1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2"/>
      <c r="M9" s="2"/>
      <c r="N9" s="2"/>
      <c r="O9" s="10" t="s">
        <v>9</v>
      </c>
      <c r="P9" s="11"/>
      <c r="Q9" s="12"/>
      <c r="R9" s="22" t="s">
        <v>10</v>
      </c>
      <c r="S9" s="23"/>
      <c r="T9" s="23"/>
      <c r="U9" s="23"/>
      <c r="V9" s="23"/>
      <c r="W9" s="24"/>
      <c r="X9" s="10" t="s">
        <v>11</v>
      </c>
      <c r="Y9" s="11"/>
      <c r="Z9" s="12"/>
      <c r="AA9" s="5"/>
      <c r="AD9" s="9"/>
      <c r="AE9" s="9"/>
    </row>
    <row r="10" spans="1:31" s="5" customFormat="1" ht="12.75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"/>
      <c r="M10" s="2"/>
      <c r="N10" s="2"/>
      <c r="O10" s="14" t="s">
        <v>8</v>
      </c>
      <c r="P10" s="15"/>
      <c r="Q10" s="16"/>
      <c r="R10" s="14" t="s">
        <v>12</v>
      </c>
      <c r="S10" s="15"/>
      <c r="T10" s="15"/>
      <c r="U10" s="15"/>
      <c r="V10" s="15"/>
      <c r="W10" s="16"/>
      <c r="X10" s="26" t="s">
        <v>13</v>
      </c>
      <c r="Y10" s="27" t="s">
        <v>14</v>
      </c>
      <c r="Z10" s="28"/>
      <c r="AD10" s="29"/>
      <c r="AE10" s="29"/>
    </row>
    <row r="11" spans="1:31" s="5" customFormat="1" ht="8.1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30"/>
      <c r="N11" s="31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D11" s="29"/>
      <c r="AE11" s="29"/>
    </row>
    <row r="12" spans="1:31" s="5" customForma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30"/>
      <c r="N12" s="31"/>
      <c r="O12" s="10" t="s">
        <v>15</v>
      </c>
      <c r="P12" s="11"/>
      <c r="Q12" s="12"/>
      <c r="R12" s="22" t="s">
        <v>16</v>
      </c>
      <c r="S12" s="10" t="s">
        <v>17</v>
      </c>
      <c r="T12" s="11"/>
      <c r="U12" s="11"/>
      <c r="V12" s="11"/>
      <c r="W12" s="12"/>
      <c r="X12" s="10" t="s">
        <v>18</v>
      </c>
      <c r="Y12" s="11"/>
      <c r="Z12" s="12"/>
      <c r="AD12" s="29"/>
      <c r="AE12" s="29"/>
    </row>
    <row r="13" spans="1:31" s="5" customForma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31"/>
      <c r="N13" s="31"/>
      <c r="O13" s="32">
        <v>2310.4899999999998</v>
      </c>
      <c r="P13" s="33"/>
      <c r="Q13" s="34"/>
      <c r="R13" s="35">
        <v>197.5</v>
      </c>
      <c r="S13" s="32">
        <v>2507.9899999999998</v>
      </c>
      <c r="T13" s="33"/>
      <c r="U13" s="33"/>
      <c r="V13" s="33"/>
      <c r="W13" s="34"/>
      <c r="X13" s="26" t="s">
        <v>19</v>
      </c>
      <c r="Y13" s="27" t="s">
        <v>14</v>
      </c>
      <c r="Z13" s="28"/>
      <c r="AD13" s="29"/>
      <c r="AE13" s="29"/>
    </row>
    <row r="14" spans="1:31" s="5" customFormat="1" ht="8.1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31"/>
      <c r="N14" s="31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D14" s="29"/>
      <c r="AE14" s="29"/>
    </row>
    <row r="15" spans="1:31" s="39" customFormat="1" ht="30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36" t="s">
        <v>20</v>
      </c>
      <c r="M15" s="2"/>
      <c r="N15" s="2"/>
      <c r="O15" s="37" t="s">
        <v>21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8"/>
      <c r="AA15" s="5"/>
      <c r="AD15" s="29"/>
      <c r="AE15" s="29"/>
    </row>
    <row r="16" spans="1:31" s="39" customFormat="1" ht="21" x14ac:dyDescent="0.2">
      <c r="A16" s="40" t="s">
        <v>22</v>
      </c>
      <c r="B16" s="40" t="s">
        <v>23</v>
      </c>
      <c r="C16" s="40" t="s">
        <v>24</v>
      </c>
      <c r="D16" s="40" t="s">
        <v>25</v>
      </c>
      <c r="E16" s="40" t="s">
        <v>26</v>
      </c>
      <c r="F16" s="40" t="s">
        <v>27</v>
      </c>
      <c r="G16" s="40" t="s">
        <v>28</v>
      </c>
      <c r="H16" s="40" t="s">
        <v>29</v>
      </c>
      <c r="I16" s="40" t="s">
        <v>30</v>
      </c>
      <c r="J16" s="40" t="s">
        <v>31</v>
      </c>
      <c r="K16" s="41" t="s">
        <v>32</v>
      </c>
      <c r="L16" s="42" t="s">
        <v>33</v>
      </c>
      <c r="M16" s="43" t="s">
        <v>34</v>
      </c>
      <c r="N16" s="44" t="s">
        <v>35</v>
      </c>
      <c r="O16" s="45" t="s">
        <v>36</v>
      </c>
      <c r="P16" s="45" t="s">
        <v>37</v>
      </c>
      <c r="Q16" s="46" t="s">
        <v>38</v>
      </c>
      <c r="R16" s="47" t="s">
        <v>39</v>
      </c>
      <c r="S16" s="48" t="s">
        <v>40</v>
      </c>
      <c r="T16" s="49" t="s">
        <v>41</v>
      </c>
      <c r="U16" s="49" t="s">
        <v>42</v>
      </c>
      <c r="V16" s="49" t="s">
        <v>43</v>
      </c>
      <c r="W16" s="50" t="s">
        <v>44</v>
      </c>
      <c r="X16" s="50" t="s">
        <v>45</v>
      </c>
      <c r="Y16" s="50" t="s">
        <v>46</v>
      </c>
      <c r="Z16" s="51" t="s">
        <v>47</v>
      </c>
      <c r="AA16" s="52" t="s">
        <v>48</v>
      </c>
      <c r="AB16" s="2"/>
      <c r="AC16" s="2"/>
      <c r="AD16" s="29"/>
      <c r="AE16" s="29"/>
    </row>
    <row r="17" spans="1:31" s="72" customFormat="1" ht="15" hidden="1" x14ac:dyDescent="0.2">
      <c r="A17" s="53" t="str">
        <f t="shared" ref="A17:A79" si="0">CHOOSE(1+LOG(1+2*(ORÇAMENTO.Nivel="Nível 1")+4*(ORÇAMENTO.Nivel="Nível 2")+8*(ORÇAMENTO.Nivel="Nível 3")+16*(ORÇAMENTO.Nivel="Nível 4")+32*(ORÇAMENTO.Nivel="Serviço"),2),0,1,2,3,4,"S")</f>
        <v>S</v>
      </c>
      <c r="B17" s="54" t="str">
        <f t="shared" ref="B17" ca="1" si="1">IF(OR(C17="s",C17=0),OFFSET(B17,-1,0),C17)</f>
        <v>Save Nivel</v>
      </c>
      <c r="C17" s="54" t="str">
        <f t="shared" ref="C17" ca="1" si="2">IF(OFFSET(C17,-1,0)="L",1,IF(OFFSET(C17,-1,0)=1,2,IF(OR(A17="s",A17=0),"S",IF(AND(OFFSET(C17,-1,0)=2,A17=4),3,IF(AND(OR(OFFSET(C17,-1,0)="s",OFFSET(C17,-1,0)=0),A17&lt;&gt;"s",A17&gt;OFFSET(B17,-1,0)),OFFSET(B17,-1,0),A17)))))</f>
        <v>S</v>
      </c>
      <c r="D17" s="54">
        <f t="shared" ref="D17" ca="1" si="3">IF(OR(C17="S",C17=0),0,IF(ISERROR(K17),J17,SMALL(J17:K17,1)))</f>
        <v>0</v>
      </c>
      <c r="E17" s="54" t="str">
        <f t="shared" ref="E17" ca="1" si="4">IF($C17=1,OFFSET(E17,-1,0)+1,OFFSET(E17,-1,0))</f>
        <v>n1</v>
      </c>
      <c r="F17" s="54" t="str">
        <f t="shared" ref="F17" ca="1" si="5">IF($C17=1,0,IF($C17=2,OFFSET(F17,-1,0)+1,OFFSET(F17,-1,0)))</f>
        <v>n2</v>
      </c>
      <c r="G17" s="54" t="str">
        <f t="shared" ref="G17" ca="1" si="6">IF(AND($C17&lt;=2,$C17&lt;&gt;0),0,IF($C17=3,OFFSET(G17,-1,0)+1,OFFSET(G17,-1,0)))</f>
        <v>n3</v>
      </c>
      <c r="H17" s="54" t="str">
        <f t="shared" ref="H17" ca="1" si="7">IF(AND($C17&lt;=3,$C17&lt;&gt;0),0,IF($C17=4,OFFSET(H17,-1,0)+1,OFFSET(H17,-1,0)))</f>
        <v>n4</v>
      </c>
      <c r="I17" s="54" t="str">
        <f t="shared" ref="I17:I80" ca="1" si="8">IF(AND($C17&lt;=4,$C17&lt;&gt;0),0,IF(AND($C17="S",$Y17&gt;0),OFFSET(I17,-1,0)+1,OFFSET(I17,-1,0)))</f>
        <v>n5</v>
      </c>
      <c r="J17" s="54">
        <f ca="1">IF(OR($C17="S",$C17=0),0,MATCH(0,OFFSET($D17,1,$C17,ROW($C$219)-ROW($C17)),0))</f>
        <v>0</v>
      </c>
      <c r="K17" s="54">
        <f ca="1">IF(OR($C17="S",$C17=0),0,MATCH(OFFSET($D17,0,$C17)+1,OFFSET($D17,1,$C17,ROW($C$219)-ROW($C17)),0))</f>
        <v>0</v>
      </c>
      <c r="L17" s="55" t="s">
        <v>49</v>
      </c>
      <c r="M17" s="56" t="s">
        <v>50</v>
      </c>
      <c r="N17" s="57" t="s">
        <v>50</v>
      </c>
      <c r="O17" s="58" t="s">
        <v>51</v>
      </c>
      <c r="P17" s="59" t="s">
        <v>52</v>
      </c>
      <c r="Q17" s="60"/>
      <c r="R17" s="61" t="s">
        <v>53</v>
      </c>
      <c r="S17" s="62" t="s">
        <v>51</v>
      </c>
      <c r="T17" s="63"/>
      <c r="U17" s="64" t="s">
        <v>42</v>
      </c>
      <c r="V17" s="65" t="s">
        <v>51</v>
      </c>
      <c r="W17" s="66">
        <v>0</v>
      </c>
      <c r="X17" s="66">
        <v>0</v>
      </c>
      <c r="Y17" s="67">
        <v>0</v>
      </c>
      <c r="Z17" s="68" t="s">
        <v>51</v>
      </c>
      <c r="AA17" s="69" t="s">
        <v>49</v>
      </c>
      <c r="AB17" s="70"/>
      <c r="AC17" s="70"/>
      <c r="AD17" s="71"/>
      <c r="AE17" s="71"/>
    </row>
    <row r="18" spans="1:31" s="72" customFormat="1" ht="15" hidden="1" x14ac:dyDescent="0.2">
      <c r="A18" s="73">
        <v>0</v>
      </c>
      <c r="B18" s="74"/>
      <c r="C18" s="74" t="s">
        <v>54</v>
      </c>
      <c r="D18" s="74">
        <f ca="1">COUNTA(OFFSET(D18,1,0):D$219)</f>
        <v>200</v>
      </c>
      <c r="E18" s="74">
        <f>LEFT(O19,1)-1</f>
        <v>0</v>
      </c>
      <c r="F18" s="74"/>
      <c r="G18" s="74"/>
      <c r="H18" s="74"/>
      <c r="I18" s="74"/>
      <c r="J18" s="74"/>
      <c r="K18" s="74"/>
      <c r="L18" s="75" t="s">
        <v>55</v>
      </c>
      <c r="M18" s="76" t="s">
        <v>56</v>
      </c>
      <c r="N18" s="77" t="s">
        <v>56</v>
      </c>
      <c r="O18" s="78" t="s">
        <v>57</v>
      </c>
      <c r="P18" s="79"/>
      <c r="Q18" s="80"/>
      <c r="R18" s="81"/>
      <c r="S18" s="82"/>
      <c r="T18" s="83"/>
      <c r="U18" s="84"/>
      <c r="V18" s="85"/>
      <c r="W18" s="84"/>
      <c r="X18" s="84"/>
      <c r="Y18" s="86"/>
      <c r="Z18" s="87">
        <v>157464.51</v>
      </c>
      <c r="AA18" s="88"/>
      <c r="AB18" s="70"/>
      <c r="AC18" s="70"/>
      <c r="AD18" s="71"/>
      <c r="AE18" s="71"/>
    </row>
    <row r="19" spans="1:31" s="72" customFormat="1" ht="15" x14ac:dyDescent="0.2">
      <c r="A19" s="53">
        <f t="shared" si="0"/>
        <v>1</v>
      </c>
      <c r="B19" s="54">
        <f t="shared" ref="B19:B82" ca="1" si="9">IF(OR(C19="s",C19=0),OFFSET(B19,-1,0),C19)</f>
        <v>1</v>
      </c>
      <c r="C19" s="54">
        <f ca="1">IF(OFFSET(C19,-1,0)="L",1,IF(OFFSET(C19,-1,0)=1,2,IF(OR(A19="s",A19=0),"S",IF(AND(OFFSET(C19,-1,0)=2,A19=4),3,IF(AND(OR(OFFSET(C19,-1,0)="s",OFFSET(C19,-1,0)=0),A19&lt;&gt;"s",A19&gt;OFFSET(B19,-1,0)),OFFSET(B19,-1,0),A19)))))</f>
        <v>1</v>
      </c>
      <c r="D19" s="54">
        <f t="shared" ref="D19:D82" ca="1" si="10">IF(OR(C19="S",C19=0),0,IF(ISERROR(K19),J19,SMALL(J19:K19,1)))</f>
        <v>150</v>
      </c>
      <c r="E19" s="54">
        <f ca="1">IF($C19=1,OFFSET(E19,-1,0)+1,OFFSET(E19,-1,0))</f>
        <v>1</v>
      </c>
      <c r="F19" s="54">
        <f ca="1">IF($C19=1,0,IF($C19=2,OFFSET(F19,-1,0)+1,OFFSET(F19,-1,0)))</f>
        <v>0</v>
      </c>
      <c r="G19" s="54">
        <f ca="1">IF(AND($C19&lt;=2,$C19&lt;&gt;0),0,IF($C19=3,OFFSET(G19,-1,0)+1,OFFSET(G19,-1,0)))</f>
        <v>0</v>
      </c>
      <c r="H19" s="54">
        <f ca="1">IF(AND($C19&lt;=3,$C19&lt;&gt;0),0,IF($C19=4,OFFSET(H19,-1,0)+1,OFFSET(H19,-1,0)))</f>
        <v>0</v>
      </c>
      <c r="I19" s="54">
        <f t="shared" ca="1" si="8"/>
        <v>0</v>
      </c>
      <c r="J19" s="54">
        <f t="shared" ref="J19:J82" ca="1" si="11">IF(OR($C19="S",$C19=0),0,MATCH(0,OFFSET($D19,1,$C19,ROW($C$219)-ROW($C19)),0))</f>
        <v>200</v>
      </c>
      <c r="K19" s="54">
        <f t="shared" ref="K19:K82" ca="1" si="12">IF(OR($C19="S",$C19=0),0,MATCH(OFFSET($D19,0,$C19)+1,OFFSET($D19,1,$C19,ROW($C$219)-ROW($C19)),0))</f>
        <v>150</v>
      </c>
      <c r="L19" s="89" t="s">
        <v>55</v>
      </c>
      <c r="M19" s="90" t="s">
        <v>58</v>
      </c>
      <c r="N19" s="91" t="s">
        <v>58</v>
      </c>
      <c r="O19" s="92" t="s">
        <v>59</v>
      </c>
      <c r="P19" s="59" t="s">
        <v>60</v>
      </c>
      <c r="Q19" s="93"/>
      <c r="R19" s="94" t="s">
        <v>7</v>
      </c>
      <c r="S19" s="62" t="s">
        <v>61</v>
      </c>
      <c r="T19" s="95">
        <v>1</v>
      </c>
      <c r="U19" s="64">
        <v>1</v>
      </c>
      <c r="V19" s="65">
        <v>1</v>
      </c>
      <c r="W19" s="96"/>
      <c r="X19" s="97"/>
      <c r="Y19" s="96"/>
      <c r="Z19" s="68"/>
      <c r="AA19" s="88"/>
      <c r="AB19" s="98"/>
      <c r="AC19" s="70"/>
      <c r="AD19" s="71"/>
      <c r="AE19" s="71"/>
    </row>
    <row r="20" spans="1:31" s="72" customFormat="1" ht="15" x14ac:dyDescent="0.2">
      <c r="A20" s="53">
        <f t="shared" si="0"/>
        <v>2</v>
      </c>
      <c r="B20" s="54">
        <f t="shared" ca="1" si="9"/>
        <v>2</v>
      </c>
      <c r="C20" s="54">
        <f t="shared" ref="C20:C83" ca="1" si="13">IF(OFFSET(C20,-1,0)="L",1,IF(OFFSET(C20,-1,0)=1,2,IF(OR(A20="s",A20=0),"S",IF(AND(OFFSET(C20,-1,0)=2,A20=4),3,IF(AND(OR(OFFSET(C20,-1,0)="s",OFFSET(C20,-1,0)=0),A20&lt;&gt;"s",A20&gt;OFFSET(B20,-1,0)),OFFSET(B20,-1,0),A20)))))</f>
        <v>2</v>
      </c>
      <c r="D20" s="54">
        <f t="shared" ca="1" si="10"/>
        <v>10</v>
      </c>
      <c r="E20" s="54">
        <f t="shared" ref="E20:E83" ca="1" si="14">IF($C20=1,OFFSET(E20,-1,0)+1,OFFSET(E20,-1,0))</f>
        <v>1</v>
      </c>
      <c r="F20" s="54">
        <f t="shared" ref="F20:F83" ca="1" si="15">IF($C20=1,0,IF($C20=2,OFFSET(F20,-1,0)+1,OFFSET(F20,-1,0)))</f>
        <v>1</v>
      </c>
      <c r="G20" s="54">
        <f t="shared" ref="G20:G83" ca="1" si="16">IF(AND($C20&lt;=2,$C20&lt;&gt;0),0,IF($C20=3,OFFSET(G20,-1,0)+1,OFFSET(G20,-1,0)))</f>
        <v>0</v>
      </c>
      <c r="H20" s="54">
        <f t="shared" ref="H20:H83" ca="1" si="17">IF(AND($C20&lt;=3,$C20&lt;&gt;0),0,IF($C20=4,OFFSET(H20,-1,0)+1,OFFSET(H20,-1,0)))</f>
        <v>0</v>
      </c>
      <c r="I20" s="54">
        <f t="shared" ca="1" si="8"/>
        <v>0</v>
      </c>
      <c r="J20" s="54">
        <f t="shared" ca="1" si="11"/>
        <v>149</v>
      </c>
      <c r="K20" s="54">
        <f t="shared" ca="1" si="12"/>
        <v>10</v>
      </c>
      <c r="L20" s="55" t="s">
        <v>55</v>
      </c>
      <c r="M20" s="99" t="s">
        <v>62</v>
      </c>
      <c r="N20" s="57" t="s">
        <v>62</v>
      </c>
      <c r="O20" s="100" t="s">
        <v>63</v>
      </c>
      <c r="P20" s="59" t="s">
        <v>60</v>
      </c>
      <c r="Q20" s="60"/>
      <c r="R20" s="101" t="s">
        <v>64</v>
      </c>
      <c r="S20" s="62" t="s">
        <v>51</v>
      </c>
      <c r="T20" s="63"/>
      <c r="U20" s="64">
        <v>1</v>
      </c>
      <c r="V20" s="65" t="s">
        <v>51</v>
      </c>
      <c r="W20" s="102"/>
      <c r="X20" s="66"/>
      <c r="Y20" s="102"/>
      <c r="Z20" s="68"/>
      <c r="AA20" s="103"/>
      <c r="AB20" s="104" t="s">
        <v>65</v>
      </c>
      <c r="AC20" s="70"/>
      <c r="AD20" s="71"/>
      <c r="AE20" s="71"/>
    </row>
    <row r="21" spans="1:31" s="72" customFormat="1" ht="15" x14ac:dyDescent="0.2">
      <c r="A21" s="53" t="str">
        <f t="shared" si="0"/>
        <v>S</v>
      </c>
      <c r="B21" s="54">
        <f t="shared" ca="1" si="9"/>
        <v>2</v>
      </c>
      <c r="C21" s="54" t="str">
        <f t="shared" ca="1" si="13"/>
        <v>S</v>
      </c>
      <c r="D21" s="54">
        <f t="shared" ca="1" si="10"/>
        <v>0</v>
      </c>
      <c r="E21" s="54">
        <f t="shared" ca="1" si="14"/>
        <v>1</v>
      </c>
      <c r="F21" s="54">
        <f t="shared" ca="1" si="15"/>
        <v>1</v>
      </c>
      <c r="G21" s="54">
        <f t="shared" ca="1" si="16"/>
        <v>0</v>
      </c>
      <c r="H21" s="54">
        <f t="shared" ca="1" si="17"/>
        <v>0</v>
      </c>
      <c r="I21" s="54">
        <f t="shared" ca="1" si="8"/>
        <v>0</v>
      </c>
      <c r="J21" s="54">
        <f t="shared" ca="1" si="11"/>
        <v>0</v>
      </c>
      <c r="K21" s="54">
        <f t="shared" ca="1" si="12"/>
        <v>0</v>
      </c>
      <c r="L21" s="55" t="s">
        <v>55</v>
      </c>
      <c r="M21" s="56" t="s">
        <v>50</v>
      </c>
      <c r="N21" s="57" t="s">
        <v>50</v>
      </c>
      <c r="O21" s="58" t="s">
        <v>66</v>
      </c>
      <c r="P21" s="59" t="s">
        <v>60</v>
      </c>
      <c r="Q21" s="60">
        <v>20121</v>
      </c>
      <c r="R21" s="61" t="s">
        <v>67</v>
      </c>
      <c r="S21" s="62" t="s">
        <v>68</v>
      </c>
      <c r="T21" s="63">
        <v>2.2000000000000002</v>
      </c>
      <c r="U21" s="64">
        <v>1</v>
      </c>
      <c r="V21" s="65">
        <v>2.2000000000000002</v>
      </c>
      <c r="W21" s="66"/>
      <c r="X21" s="66"/>
      <c r="Y21" s="67"/>
      <c r="Z21" s="68"/>
      <c r="AA21" s="69" t="s">
        <v>49</v>
      </c>
      <c r="AB21" s="70"/>
      <c r="AC21" s="70"/>
      <c r="AD21" s="71"/>
      <c r="AE21" s="71"/>
    </row>
    <row r="22" spans="1:31" s="72" customFormat="1" ht="22.5" x14ac:dyDescent="0.2">
      <c r="A22" s="53" t="str">
        <f t="shared" si="0"/>
        <v>S</v>
      </c>
      <c r="B22" s="54">
        <f t="shared" ca="1" si="9"/>
        <v>2</v>
      </c>
      <c r="C22" s="54" t="str">
        <f t="shared" ca="1" si="13"/>
        <v>S</v>
      </c>
      <c r="D22" s="54">
        <f t="shared" ca="1" si="10"/>
        <v>0</v>
      </c>
      <c r="E22" s="54">
        <f t="shared" ca="1" si="14"/>
        <v>1</v>
      </c>
      <c r="F22" s="54">
        <f t="shared" ca="1" si="15"/>
        <v>1</v>
      </c>
      <c r="G22" s="54">
        <f t="shared" ca="1" si="16"/>
        <v>0</v>
      </c>
      <c r="H22" s="54">
        <f t="shared" ca="1" si="17"/>
        <v>0</v>
      </c>
      <c r="I22" s="54">
        <f t="shared" ca="1" si="8"/>
        <v>0</v>
      </c>
      <c r="J22" s="54">
        <f t="shared" ca="1" si="11"/>
        <v>0</v>
      </c>
      <c r="K22" s="54">
        <f t="shared" ca="1" si="12"/>
        <v>0</v>
      </c>
      <c r="L22" s="55" t="s">
        <v>55</v>
      </c>
      <c r="M22" s="56" t="s">
        <v>50</v>
      </c>
      <c r="N22" s="57" t="s">
        <v>50</v>
      </c>
      <c r="O22" s="58" t="s">
        <v>69</v>
      </c>
      <c r="P22" s="59" t="s">
        <v>60</v>
      </c>
      <c r="Q22" s="60">
        <v>20115</v>
      </c>
      <c r="R22" s="61" t="s">
        <v>70</v>
      </c>
      <c r="S22" s="62" t="s">
        <v>71</v>
      </c>
      <c r="T22" s="63">
        <v>60</v>
      </c>
      <c r="U22" s="64">
        <v>1</v>
      </c>
      <c r="V22" s="65">
        <v>60</v>
      </c>
      <c r="W22" s="66"/>
      <c r="X22" s="66"/>
      <c r="Y22" s="67"/>
      <c r="Z22" s="68"/>
      <c r="AA22" s="69" t="s">
        <v>49</v>
      </c>
      <c r="AB22" s="70"/>
      <c r="AC22" s="70"/>
      <c r="AD22" s="71"/>
      <c r="AE22" s="71"/>
    </row>
    <row r="23" spans="1:31" s="72" customFormat="1" ht="15" x14ac:dyDescent="0.2">
      <c r="A23" s="53" t="str">
        <f t="shared" si="0"/>
        <v>S</v>
      </c>
      <c r="B23" s="54">
        <f t="shared" ca="1" si="9"/>
        <v>2</v>
      </c>
      <c r="C23" s="54" t="str">
        <f t="shared" ca="1" si="13"/>
        <v>S</v>
      </c>
      <c r="D23" s="54">
        <f t="shared" ca="1" si="10"/>
        <v>0</v>
      </c>
      <c r="E23" s="54">
        <f t="shared" ca="1" si="14"/>
        <v>1</v>
      </c>
      <c r="F23" s="54">
        <f t="shared" ca="1" si="15"/>
        <v>1</v>
      </c>
      <c r="G23" s="54">
        <f t="shared" ca="1" si="16"/>
        <v>0</v>
      </c>
      <c r="H23" s="54">
        <f t="shared" ca="1" si="17"/>
        <v>0</v>
      </c>
      <c r="I23" s="54">
        <f t="shared" ca="1" si="8"/>
        <v>0</v>
      </c>
      <c r="J23" s="54">
        <f t="shared" ca="1" si="11"/>
        <v>0</v>
      </c>
      <c r="K23" s="54">
        <f t="shared" ca="1" si="12"/>
        <v>0</v>
      </c>
      <c r="L23" s="55" t="s">
        <v>55</v>
      </c>
      <c r="M23" s="56" t="s">
        <v>50</v>
      </c>
      <c r="N23" s="57" t="s">
        <v>50</v>
      </c>
      <c r="O23" s="58" t="s">
        <v>72</v>
      </c>
      <c r="P23" s="59" t="s">
        <v>60</v>
      </c>
      <c r="Q23" s="60">
        <v>20106</v>
      </c>
      <c r="R23" s="61" t="s">
        <v>73</v>
      </c>
      <c r="S23" s="62" t="s">
        <v>71</v>
      </c>
      <c r="T23" s="63">
        <v>7.0200000000000005</v>
      </c>
      <c r="U23" s="64">
        <v>1</v>
      </c>
      <c r="V23" s="65">
        <v>7.0200000000000005</v>
      </c>
      <c r="W23" s="66"/>
      <c r="X23" s="66"/>
      <c r="Y23" s="67"/>
      <c r="Z23" s="68"/>
      <c r="AA23" s="69" t="s">
        <v>49</v>
      </c>
      <c r="AB23" s="70"/>
      <c r="AC23" s="70"/>
      <c r="AD23" s="71"/>
      <c r="AE23" s="71"/>
    </row>
    <row r="24" spans="1:31" s="72" customFormat="1" ht="15" x14ac:dyDescent="0.2">
      <c r="A24" s="53" t="str">
        <f t="shared" si="0"/>
        <v>S</v>
      </c>
      <c r="B24" s="54">
        <f t="shared" ca="1" si="9"/>
        <v>2</v>
      </c>
      <c r="C24" s="54" t="str">
        <f t="shared" ca="1" si="13"/>
        <v>S</v>
      </c>
      <c r="D24" s="54">
        <f t="shared" ca="1" si="10"/>
        <v>0</v>
      </c>
      <c r="E24" s="54">
        <f t="shared" ca="1" si="14"/>
        <v>1</v>
      </c>
      <c r="F24" s="54">
        <f t="shared" ca="1" si="15"/>
        <v>1</v>
      </c>
      <c r="G24" s="54">
        <f t="shared" ca="1" si="16"/>
        <v>0</v>
      </c>
      <c r="H24" s="54">
        <f t="shared" ca="1" si="17"/>
        <v>0</v>
      </c>
      <c r="I24" s="54">
        <f t="shared" ca="1" si="8"/>
        <v>0</v>
      </c>
      <c r="J24" s="54">
        <f t="shared" ca="1" si="11"/>
        <v>0</v>
      </c>
      <c r="K24" s="54">
        <f t="shared" ca="1" si="12"/>
        <v>0</v>
      </c>
      <c r="L24" s="55" t="s">
        <v>55</v>
      </c>
      <c r="M24" s="56" t="s">
        <v>50</v>
      </c>
      <c r="N24" s="57" t="s">
        <v>50</v>
      </c>
      <c r="O24" s="58" t="s">
        <v>74</v>
      </c>
      <c r="P24" s="59" t="s">
        <v>60</v>
      </c>
      <c r="Q24" s="60">
        <v>20118</v>
      </c>
      <c r="R24" s="61" t="s">
        <v>75</v>
      </c>
      <c r="S24" s="62" t="s">
        <v>68</v>
      </c>
      <c r="T24" s="63">
        <v>0.35</v>
      </c>
      <c r="U24" s="64">
        <v>1</v>
      </c>
      <c r="V24" s="65">
        <v>0.35</v>
      </c>
      <c r="W24" s="66"/>
      <c r="X24" s="66"/>
      <c r="Y24" s="67"/>
      <c r="Z24" s="68"/>
      <c r="AA24" s="69" t="s">
        <v>49</v>
      </c>
      <c r="AB24" s="70"/>
      <c r="AC24" s="70"/>
      <c r="AD24" s="71"/>
      <c r="AE24" s="71"/>
    </row>
    <row r="25" spans="1:31" s="72" customFormat="1" ht="22.5" x14ac:dyDescent="0.2">
      <c r="A25" s="53" t="str">
        <f t="shared" si="0"/>
        <v>S</v>
      </c>
      <c r="B25" s="54">
        <f t="shared" ca="1" si="9"/>
        <v>2</v>
      </c>
      <c r="C25" s="54" t="str">
        <f t="shared" ca="1" si="13"/>
        <v>S</v>
      </c>
      <c r="D25" s="54">
        <f t="shared" ca="1" si="10"/>
        <v>0</v>
      </c>
      <c r="E25" s="54">
        <f t="shared" ca="1" si="14"/>
        <v>1</v>
      </c>
      <c r="F25" s="54">
        <f t="shared" ca="1" si="15"/>
        <v>1</v>
      </c>
      <c r="G25" s="54">
        <f t="shared" ca="1" si="16"/>
        <v>0</v>
      </c>
      <c r="H25" s="54">
        <f t="shared" ca="1" si="17"/>
        <v>0</v>
      </c>
      <c r="I25" s="54">
        <f t="shared" ca="1" si="8"/>
        <v>0</v>
      </c>
      <c r="J25" s="54">
        <f t="shared" ca="1" si="11"/>
        <v>0</v>
      </c>
      <c r="K25" s="54">
        <f t="shared" ca="1" si="12"/>
        <v>0</v>
      </c>
      <c r="L25" s="55" t="s">
        <v>55</v>
      </c>
      <c r="M25" s="56" t="s">
        <v>50</v>
      </c>
      <c r="N25" s="57" t="s">
        <v>50</v>
      </c>
      <c r="O25" s="58" t="s">
        <v>76</v>
      </c>
      <c r="P25" s="59" t="s">
        <v>52</v>
      </c>
      <c r="Q25" s="60">
        <v>97631</v>
      </c>
      <c r="R25" s="61" t="s">
        <v>77</v>
      </c>
      <c r="S25" s="62" t="s">
        <v>78</v>
      </c>
      <c r="T25" s="63">
        <v>165</v>
      </c>
      <c r="U25" s="64">
        <v>1</v>
      </c>
      <c r="V25" s="65">
        <v>165</v>
      </c>
      <c r="W25" s="66"/>
      <c r="X25" s="66"/>
      <c r="Y25" s="67"/>
      <c r="Z25" s="68"/>
      <c r="AA25" s="69" t="s">
        <v>49</v>
      </c>
      <c r="AB25" s="70"/>
      <c r="AC25" s="70"/>
      <c r="AD25" s="71"/>
      <c r="AE25" s="71"/>
    </row>
    <row r="26" spans="1:31" s="72" customFormat="1" ht="22.5" x14ac:dyDescent="0.2">
      <c r="A26" s="53" t="str">
        <f t="shared" si="0"/>
        <v>S</v>
      </c>
      <c r="B26" s="54">
        <f t="shared" ca="1" si="9"/>
        <v>2</v>
      </c>
      <c r="C26" s="54" t="str">
        <f t="shared" ca="1" si="13"/>
        <v>S</v>
      </c>
      <c r="D26" s="54">
        <f t="shared" ca="1" si="10"/>
        <v>0</v>
      </c>
      <c r="E26" s="54">
        <f t="shared" ca="1" si="14"/>
        <v>1</v>
      </c>
      <c r="F26" s="54">
        <f t="shared" ca="1" si="15"/>
        <v>1</v>
      </c>
      <c r="G26" s="54">
        <f t="shared" ca="1" si="16"/>
        <v>0</v>
      </c>
      <c r="H26" s="54">
        <f t="shared" ca="1" si="17"/>
        <v>0</v>
      </c>
      <c r="I26" s="54">
        <f t="shared" ca="1" si="8"/>
        <v>0</v>
      </c>
      <c r="J26" s="54">
        <f t="shared" ca="1" si="11"/>
        <v>0</v>
      </c>
      <c r="K26" s="54">
        <f t="shared" ca="1" si="12"/>
        <v>0</v>
      </c>
      <c r="L26" s="55" t="s">
        <v>55</v>
      </c>
      <c r="M26" s="56" t="s">
        <v>50</v>
      </c>
      <c r="N26" s="57" t="s">
        <v>50</v>
      </c>
      <c r="O26" s="100" t="s">
        <v>79</v>
      </c>
      <c r="P26" s="59" t="s">
        <v>52</v>
      </c>
      <c r="Q26" s="60">
        <v>98530</v>
      </c>
      <c r="R26" s="61" t="s">
        <v>80</v>
      </c>
      <c r="S26" s="62" t="s">
        <v>61</v>
      </c>
      <c r="T26" s="63">
        <v>4</v>
      </c>
      <c r="U26" s="64">
        <v>1</v>
      </c>
      <c r="V26" s="65">
        <v>4</v>
      </c>
      <c r="W26" s="66"/>
      <c r="X26" s="66"/>
      <c r="Y26" s="102"/>
      <c r="Z26" s="68"/>
      <c r="AA26" s="69" t="s">
        <v>49</v>
      </c>
      <c r="AB26" s="70"/>
      <c r="AC26" s="70"/>
      <c r="AD26" s="71"/>
      <c r="AE26" s="71"/>
    </row>
    <row r="27" spans="1:31" s="72" customFormat="1" ht="22.5" x14ac:dyDescent="0.2">
      <c r="A27" s="53" t="str">
        <f t="shared" si="0"/>
        <v>S</v>
      </c>
      <c r="B27" s="54">
        <f t="shared" ca="1" si="9"/>
        <v>2</v>
      </c>
      <c r="C27" s="54" t="str">
        <f t="shared" ca="1" si="13"/>
        <v>S</v>
      </c>
      <c r="D27" s="54">
        <f t="shared" ca="1" si="10"/>
        <v>0</v>
      </c>
      <c r="E27" s="54">
        <f t="shared" ca="1" si="14"/>
        <v>1</v>
      </c>
      <c r="F27" s="54">
        <f t="shared" ca="1" si="15"/>
        <v>1</v>
      </c>
      <c r="G27" s="54">
        <f t="shared" ca="1" si="16"/>
        <v>0</v>
      </c>
      <c r="H27" s="54">
        <f t="shared" ca="1" si="17"/>
        <v>0</v>
      </c>
      <c r="I27" s="54">
        <f t="shared" ca="1" si="8"/>
        <v>0</v>
      </c>
      <c r="J27" s="54">
        <f t="shared" ca="1" si="11"/>
        <v>0</v>
      </c>
      <c r="K27" s="54">
        <f t="shared" ca="1" si="12"/>
        <v>0</v>
      </c>
      <c r="L27" s="55" t="s">
        <v>55</v>
      </c>
      <c r="M27" s="56" t="s">
        <v>50</v>
      </c>
      <c r="N27" s="57" t="s">
        <v>50</v>
      </c>
      <c r="O27" s="100" t="s">
        <v>81</v>
      </c>
      <c r="P27" s="59" t="s">
        <v>52</v>
      </c>
      <c r="Q27" s="60">
        <v>98527</v>
      </c>
      <c r="R27" s="61" t="s">
        <v>82</v>
      </c>
      <c r="S27" s="62" t="s">
        <v>61</v>
      </c>
      <c r="T27" s="63">
        <v>4</v>
      </c>
      <c r="U27" s="64">
        <v>1</v>
      </c>
      <c r="V27" s="65">
        <v>4</v>
      </c>
      <c r="W27" s="66"/>
      <c r="X27" s="66"/>
      <c r="Y27" s="102"/>
      <c r="Z27" s="68"/>
      <c r="AA27" s="69" t="s">
        <v>49</v>
      </c>
      <c r="AB27" s="70"/>
      <c r="AC27" s="70"/>
      <c r="AD27" s="71"/>
      <c r="AE27" s="71"/>
    </row>
    <row r="28" spans="1:31" s="72" customFormat="1" ht="15" x14ac:dyDescent="0.2">
      <c r="A28" s="53" t="str">
        <f t="shared" si="0"/>
        <v>S</v>
      </c>
      <c r="B28" s="54">
        <f t="shared" ca="1" si="9"/>
        <v>2</v>
      </c>
      <c r="C28" s="54" t="str">
        <f t="shared" ca="1" si="13"/>
        <v>S</v>
      </c>
      <c r="D28" s="54">
        <f t="shared" ca="1" si="10"/>
        <v>0</v>
      </c>
      <c r="E28" s="54">
        <f t="shared" ca="1" si="14"/>
        <v>1</v>
      </c>
      <c r="F28" s="54">
        <f t="shared" ca="1" si="15"/>
        <v>1</v>
      </c>
      <c r="G28" s="54">
        <f t="shared" ca="1" si="16"/>
        <v>0</v>
      </c>
      <c r="H28" s="54">
        <f t="shared" ca="1" si="17"/>
        <v>0</v>
      </c>
      <c r="I28" s="54">
        <f t="shared" ca="1" si="8"/>
        <v>0</v>
      </c>
      <c r="J28" s="54">
        <f t="shared" ca="1" si="11"/>
        <v>0</v>
      </c>
      <c r="K28" s="54">
        <f t="shared" ca="1" si="12"/>
        <v>0</v>
      </c>
      <c r="L28" s="55" t="s">
        <v>55</v>
      </c>
      <c r="M28" s="56" t="s">
        <v>50</v>
      </c>
      <c r="N28" s="57" t="s">
        <v>50</v>
      </c>
      <c r="O28" s="58" t="s">
        <v>83</v>
      </c>
      <c r="P28" s="59" t="s">
        <v>60</v>
      </c>
      <c r="Q28" s="60">
        <v>20160</v>
      </c>
      <c r="R28" s="61" t="s">
        <v>84</v>
      </c>
      <c r="S28" s="62" t="s">
        <v>71</v>
      </c>
      <c r="T28" s="63">
        <v>320</v>
      </c>
      <c r="U28" s="64">
        <v>1</v>
      </c>
      <c r="V28" s="65">
        <v>320</v>
      </c>
      <c r="W28" s="66"/>
      <c r="X28" s="66"/>
      <c r="Y28" s="67"/>
      <c r="Z28" s="68"/>
      <c r="AA28" s="69" t="s">
        <v>49</v>
      </c>
      <c r="AB28" s="70"/>
      <c r="AC28" s="70"/>
      <c r="AD28" s="71"/>
      <c r="AE28" s="71"/>
    </row>
    <row r="29" spans="1:31" s="13" customFormat="1" ht="22.5" x14ac:dyDescent="0.2">
      <c r="A29" s="53" t="str">
        <f t="shared" si="0"/>
        <v>S</v>
      </c>
      <c r="B29" s="54">
        <f t="shared" ca="1" si="9"/>
        <v>2</v>
      </c>
      <c r="C29" s="54" t="str">
        <f t="shared" ca="1" si="13"/>
        <v>S</v>
      </c>
      <c r="D29" s="54">
        <f t="shared" ca="1" si="10"/>
        <v>0</v>
      </c>
      <c r="E29" s="54">
        <f t="shared" ca="1" si="14"/>
        <v>1</v>
      </c>
      <c r="F29" s="54">
        <f t="shared" ca="1" si="15"/>
        <v>1</v>
      </c>
      <c r="G29" s="54">
        <f t="shared" ca="1" si="16"/>
        <v>0</v>
      </c>
      <c r="H29" s="54">
        <f t="shared" ca="1" si="17"/>
        <v>0</v>
      </c>
      <c r="I29" s="54">
        <f t="shared" ca="1" si="8"/>
        <v>0</v>
      </c>
      <c r="J29" s="54">
        <f t="shared" ca="1" si="11"/>
        <v>0</v>
      </c>
      <c r="K29" s="54">
        <f t="shared" ca="1" si="12"/>
        <v>0</v>
      </c>
      <c r="L29" s="55" t="s">
        <v>55</v>
      </c>
      <c r="M29" s="56" t="s">
        <v>50</v>
      </c>
      <c r="N29" s="57" t="s">
        <v>50</v>
      </c>
      <c r="O29" s="100" t="s">
        <v>85</v>
      </c>
      <c r="P29" s="59" t="s">
        <v>60</v>
      </c>
      <c r="Q29" s="60">
        <v>21301</v>
      </c>
      <c r="R29" s="61" t="s">
        <v>86</v>
      </c>
      <c r="S29" s="62" t="s">
        <v>71</v>
      </c>
      <c r="T29" s="63">
        <v>4.5</v>
      </c>
      <c r="U29" s="64">
        <v>1</v>
      </c>
      <c r="V29" s="65">
        <v>4.5</v>
      </c>
      <c r="W29" s="66"/>
      <c r="X29" s="66"/>
      <c r="Y29" s="102"/>
      <c r="Z29" s="68"/>
      <c r="AA29" s="69" t="s">
        <v>49</v>
      </c>
      <c r="AD29" s="9"/>
      <c r="AE29" s="9"/>
    </row>
    <row r="30" spans="1:31" s="13" customFormat="1" ht="15" x14ac:dyDescent="0.2">
      <c r="A30" s="53">
        <f t="shared" si="0"/>
        <v>2</v>
      </c>
      <c r="B30" s="54">
        <f t="shared" ca="1" si="9"/>
        <v>2</v>
      </c>
      <c r="C30" s="54">
        <f t="shared" ca="1" si="13"/>
        <v>2</v>
      </c>
      <c r="D30" s="54">
        <f t="shared" ca="1" si="10"/>
        <v>3</v>
      </c>
      <c r="E30" s="54">
        <f t="shared" ca="1" si="14"/>
        <v>1</v>
      </c>
      <c r="F30" s="54">
        <f t="shared" ca="1" si="15"/>
        <v>2</v>
      </c>
      <c r="G30" s="54">
        <f t="shared" ca="1" si="16"/>
        <v>0</v>
      </c>
      <c r="H30" s="54">
        <f t="shared" ca="1" si="17"/>
        <v>0</v>
      </c>
      <c r="I30" s="54">
        <f t="shared" ca="1" si="8"/>
        <v>0</v>
      </c>
      <c r="J30" s="54">
        <f t="shared" ca="1" si="11"/>
        <v>139</v>
      </c>
      <c r="K30" s="54">
        <f t="shared" ca="1" si="12"/>
        <v>3</v>
      </c>
      <c r="L30" s="55" t="s">
        <v>55</v>
      </c>
      <c r="M30" s="56" t="s">
        <v>62</v>
      </c>
      <c r="N30" s="57" t="s">
        <v>62</v>
      </c>
      <c r="O30" s="100" t="s">
        <v>87</v>
      </c>
      <c r="P30" s="59" t="s">
        <v>60</v>
      </c>
      <c r="Q30" s="60"/>
      <c r="R30" s="61" t="s">
        <v>88</v>
      </c>
      <c r="S30" s="62" t="s">
        <v>51</v>
      </c>
      <c r="T30" s="63"/>
      <c r="U30" s="64">
        <v>1</v>
      </c>
      <c r="V30" s="65" t="s">
        <v>51</v>
      </c>
      <c r="W30" s="66"/>
      <c r="X30" s="66"/>
      <c r="Y30" s="102"/>
      <c r="Z30" s="68"/>
      <c r="AA30" s="69" t="s">
        <v>49</v>
      </c>
      <c r="AB30" s="105"/>
      <c r="AC30" s="105"/>
      <c r="AD30" s="9"/>
      <c r="AE30" s="9"/>
    </row>
    <row r="31" spans="1:31" s="13" customFormat="1" ht="22.5" x14ac:dyDescent="0.2">
      <c r="A31" s="53" t="str">
        <f t="shared" si="0"/>
        <v>S</v>
      </c>
      <c r="B31" s="54">
        <f t="shared" ca="1" si="9"/>
        <v>2</v>
      </c>
      <c r="C31" s="54" t="str">
        <f t="shared" ca="1" si="13"/>
        <v>S</v>
      </c>
      <c r="D31" s="54">
        <f t="shared" ca="1" si="10"/>
        <v>0</v>
      </c>
      <c r="E31" s="54">
        <f t="shared" ca="1" si="14"/>
        <v>1</v>
      </c>
      <c r="F31" s="54">
        <f t="shared" ca="1" si="15"/>
        <v>2</v>
      </c>
      <c r="G31" s="54">
        <f t="shared" ca="1" si="16"/>
        <v>0</v>
      </c>
      <c r="H31" s="54">
        <f t="shared" ca="1" si="17"/>
        <v>0</v>
      </c>
      <c r="I31" s="54">
        <f t="shared" ca="1" si="8"/>
        <v>0</v>
      </c>
      <c r="J31" s="54">
        <f t="shared" ca="1" si="11"/>
        <v>0</v>
      </c>
      <c r="K31" s="54">
        <f t="shared" ca="1" si="12"/>
        <v>0</v>
      </c>
      <c r="L31" s="55" t="s">
        <v>55</v>
      </c>
      <c r="M31" s="56" t="s">
        <v>50</v>
      </c>
      <c r="N31" s="57" t="s">
        <v>50</v>
      </c>
      <c r="O31" s="100" t="s">
        <v>89</v>
      </c>
      <c r="P31" s="59" t="s">
        <v>52</v>
      </c>
      <c r="Q31" s="60">
        <v>72900</v>
      </c>
      <c r="R31" s="61" t="s">
        <v>90</v>
      </c>
      <c r="S31" s="62" t="s">
        <v>91</v>
      </c>
      <c r="T31" s="63">
        <v>6</v>
      </c>
      <c r="U31" s="64">
        <v>1</v>
      </c>
      <c r="V31" s="65">
        <v>6</v>
      </c>
      <c r="W31" s="66"/>
      <c r="X31" s="66"/>
      <c r="Y31" s="102"/>
      <c r="Z31" s="68"/>
      <c r="AA31" s="69" t="s">
        <v>49</v>
      </c>
      <c r="AB31" s="105"/>
      <c r="AC31" s="105"/>
      <c r="AD31" s="9"/>
      <c r="AE31" s="9"/>
    </row>
    <row r="32" spans="1:31" s="13" customFormat="1" ht="15" x14ac:dyDescent="0.2">
      <c r="A32" s="53" t="str">
        <f t="shared" si="0"/>
        <v>S</v>
      </c>
      <c r="B32" s="54">
        <f t="shared" ca="1" si="9"/>
        <v>2</v>
      </c>
      <c r="C32" s="54" t="str">
        <f t="shared" ca="1" si="13"/>
        <v>S</v>
      </c>
      <c r="D32" s="54">
        <f t="shared" ca="1" si="10"/>
        <v>0</v>
      </c>
      <c r="E32" s="54">
        <f t="shared" ca="1" si="14"/>
        <v>1</v>
      </c>
      <c r="F32" s="54">
        <f t="shared" ca="1" si="15"/>
        <v>2</v>
      </c>
      <c r="G32" s="54">
        <f t="shared" ca="1" si="16"/>
        <v>0</v>
      </c>
      <c r="H32" s="54">
        <f t="shared" ca="1" si="17"/>
        <v>0</v>
      </c>
      <c r="I32" s="54">
        <f t="shared" ca="1" si="8"/>
        <v>0</v>
      </c>
      <c r="J32" s="54">
        <f t="shared" ca="1" si="11"/>
        <v>0</v>
      </c>
      <c r="K32" s="54">
        <f t="shared" ca="1" si="12"/>
        <v>0</v>
      </c>
      <c r="L32" s="55" t="s">
        <v>55</v>
      </c>
      <c r="M32" s="56" t="s">
        <v>50</v>
      </c>
      <c r="N32" s="57" t="s">
        <v>50</v>
      </c>
      <c r="O32" s="100" t="s">
        <v>92</v>
      </c>
      <c r="P32" s="59" t="s">
        <v>52</v>
      </c>
      <c r="Q32" s="60">
        <v>72897</v>
      </c>
      <c r="R32" s="61" t="s">
        <v>93</v>
      </c>
      <c r="S32" s="62" t="s">
        <v>91</v>
      </c>
      <c r="T32" s="63">
        <v>6</v>
      </c>
      <c r="U32" s="64">
        <v>1</v>
      </c>
      <c r="V32" s="65">
        <v>6</v>
      </c>
      <c r="W32" s="66"/>
      <c r="X32" s="66"/>
      <c r="Y32" s="102"/>
      <c r="Z32" s="68"/>
      <c r="AA32" s="69" t="s">
        <v>49</v>
      </c>
      <c r="AB32" s="105"/>
      <c r="AC32" s="105"/>
      <c r="AD32" s="9"/>
      <c r="AE32" s="9"/>
    </row>
    <row r="33" spans="1:31" s="72" customFormat="1" ht="15" x14ac:dyDescent="0.2">
      <c r="A33" s="53">
        <f t="shared" si="0"/>
        <v>2</v>
      </c>
      <c r="B33" s="54">
        <f t="shared" ca="1" si="9"/>
        <v>2</v>
      </c>
      <c r="C33" s="54">
        <f t="shared" ca="1" si="13"/>
        <v>2</v>
      </c>
      <c r="D33" s="54">
        <f t="shared" ca="1" si="10"/>
        <v>6</v>
      </c>
      <c r="E33" s="54">
        <f t="shared" ca="1" si="14"/>
        <v>1</v>
      </c>
      <c r="F33" s="54">
        <f t="shared" ca="1" si="15"/>
        <v>3</v>
      </c>
      <c r="G33" s="54">
        <f t="shared" ca="1" si="16"/>
        <v>0</v>
      </c>
      <c r="H33" s="54">
        <f t="shared" ca="1" si="17"/>
        <v>0</v>
      </c>
      <c r="I33" s="54">
        <f t="shared" ca="1" si="8"/>
        <v>0</v>
      </c>
      <c r="J33" s="54">
        <f t="shared" ca="1" si="11"/>
        <v>136</v>
      </c>
      <c r="K33" s="54">
        <f t="shared" ca="1" si="12"/>
        <v>6</v>
      </c>
      <c r="L33" s="55" t="s">
        <v>55</v>
      </c>
      <c r="M33" s="56" t="s">
        <v>62</v>
      </c>
      <c r="N33" s="57" t="s">
        <v>62</v>
      </c>
      <c r="O33" s="100" t="s">
        <v>94</v>
      </c>
      <c r="P33" s="59" t="s">
        <v>60</v>
      </c>
      <c r="Q33" s="60"/>
      <c r="R33" s="61" t="s">
        <v>95</v>
      </c>
      <c r="S33" s="62" t="s">
        <v>51</v>
      </c>
      <c r="T33" s="63"/>
      <c r="U33" s="64">
        <v>1</v>
      </c>
      <c r="V33" s="65" t="s">
        <v>51</v>
      </c>
      <c r="W33" s="66"/>
      <c r="X33" s="66"/>
      <c r="Y33" s="102"/>
      <c r="Z33" s="68"/>
      <c r="AA33" s="69" t="s">
        <v>49</v>
      </c>
      <c r="AB33" s="70"/>
      <c r="AC33" s="70"/>
      <c r="AD33" s="71"/>
      <c r="AE33" s="71"/>
    </row>
    <row r="34" spans="1:31" s="13" customFormat="1" ht="15" x14ac:dyDescent="0.2">
      <c r="A34" s="53">
        <f t="shared" si="0"/>
        <v>3</v>
      </c>
      <c r="B34" s="54">
        <f t="shared" ca="1" si="9"/>
        <v>3</v>
      </c>
      <c r="C34" s="54">
        <f t="shared" ca="1" si="13"/>
        <v>3</v>
      </c>
      <c r="D34" s="54">
        <f t="shared" ca="1" si="10"/>
        <v>3</v>
      </c>
      <c r="E34" s="54">
        <f t="shared" ca="1" si="14"/>
        <v>1</v>
      </c>
      <c r="F34" s="54">
        <f t="shared" ca="1" si="15"/>
        <v>3</v>
      </c>
      <c r="G34" s="54">
        <f t="shared" ca="1" si="16"/>
        <v>1</v>
      </c>
      <c r="H34" s="54">
        <f t="shared" ca="1" si="17"/>
        <v>0</v>
      </c>
      <c r="I34" s="54">
        <f t="shared" ca="1" si="8"/>
        <v>0</v>
      </c>
      <c r="J34" s="54">
        <f t="shared" ca="1" si="11"/>
        <v>5</v>
      </c>
      <c r="K34" s="54">
        <f t="shared" ca="1" si="12"/>
        <v>3</v>
      </c>
      <c r="L34" s="55" t="s">
        <v>55</v>
      </c>
      <c r="M34" s="56" t="s">
        <v>96</v>
      </c>
      <c r="N34" s="57" t="s">
        <v>96</v>
      </c>
      <c r="O34" s="100" t="s">
        <v>97</v>
      </c>
      <c r="P34" s="59"/>
      <c r="Q34" s="60"/>
      <c r="R34" s="61" t="s">
        <v>98</v>
      </c>
      <c r="S34" s="62" t="s">
        <v>51</v>
      </c>
      <c r="T34" s="63"/>
      <c r="U34" s="64">
        <v>1</v>
      </c>
      <c r="V34" s="65" t="s">
        <v>51</v>
      </c>
      <c r="W34" s="66"/>
      <c r="X34" s="66"/>
      <c r="Y34" s="102"/>
      <c r="Z34" s="68"/>
      <c r="AA34" s="69" t="s">
        <v>49</v>
      </c>
      <c r="AB34" s="105"/>
      <c r="AC34" s="105"/>
      <c r="AD34" s="9"/>
      <c r="AE34" s="9"/>
    </row>
    <row r="35" spans="1:31" s="13" customFormat="1" ht="15" x14ac:dyDescent="0.2">
      <c r="A35" s="53" t="str">
        <f t="shared" si="0"/>
        <v>S</v>
      </c>
      <c r="B35" s="54">
        <f t="shared" ca="1" si="9"/>
        <v>3</v>
      </c>
      <c r="C35" s="54" t="str">
        <f t="shared" ca="1" si="13"/>
        <v>S</v>
      </c>
      <c r="D35" s="54">
        <f t="shared" ca="1" si="10"/>
        <v>0</v>
      </c>
      <c r="E35" s="54">
        <f t="shared" ca="1" si="14"/>
        <v>1</v>
      </c>
      <c r="F35" s="54">
        <f t="shared" ca="1" si="15"/>
        <v>3</v>
      </c>
      <c r="G35" s="54">
        <f t="shared" ca="1" si="16"/>
        <v>1</v>
      </c>
      <c r="H35" s="54">
        <f t="shared" ca="1" si="17"/>
        <v>0</v>
      </c>
      <c r="I35" s="54">
        <f t="shared" ca="1" si="8"/>
        <v>0</v>
      </c>
      <c r="J35" s="54">
        <f t="shared" ca="1" si="11"/>
        <v>0</v>
      </c>
      <c r="K35" s="54">
        <f t="shared" ca="1" si="12"/>
        <v>0</v>
      </c>
      <c r="L35" s="55" t="s">
        <v>55</v>
      </c>
      <c r="M35" s="56" t="s">
        <v>50</v>
      </c>
      <c r="N35" s="57" t="s">
        <v>50</v>
      </c>
      <c r="O35" s="100" t="s">
        <v>99</v>
      </c>
      <c r="P35" s="59" t="s">
        <v>60</v>
      </c>
      <c r="Q35" s="60">
        <v>40101</v>
      </c>
      <c r="R35" s="61" t="s">
        <v>100</v>
      </c>
      <c r="S35" s="62" t="s">
        <v>68</v>
      </c>
      <c r="T35" s="63">
        <v>0.7</v>
      </c>
      <c r="U35" s="64">
        <v>1</v>
      </c>
      <c r="V35" s="65">
        <v>0.7</v>
      </c>
      <c r="W35" s="66"/>
      <c r="X35" s="66"/>
      <c r="Y35" s="102"/>
      <c r="Z35" s="68"/>
      <c r="AA35" s="69" t="s">
        <v>49</v>
      </c>
      <c r="AB35" s="105"/>
      <c r="AC35" s="105"/>
      <c r="AD35" s="9"/>
      <c r="AE35" s="9"/>
    </row>
    <row r="36" spans="1:31" s="13" customFormat="1" ht="15" x14ac:dyDescent="0.2">
      <c r="A36" s="53" t="str">
        <f t="shared" si="0"/>
        <v>S</v>
      </c>
      <c r="B36" s="54">
        <f t="shared" ca="1" si="9"/>
        <v>3</v>
      </c>
      <c r="C36" s="54" t="str">
        <f t="shared" ca="1" si="13"/>
        <v>S</v>
      </c>
      <c r="D36" s="54">
        <f t="shared" ca="1" si="10"/>
        <v>0</v>
      </c>
      <c r="E36" s="54">
        <f t="shared" ca="1" si="14"/>
        <v>1</v>
      </c>
      <c r="F36" s="54">
        <f t="shared" ca="1" si="15"/>
        <v>3</v>
      </c>
      <c r="G36" s="54">
        <f t="shared" ca="1" si="16"/>
        <v>1</v>
      </c>
      <c r="H36" s="54">
        <f t="shared" ca="1" si="17"/>
        <v>0</v>
      </c>
      <c r="I36" s="54">
        <f t="shared" ca="1" si="8"/>
        <v>0</v>
      </c>
      <c r="J36" s="54">
        <f t="shared" ca="1" si="11"/>
        <v>0</v>
      </c>
      <c r="K36" s="54">
        <f t="shared" ca="1" si="12"/>
        <v>0</v>
      </c>
      <c r="L36" s="55" t="s">
        <v>55</v>
      </c>
      <c r="M36" s="56" t="s">
        <v>50</v>
      </c>
      <c r="N36" s="57" t="s">
        <v>50</v>
      </c>
      <c r="O36" s="100" t="s">
        <v>101</v>
      </c>
      <c r="P36" s="59" t="s">
        <v>60</v>
      </c>
      <c r="Q36" s="60">
        <v>40902</v>
      </c>
      <c r="R36" s="61" t="s">
        <v>102</v>
      </c>
      <c r="S36" s="62" t="s">
        <v>68</v>
      </c>
      <c r="T36" s="63">
        <v>0.75</v>
      </c>
      <c r="U36" s="64">
        <v>1</v>
      </c>
      <c r="V36" s="65">
        <v>0.75</v>
      </c>
      <c r="W36" s="66"/>
      <c r="X36" s="66"/>
      <c r="Y36" s="102"/>
      <c r="Z36" s="68"/>
      <c r="AA36" s="69" t="s">
        <v>49</v>
      </c>
      <c r="AB36" s="105"/>
      <c r="AC36" s="105"/>
      <c r="AD36" s="9"/>
      <c r="AE36" s="9"/>
    </row>
    <row r="37" spans="1:31" s="72" customFormat="1" ht="15" x14ac:dyDescent="0.2">
      <c r="A37" s="53">
        <f t="shared" si="0"/>
        <v>3</v>
      </c>
      <c r="B37" s="54">
        <f t="shared" ca="1" si="9"/>
        <v>3</v>
      </c>
      <c r="C37" s="54">
        <f t="shared" ca="1" si="13"/>
        <v>3</v>
      </c>
      <c r="D37" s="54">
        <f t="shared" ca="1" si="10"/>
        <v>2</v>
      </c>
      <c r="E37" s="54">
        <f t="shared" ca="1" si="14"/>
        <v>1</v>
      </c>
      <c r="F37" s="54">
        <f t="shared" ca="1" si="15"/>
        <v>3</v>
      </c>
      <c r="G37" s="54">
        <f t="shared" ca="1" si="16"/>
        <v>2</v>
      </c>
      <c r="H37" s="54">
        <f t="shared" ca="1" si="17"/>
        <v>0</v>
      </c>
      <c r="I37" s="54">
        <f t="shared" ca="1" si="8"/>
        <v>0</v>
      </c>
      <c r="J37" s="54">
        <f t="shared" ca="1" si="11"/>
        <v>2</v>
      </c>
      <c r="K37" s="54">
        <f t="shared" ca="1" si="12"/>
        <v>32</v>
      </c>
      <c r="L37" s="55" t="s">
        <v>55</v>
      </c>
      <c r="M37" s="56" t="s">
        <v>96</v>
      </c>
      <c r="N37" s="57" t="s">
        <v>96</v>
      </c>
      <c r="O37" s="100" t="s">
        <v>103</v>
      </c>
      <c r="P37" s="59"/>
      <c r="Q37" s="60"/>
      <c r="R37" s="61" t="s">
        <v>104</v>
      </c>
      <c r="S37" s="62" t="s">
        <v>51</v>
      </c>
      <c r="T37" s="63"/>
      <c r="U37" s="64">
        <v>1</v>
      </c>
      <c r="V37" s="65" t="s">
        <v>51</v>
      </c>
      <c r="W37" s="66"/>
      <c r="X37" s="66"/>
      <c r="Y37" s="102"/>
      <c r="Z37" s="68"/>
      <c r="AA37" s="69" t="s">
        <v>49</v>
      </c>
      <c r="AB37" s="70"/>
      <c r="AC37" s="70"/>
      <c r="AD37" s="71"/>
      <c r="AE37" s="71"/>
    </row>
    <row r="38" spans="1:31" s="13" customFormat="1" ht="15" x14ac:dyDescent="0.2">
      <c r="A38" s="53" t="str">
        <f t="shared" si="0"/>
        <v>S</v>
      </c>
      <c r="B38" s="54">
        <f t="shared" ca="1" si="9"/>
        <v>3</v>
      </c>
      <c r="C38" s="54" t="str">
        <f t="shared" ca="1" si="13"/>
        <v>S</v>
      </c>
      <c r="D38" s="54">
        <f t="shared" ca="1" si="10"/>
        <v>0</v>
      </c>
      <c r="E38" s="54">
        <f t="shared" ca="1" si="14"/>
        <v>1</v>
      </c>
      <c r="F38" s="54">
        <f t="shared" ca="1" si="15"/>
        <v>3</v>
      </c>
      <c r="G38" s="54">
        <f t="shared" ca="1" si="16"/>
        <v>2</v>
      </c>
      <c r="H38" s="54">
        <f t="shared" ca="1" si="17"/>
        <v>0</v>
      </c>
      <c r="I38" s="54">
        <f t="shared" ca="1" si="8"/>
        <v>0</v>
      </c>
      <c r="J38" s="54">
        <f t="shared" ca="1" si="11"/>
        <v>0</v>
      </c>
      <c r="K38" s="54">
        <f t="shared" ca="1" si="12"/>
        <v>0</v>
      </c>
      <c r="L38" s="55" t="s">
        <v>55</v>
      </c>
      <c r="M38" s="56" t="s">
        <v>50</v>
      </c>
      <c r="N38" s="57" t="s">
        <v>50</v>
      </c>
      <c r="O38" s="100" t="s">
        <v>105</v>
      </c>
      <c r="P38" s="59" t="s">
        <v>60</v>
      </c>
      <c r="Q38" s="60">
        <v>40101</v>
      </c>
      <c r="R38" s="61" t="s">
        <v>100</v>
      </c>
      <c r="S38" s="62" t="s">
        <v>68</v>
      </c>
      <c r="T38" s="63">
        <v>11</v>
      </c>
      <c r="U38" s="64">
        <v>1</v>
      </c>
      <c r="V38" s="65">
        <v>11</v>
      </c>
      <c r="W38" s="66"/>
      <c r="X38" s="66"/>
      <c r="Y38" s="102"/>
      <c r="Z38" s="68"/>
      <c r="AA38" s="69" t="s">
        <v>49</v>
      </c>
      <c r="AB38" s="105"/>
      <c r="AC38" s="105"/>
      <c r="AD38" s="9"/>
      <c r="AE38" s="9"/>
    </row>
    <row r="39" spans="1:31" s="13" customFormat="1" ht="15" x14ac:dyDescent="0.2">
      <c r="A39" s="53">
        <f t="shared" si="0"/>
        <v>2</v>
      </c>
      <c r="B39" s="54">
        <f t="shared" ca="1" si="9"/>
        <v>2</v>
      </c>
      <c r="C39" s="54">
        <f t="shared" ca="1" si="13"/>
        <v>2</v>
      </c>
      <c r="D39" s="54">
        <f t="shared" ca="1" si="10"/>
        <v>96</v>
      </c>
      <c r="E39" s="54">
        <f t="shared" ca="1" si="14"/>
        <v>1</v>
      </c>
      <c r="F39" s="54">
        <f t="shared" ca="1" si="15"/>
        <v>4</v>
      </c>
      <c r="G39" s="54">
        <f t="shared" ca="1" si="16"/>
        <v>0</v>
      </c>
      <c r="H39" s="54">
        <f t="shared" ca="1" si="17"/>
        <v>0</v>
      </c>
      <c r="I39" s="54">
        <f t="shared" ca="1" si="8"/>
        <v>0</v>
      </c>
      <c r="J39" s="54">
        <f t="shared" ca="1" si="11"/>
        <v>130</v>
      </c>
      <c r="K39" s="54">
        <f t="shared" ca="1" si="12"/>
        <v>96</v>
      </c>
      <c r="L39" s="55" t="s">
        <v>55</v>
      </c>
      <c r="M39" s="56" t="s">
        <v>62</v>
      </c>
      <c r="N39" s="57" t="s">
        <v>62</v>
      </c>
      <c r="O39" s="100" t="s">
        <v>106</v>
      </c>
      <c r="P39" s="59"/>
      <c r="Q39" s="60"/>
      <c r="R39" s="61" t="s">
        <v>107</v>
      </c>
      <c r="S39" s="62" t="s">
        <v>51</v>
      </c>
      <c r="T39" s="63"/>
      <c r="U39" s="64">
        <v>1</v>
      </c>
      <c r="V39" s="65" t="s">
        <v>51</v>
      </c>
      <c r="W39" s="66"/>
      <c r="X39" s="66"/>
      <c r="Y39" s="102"/>
      <c r="Z39" s="68"/>
      <c r="AA39" s="69" t="s">
        <v>49</v>
      </c>
      <c r="AB39" s="105"/>
      <c r="AC39" s="105"/>
      <c r="AD39" s="9"/>
      <c r="AE39" s="9"/>
    </row>
    <row r="40" spans="1:31" s="13" customFormat="1" ht="15" x14ac:dyDescent="0.2">
      <c r="A40" s="53">
        <f t="shared" si="0"/>
        <v>3</v>
      </c>
      <c r="B40" s="54">
        <f t="shared" ca="1" si="9"/>
        <v>3</v>
      </c>
      <c r="C40" s="54">
        <f t="shared" ca="1" si="13"/>
        <v>3</v>
      </c>
      <c r="D40" s="54">
        <f t="shared" ca="1" si="10"/>
        <v>19</v>
      </c>
      <c r="E40" s="54">
        <f t="shared" ca="1" si="14"/>
        <v>1</v>
      </c>
      <c r="F40" s="54">
        <f t="shared" ca="1" si="15"/>
        <v>4</v>
      </c>
      <c r="G40" s="54">
        <f t="shared" ca="1" si="16"/>
        <v>1</v>
      </c>
      <c r="H40" s="54">
        <f t="shared" ca="1" si="17"/>
        <v>0</v>
      </c>
      <c r="I40" s="54">
        <f t="shared" ca="1" si="8"/>
        <v>0</v>
      </c>
      <c r="J40" s="54">
        <f t="shared" ca="1" si="11"/>
        <v>95</v>
      </c>
      <c r="K40" s="54">
        <f t="shared" ca="1" si="12"/>
        <v>19</v>
      </c>
      <c r="L40" s="55" t="s">
        <v>55</v>
      </c>
      <c r="M40" s="56" t="s">
        <v>96</v>
      </c>
      <c r="N40" s="57" t="s">
        <v>96</v>
      </c>
      <c r="O40" s="100" t="s">
        <v>108</v>
      </c>
      <c r="P40" s="59" t="s">
        <v>60</v>
      </c>
      <c r="Q40" s="60">
        <v>70351</v>
      </c>
      <c r="R40" s="61" t="s">
        <v>104</v>
      </c>
      <c r="S40" s="62" t="s">
        <v>109</v>
      </c>
      <c r="T40" s="63"/>
      <c r="U40" s="64">
        <v>1</v>
      </c>
      <c r="V40" s="65" t="s">
        <v>51</v>
      </c>
      <c r="W40" s="66"/>
      <c r="X40" s="66"/>
      <c r="Y40" s="102"/>
      <c r="Z40" s="68"/>
      <c r="AA40" s="69" t="s">
        <v>49</v>
      </c>
      <c r="AB40" s="105"/>
      <c r="AC40" s="105"/>
      <c r="AD40" s="9"/>
      <c r="AE40" s="9"/>
    </row>
    <row r="41" spans="1:31" s="13" customFormat="1" ht="15" x14ac:dyDescent="0.2">
      <c r="A41" s="53" t="str">
        <f t="shared" si="0"/>
        <v>S</v>
      </c>
      <c r="B41" s="54">
        <f t="shared" ca="1" si="9"/>
        <v>3</v>
      </c>
      <c r="C41" s="54" t="str">
        <f t="shared" ca="1" si="13"/>
        <v>S</v>
      </c>
      <c r="D41" s="54">
        <f t="shared" ca="1" si="10"/>
        <v>0</v>
      </c>
      <c r="E41" s="54">
        <f t="shared" ca="1" si="14"/>
        <v>1</v>
      </c>
      <c r="F41" s="54">
        <f t="shared" ca="1" si="15"/>
        <v>4</v>
      </c>
      <c r="G41" s="54">
        <f t="shared" ca="1" si="16"/>
        <v>1</v>
      </c>
      <c r="H41" s="54">
        <f t="shared" ca="1" si="17"/>
        <v>0</v>
      </c>
      <c r="I41" s="54">
        <f t="shared" ca="1" si="8"/>
        <v>0</v>
      </c>
      <c r="J41" s="54">
        <f t="shared" ca="1" si="11"/>
        <v>0</v>
      </c>
      <c r="K41" s="54">
        <f t="shared" ca="1" si="12"/>
        <v>0</v>
      </c>
      <c r="L41" s="55" t="s">
        <v>55</v>
      </c>
      <c r="M41" s="56" t="s">
        <v>50</v>
      </c>
      <c r="N41" s="57" t="s">
        <v>50</v>
      </c>
      <c r="O41" s="100" t="s">
        <v>110</v>
      </c>
      <c r="P41" s="59" t="s">
        <v>60</v>
      </c>
      <c r="Q41" s="60">
        <v>70581</v>
      </c>
      <c r="R41" s="61" t="s">
        <v>111</v>
      </c>
      <c r="S41" s="62" t="s">
        <v>112</v>
      </c>
      <c r="T41" s="63">
        <v>1300</v>
      </c>
      <c r="U41" s="64">
        <v>1</v>
      </c>
      <c r="V41" s="65">
        <v>1300</v>
      </c>
      <c r="W41" s="66"/>
      <c r="X41" s="66"/>
      <c r="Y41" s="102"/>
      <c r="Z41" s="68"/>
      <c r="AA41" s="69" t="s">
        <v>49</v>
      </c>
      <c r="AB41" s="105"/>
      <c r="AC41" s="105"/>
      <c r="AD41" s="9"/>
      <c r="AE41" s="9"/>
    </row>
    <row r="42" spans="1:31" s="13" customFormat="1" ht="15" x14ac:dyDescent="0.2">
      <c r="A42" s="53" t="str">
        <f t="shared" si="0"/>
        <v>S</v>
      </c>
      <c r="B42" s="54">
        <f t="shared" ca="1" si="9"/>
        <v>3</v>
      </c>
      <c r="C42" s="54" t="str">
        <f t="shared" ca="1" si="13"/>
        <v>S</v>
      </c>
      <c r="D42" s="54">
        <f t="shared" ca="1" si="10"/>
        <v>0</v>
      </c>
      <c r="E42" s="54">
        <f t="shared" ca="1" si="14"/>
        <v>1</v>
      </c>
      <c r="F42" s="54">
        <f t="shared" ca="1" si="15"/>
        <v>4</v>
      </c>
      <c r="G42" s="54">
        <f t="shared" ca="1" si="16"/>
        <v>1</v>
      </c>
      <c r="H42" s="54">
        <f t="shared" ca="1" si="17"/>
        <v>0</v>
      </c>
      <c r="I42" s="54">
        <f t="shared" ca="1" si="8"/>
        <v>0</v>
      </c>
      <c r="J42" s="54">
        <f t="shared" ca="1" si="11"/>
        <v>0</v>
      </c>
      <c r="K42" s="54">
        <f t="shared" ca="1" si="12"/>
        <v>0</v>
      </c>
      <c r="L42" s="55" t="s">
        <v>55</v>
      </c>
      <c r="M42" s="56" t="s">
        <v>50</v>
      </c>
      <c r="N42" s="57" t="s">
        <v>50</v>
      </c>
      <c r="O42" s="100" t="s">
        <v>113</v>
      </c>
      <c r="P42" s="59" t="s">
        <v>60</v>
      </c>
      <c r="Q42" s="60">
        <v>70582</v>
      </c>
      <c r="R42" s="61" t="s">
        <v>114</v>
      </c>
      <c r="S42" s="62" t="s">
        <v>112</v>
      </c>
      <c r="T42" s="63">
        <v>500</v>
      </c>
      <c r="U42" s="64">
        <v>1</v>
      </c>
      <c r="V42" s="65">
        <v>500</v>
      </c>
      <c r="W42" s="66"/>
      <c r="X42" s="66"/>
      <c r="Y42" s="102"/>
      <c r="Z42" s="68"/>
      <c r="AA42" s="69" t="s">
        <v>49</v>
      </c>
      <c r="AD42" s="9"/>
      <c r="AE42" s="9"/>
    </row>
    <row r="43" spans="1:31" s="13" customFormat="1" ht="15" x14ac:dyDescent="0.2">
      <c r="A43" s="53" t="str">
        <f t="shared" si="0"/>
        <v>S</v>
      </c>
      <c r="B43" s="54">
        <f t="shared" ca="1" si="9"/>
        <v>3</v>
      </c>
      <c r="C43" s="54" t="str">
        <f t="shared" ca="1" si="13"/>
        <v>S</v>
      </c>
      <c r="D43" s="54">
        <f t="shared" ca="1" si="10"/>
        <v>0</v>
      </c>
      <c r="E43" s="54">
        <f t="shared" ca="1" si="14"/>
        <v>1</v>
      </c>
      <c r="F43" s="54">
        <f t="shared" ca="1" si="15"/>
        <v>4</v>
      </c>
      <c r="G43" s="54">
        <f t="shared" ca="1" si="16"/>
        <v>1</v>
      </c>
      <c r="H43" s="54">
        <f t="shared" ca="1" si="17"/>
        <v>0</v>
      </c>
      <c r="I43" s="54">
        <f t="shared" ca="1" si="8"/>
        <v>0</v>
      </c>
      <c r="J43" s="54">
        <f t="shared" ca="1" si="11"/>
        <v>0</v>
      </c>
      <c r="K43" s="54">
        <f t="shared" ca="1" si="12"/>
        <v>0</v>
      </c>
      <c r="L43" s="55" t="s">
        <v>55</v>
      </c>
      <c r="M43" s="56" t="s">
        <v>50</v>
      </c>
      <c r="N43" s="57" t="s">
        <v>50</v>
      </c>
      <c r="O43" s="100" t="s">
        <v>115</v>
      </c>
      <c r="P43" s="59" t="s">
        <v>60</v>
      </c>
      <c r="Q43" s="60">
        <v>70583</v>
      </c>
      <c r="R43" s="61" t="s">
        <v>116</v>
      </c>
      <c r="S43" s="62" t="s">
        <v>112</v>
      </c>
      <c r="T43" s="63">
        <v>180</v>
      </c>
      <c r="U43" s="64">
        <v>1</v>
      </c>
      <c r="V43" s="65">
        <v>180</v>
      </c>
      <c r="W43" s="66"/>
      <c r="X43" s="66"/>
      <c r="Y43" s="102"/>
      <c r="Z43" s="68"/>
      <c r="AA43" s="69" t="s">
        <v>49</v>
      </c>
      <c r="AB43" s="105"/>
      <c r="AC43" s="105"/>
      <c r="AD43" s="9"/>
      <c r="AE43" s="9"/>
    </row>
    <row r="44" spans="1:31" s="13" customFormat="1" ht="22.5" x14ac:dyDescent="0.2">
      <c r="A44" s="53" t="str">
        <f t="shared" si="0"/>
        <v>S</v>
      </c>
      <c r="B44" s="54">
        <f t="shared" ca="1" si="9"/>
        <v>3</v>
      </c>
      <c r="C44" s="54" t="str">
        <f t="shared" ca="1" si="13"/>
        <v>S</v>
      </c>
      <c r="D44" s="54">
        <f t="shared" ca="1" si="10"/>
        <v>0</v>
      </c>
      <c r="E44" s="54">
        <f t="shared" ca="1" si="14"/>
        <v>1</v>
      </c>
      <c r="F44" s="54">
        <f t="shared" ca="1" si="15"/>
        <v>4</v>
      </c>
      <c r="G44" s="54">
        <f t="shared" ca="1" si="16"/>
        <v>1</v>
      </c>
      <c r="H44" s="54">
        <f t="shared" ca="1" si="17"/>
        <v>0</v>
      </c>
      <c r="I44" s="54">
        <f t="shared" ca="1" si="8"/>
        <v>0</v>
      </c>
      <c r="J44" s="54">
        <f t="shared" ca="1" si="11"/>
        <v>0</v>
      </c>
      <c r="K44" s="54">
        <f t="shared" ca="1" si="12"/>
        <v>0</v>
      </c>
      <c r="L44" s="55" t="s">
        <v>55</v>
      </c>
      <c r="M44" s="56" t="s">
        <v>50</v>
      </c>
      <c r="N44" s="57" t="s">
        <v>50</v>
      </c>
      <c r="O44" s="100" t="s">
        <v>117</v>
      </c>
      <c r="P44" s="59" t="s">
        <v>52</v>
      </c>
      <c r="Q44" s="60">
        <v>92980</v>
      </c>
      <c r="R44" s="61" t="s">
        <v>118</v>
      </c>
      <c r="S44" s="62" t="s">
        <v>119</v>
      </c>
      <c r="T44" s="63">
        <v>650</v>
      </c>
      <c r="U44" s="64">
        <v>1</v>
      </c>
      <c r="V44" s="65">
        <v>650</v>
      </c>
      <c r="W44" s="66"/>
      <c r="X44" s="66"/>
      <c r="Y44" s="102"/>
      <c r="Z44" s="68"/>
      <c r="AA44" s="69" t="s">
        <v>49</v>
      </c>
      <c r="AB44" s="105"/>
      <c r="AC44" s="105"/>
      <c r="AD44" s="9"/>
      <c r="AE44" s="9"/>
    </row>
    <row r="45" spans="1:31" s="13" customFormat="1" ht="22.5" x14ac:dyDescent="0.2">
      <c r="A45" s="53" t="str">
        <f t="shared" si="0"/>
        <v>S</v>
      </c>
      <c r="B45" s="54">
        <f t="shared" ca="1" si="9"/>
        <v>3</v>
      </c>
      <c r="C45" s="54" t="str">
        <f t="shared" ca="1" si="13"/>
        <v>S</v>
      </c>
      <c r="D45" s="54">
        <f t="shared" ca="1" si="10"/>
        <v>0</v>
      </c>
      <c r="E45" s="54">
        <f t="shared" ca="1" si="14"/>
        <v>1</v>
      </c>
      <c r="F45" s="54">
        <f t="shared" ca="1" si="15"/>
        <v>4</v>
      </c>
      <c r="G45" s="54">
        <f t="shared" ca="1" si="16"/>
        <v>1</v>
      </c>
      <c r="H45" s="54">
        <f t="shared" ca="1" si="17"/>
        <v>0</v>
      </c>
      <c r="I45" s="54">
        <f t="shared" ca="1" si="8"/>
        <v>0</v>
      </c>
      <c r="J45" s="54">
        <f t="shared" ca="1" si="11"/>
        <v>0</v>
      </c>
      <c r="K45" s="54">
        <f t="shared" ca="1" si="12"/>
        <v>0</v>
      </c>
      <c r="L45" s="55" t="s">
        <v>55</v>
      </c>
      <c r="M45" s="56" t="s">
        <v>50</v>
      </c>
      <c r="N45" s="57" t="s">
        <v>50</v>
      </c>
      <c r="O45" s="100" t="s">
        <v>120</v>
      </c>
      <c r="P45" s="59" t="s">
        <v>52</v>
      </c>
      <c r="Q45" s="60" t="s">
        <v>121</v>
      </c>
      <c r="R45" s="61" t="s">
        <v>122</v>
      </c>
      <c r="S45" s="62" t="s">
        <v>61</v>
      </c>
      <c r="T45" s="63">
        <v>2</v>
      </c>
      <c r="U45" s="64">
        <v>1</v>
      </c>
      <c r="V45" s="65">
        <v>2</v>
      </c>
      <c r="W45" s="66"/>
      <c r="X45" s="66"/>
      <c r="Y45" s="102"/>
      <c r="Z45" s="68"/>
      <c r="AA45" s="69" t="s">
        <v>49</v>
      </c>
      <c r="AB45" s="105"/>
      <c r="AC45" s="105"/>
      <c r="AD45" s="9"/>
      <c r="AE45" s="9"/>
    </row>
    <row r="46" spans="1:31" s="13" customFormat="1" ht="22.5" x14ac:dyDescent="0.2">
      <c r="A46" s="53" t="str">
        <f t="shared" si="0"/>
        <v>S</v>
      </c>
      <c r="B46" s="54">
        <f t="shared" ca="1" si="9"/>
        <v>3</v>
      </c>
      <c r="C46" s="54" t="str">
        <f t="shared" ca="1" si="13"/>
        <v>S</v>
      </c>
      <c r="D46" s="54">
        <f t="shared" ca="1" si="10"/>
        <v>0</v>
      </c>
      <c r="E46" s="54">
        <f t="shared" ca="1" si="14"/>
        <v>1</v>
      </c>
      <c r="F46" s="54">
        <f t="shared" ca="1" si="15"/>
        <v>4</v>
      </c>
      <c r="G46" s="54">
        <f t="shared" ca="1" si="16"/>
        <v>1</v>
      </c>
      <c r="H46" s="54">
        <f t="shared" ca="1" si="17"/>
        <v>0</v>
      </c>
      <c r="I46" s="54">
        <f t="shared" ca="1" si="8"/>
        <v>0</v>
      </c>
      <c r="J46" s="54">
        <f t="shared" ca="1" si="11"/>
        <v>0</v>
      </c>
      <c r="K46" s="54">
        <f t="shared" ca="1" si="12"/>
        <v>0</v>
      </c>
      <c r="L46" s="55" t="s">
        <v>55</v>
      </c>
      <c r="M46" s="56" t="s">
        <v>50</v>
      </c>
      <c r="N46" s="57" t="s">
        <v>50</v>
      </c>
      <c r="O46" s="100" t="s">
        <v>123</v>
      </c>
      <c r="P46" s="59" t="s">
        <v>52</v>
      </c>
      <c r="Q46" s="60">
        <v>93673</v>
      </c>
      <c r="R46" s="61" t="s">
        <v>124</v>
      </c>
      <c r="S46" s="62" t="s">
        <v>61</v>
      </c>
      <c r="T46" s="63">
        <v>6</v>
      </c>
      <c r="U46" s="64">
        <v>1</v>
      </c>
      <c r="V46" s="65">
        <v>6</v>
      </c>
      <c r="W46" s="66"/>
      <c r="X46" s="66"/>
      <c r="Y46" s="102"/>
      <c r="Z46" s="68"/>
      <c r="AA46" s="69" t="s">
        <v>125</v>
      </c>
      <c r="AB46" s="105"/>
      <c r="AC46" s="105"/>
      <c r="AD46" s="9"/>
      <c r="AE46" s="9"/>
    </row>
    <row r="47" spans="1:31" s="13" customFormat="1" ht="22.5" x14ac:dyDescent="0.2">
      <c r="A47" s="53" t="str">
        <f t="shared" si="0"/>
        <v>S</v>
      </c>
      <c r="B47" s="54">
        <f t="shared" ca="1" si="9"/>
        <v>3</v>
      </c>
      <c r="C47" s="54" t="str">
        <f t="shared" ca="1" si="13"/>
        <v>S</v>
      </c>
      <c r="D47" s="54">
        <f t="shared" ca="1" si="10"/>
        <v>0</v>
      </c>
      <c r="E47" s="54">
        <f t="shared" ca="1" si="14"/>
        <v>1</v>
      </c>
      <c r="F47" s="54">
        <f t="shared" ca="1" si="15"/>
        <v>4</v>
      </c>
      <c r="G47" s="54">
        <f t="shared" ca="1" si="16"/>
        <v>1</v>
      </c>
      <c r="H47" s="54">
        <f t="shared" ca="1" si="17"/>
        <v>0</v>
      </c>
      <c r="I47" s="54">
        <f t="shared" ca="1" si="8"/>
        <v>0</v>
      </c>
      <c r="J47" s="54">
        <f t="shared" ca="1" si="11"/>
        <v>0</v>
      </c>
      <c r="K47" s="54">
        <f t="shared" ca="1" si="12"/>
        <v>0</v>
      </c>
      <c r="L47" s="55" t="s">
        <v>55</v>
      </c>
      <c r="M47" s="56" t="s">
        <v>50</v>
      </c>
      <c r="N47" s="57" t="s">
        <v>50</v>
      </c>
      <c r="O47" s="100" t="s">
        <v>126</v>
      </c>
      <c r="P47" s="59" t="s">
        <v>52</v>
      </c>
      <c r="Q47" s="60">
        <v>93670</v>
      </c>
      <c r="R47" s="61" t="s">
        <v>127</v>
      </c>
      <c r="S47" s="62" t="s">
        <v>61</v>
      </c>
      <c r="T47" s="63">
        <v>2</v>
      </c>
      <c r="U47" s="64">
        <v>1</v>
      </c>
      <c r="V47" s="65">
        <v>2</v>
      </c>
      <c r="W47" s="66"/>
      <c r="X47" s="66"/>
      <c r="Y47" s="102"/>
      <c r="Z47" s="68"/>
      <c r="AA47" s="69" t="s">
        <v>128</v>
      </c>
      <c r="AD47" s="9"/>
      <c r="AE47" s="9"/>
    </row>
    <row r="48" spans="1:31" s="13" customFormat="1" ht="22.5" x14ac:dyDescent="0.2">
      <c r="A48" s="53" t="str">
        <f t="shared" si="0"/>
        <v>S</v>
      </c>
      <c r="B48" s="54">
        <f t="shared" ca="1" si="9"/>
        <v>3</v>
      </c>
      <c r="C48" s="54" t="str">
        <f t="shared" ca="1" si="13"/>
        <v>S</v>
      </c>
      <c r="D48" s="54">
        <f t="shared" ca="1" si="10"/>
        <v>0</v>
      </c>
      <c r="E48" s="54">
        <f t="shared" ca="1" si="14"/>
        <v>1</v>
      </c>
      <c r="F48" s="54">
        <f t="shared" ca="1" si="15"/>
        <v>4</v>
      </c>
      <c r="G48" s="54">
        <f t="shared" ca="1" si="16"/>
        <v>1</v>
      </c>
      <c r="H48" s="54">
        <f t="shared" ca="1" si="17"/>
        <v>0</v>
      </c>
      <c r="I48" s="54">
        <f t="shared" ca="1" si="8"/>
        <v>0</v>
      </c>
      <c r="J48" s="54">
        <f t="shared" ca="1" si="11"/>
        <v>0</v>
      </c>
      <c r="K48" s="54">
        <f t="shared" ca="1" si="12"/>
        <v>0</v>
      </c>
      <c r="L48" s="55" t="s">
        <v>55</v>
      </c>
      <c r="M48" s="56" t="s">
        <v>50</v>
      </c>
      <c r="N48" s="57" t="s">
        <v>50</v>
      </c>
      <c r="O48" s="100" t="s">
        <v>129</v>
      </c>
      <c r="P48" s="59" t="s">
        <v>52</v>
      </c>
      <c r="Q48" s="60">
        <v>93671</v>
      </c>
      <c r="R48" s="61" t="s">
        <v>130</v>
      </c>
      <c r="S48" s="62" t="s">
        <v>61</v>
      </c>
      <c r="T48" s="63">
        <v>4</v>
      </c>
      <c r="U48" s="64">
        <v>1</v>
      </c>
      <c r="V48" s="65">
        <v>4</v>
      </c>
      <c r="W48" s="66"/>
      <c r="X48" s="66"/>
      <c r="Y48" s="102"/>
      <c r="Z48" s="68"/>
      <c r="AA48" s="69" t="s">
        <v>128</v>
      </c>
      <c r="AD48" s="9"/>
      <c r="AE48" s="9"/>
    </row>
    <row r="49" spans="1:31" s="13" customFormat="1" ht="15" x14ac:dyDescent="0.2">
      <c r="A49" s="53" t="str">
        <f t="shared" si="0"/>
        <v>S</v>
      </c>
      <c r="B49" s="54">
        <f t="shared" ca="1" si="9"/>
        <v>3</v>
      </c>
      <c r="C49" s="54" t="str">
        <f t="shared" ca="1" si="13"/>
        <v>S</v>
      </c>
      <c r="D49" s="54">
        <f t="shared" ca="1" si="10"/>
        <v>0</v>
      </c>
      <c r="E49" s="54">
        <f t="shared" ca="1" si="14"/>
        <v>1</v>
      </c>
      <c r="F49" s="54">
        <f t="shared" ca="1" si="15"/>
        <v>4</v>
      </c>
      <c r="G49" s="54">
        <f t="shared" ca="1" si="16"/>
        <v>1</v>
      </c>
      <c r="H49" s="54">
        <f t="shared" ca="1" si="17"/>
        <v>0</v>
      </c>
      <c r="I49" s="54">
        <f t="shared" ca="1" si="8"/>
        <v>0</v>
      </c>
      <c r="J49" s="54">
        <f t="shared" ca="1" si="11"/>
        <v>0</v>
      </c>
      <c r="K49" s="54">
        <f t="shared" ca="1" si="12"/>
        <v>0</v>
      </c>
      <c r="L49" s="55" t="s">
        <v>55</v>
      </c>
      <c r="M49" s="56" t="s">
        <v>50</v>
      </c>
      <c r="N49" s="57" t="s">
        <v>50</v>
      </c>
      <c r="O49" s="100" t="s">
        <v>131</v>
      </c>
      <c r="P49" s="59" t="s">
        <v>60</v>
      </c>
      <c r="Q49" s="60">
        <v>71184</v>
      </c>
      <c r="R49" s="61" t="s">
        <v>132</v>
      </c>
      <c r="S49" s="62" t="s">
        <v>109</v>
      </c>
      <c r="T49" s="63">
        <v>18</v>
      </c>
      <c r="U49" s="64">
        <v>1</v>
      </c>
      <c r="V49" s="65">
        <v>18</v>
      </c>
      <c r="W49" s="66"/>
      <c r="X49" s="66"/>
      <c r="Y49" s="102"/>
      <c r="Z49" s="68"/>
      <c r="AA49" s="69" t="s">
        <v>49</v>
      </c>
      <c r="AD49" s="9"/>
      <c r="AE49" s="9"/>
    </row>
    <row r="50" spans="1:31" s="13" customFormat="1" ht="15" x14ac:dyDescent="0.2">
      <c r="A50" s="53" t="str">
        <f t="shared" si="0"/>
        <v>S</v>
      </c>
      <c r="B50" s="54">
        <f t="shared" ca="1" si="9"/>
        <v>3</v>
      </c>
      <c r="C50" s="54" t="str">
        <f t="shared" ca="1" si="13"/>
        <v>S</v>
      </c>
      <c r="D50" s="54">
        <f t="shared" ca="1" si="10"/>
        <v>0</v>
      </c>
      <c r="E50" s="54">
        <f t="shared" ca="1" si="14"/>
        <v>1</v>
      </c>
      <c r="F50" s="54">
        <f t="shared" ca="1" si="15"/>
        <v>4</v>
      </c>
      <c r="G50" s="54">
        <f t="shared" ca="1" si="16"/>
        <v>1</v>
      </c>
      <c r="H50" s="54">
        <f t="shared" ca="1" si="17"/>
        <v>0</v>
      </c>
      <c r="I50" s="54">
        <f t="shared" ca="1" si="8"/>
        <v>0</v>
      </c>
      <c r="J50" s="54">
        <f t="shared" ca="1" si="11"/>
        <v>0</v>
      </c>
      <c r="K50" s="54">
        <f t="shared" ca="1" si="12"/>
        <v>0</v>
      </c>
      <c r="L50" s="55" t="s">
        <v>55</v>
      </c>
      <c r="M50" s="56" t="s">
        <v>50</v>
      </c>
      <c r="N50" s="57" t="s">
        <v>50</v>
      </c>
      <c r="O50" s="100" t="s">
        <v>133</v>
      </c>
      <c r="P50" s="59" t="s">
        <v>60</v>
      </c>
      <c r="Q50" s="60">
        <v>71450</v>
      </c>
      <c r="R50" s="61" t="s">
        <v>134</v>
      </c>
      <c r="S50" s="62" t="s">
        <v>109</v>
      </c>
      <c r="T50" s="63">
        <v>6</v>
      </c>
      <c r="U50" s="64">
        <v>1</v>
      </c>
      <c r="V50" s="65">
        <v>6</v>
      </c>
      <c r="W50" s="66"/>
      <c r="X50" s="66"/>
      <c r="Y50" s="102"/>
      <c r="Z50" s="68"/>
      <c r="AA50" s="69" t="s">
        <v>49</v>
      </c>
      <c r="AD50" s="9"/>
      <c r="AE50" s="9"/>
    </row>
    <row r="51" spans="1:31" s="13" customFormat="1" ht="22.5" x14ac:dyDescent="0.2">
      <c r="A51" s="53" t="str">
        <f t="shared" si="0"/>
        <v>S</v>
      </c>
      <c r="B51" s="54">
        <f t="shared" ca="1" si="9"/>
        <v>3</v>
      </c>
      <c r="C51" s="54" t="str">
        <f t="shared" ca="1" si="13"/>
        <v>S</v>
      </c>
      <c r="D51" s="54">
        <f t="shared" ca="1" si="10"/>
        <v>0</v>
      </c>
      <c r="E51" s="54">
        <f t="shared" ca="1" si="14"/>
        <v>1</v>
      </c>
      <c r="F51" s="54">
        <f t="shared" ca="1" si="15"/>
        <v>4</v>
      </c>
      <c r="G51" s="54">
        <f t="shared" ca="1" si="16"/>
        <v>1</v>
      </c>
      <c r="H51" s="54">
        <f t="shared" ca="1" si="17"/>
        <v>0</v>
      </c>
      <c r="I51" s="54">
        <f t="shared" ca="1" si="8"/>
        <v>0</v>
      </c>
      <c r="J51" s="54">
        <f t="shared" ca="1" si="11"/>
        <v>0</v>
      </c>
      <c r="K51" s="54">
        <f t="shared" ca="1" si="12"/>
        <v>0</v>
      </c>
      <c r="L51" s="55" t="s">
        <v>55</v>
      </c>
      <c r="M51" s="56" t="s">
        <v>50</v>
      </c>
      <c r="N51" s="57" t="s">
        <v>50</v>
      </c>
      <c r="O51" s="100" t="s">
        <v>135</v>
      </c>
      <c r="P51" s="59" t="s">
        <v>60</v>
      </c>
      <c r="Q51" s="60">
        <v>71195</v>
      </c>
      <c r="R51" s="61" t="s">
        <v>136</v>
      </c>
      <c r="S51" s="62" t="s">
        <v>112</v>
      </c>
      <c r="T51" s="63">
        <v>250</v>
      </c>
      <c r="U51" s="64">
        <v>1</v>
      </c>
      <c r="V51" s="65">
        <v>250</v>
      </c>
      <c r="W51" s="66"/>
      <c r="X51" s="66"/>
      <c r="Y51" s="102"/>
      <c r="Z51" s="68"/>
      <c r="AA51" s="69" t="s">
        <v>49</v>
      </c>
      <c r="AD51" s="9"/>
      <c r="AE51" s="9"/>
    </row>
    <row r="52" spans="1:31" s="13" customFormat="1" ht="22.5" x14ac:dyDescent="0.2">
      <c r="A52" s="53" t="str">
        <f t="shared" si="0"/>
        <v>S</v>
      </c>
      <c r="B52" s="54">
        <f t="shared" ca="1" si="9"/>
        <v>3</v>
      </c>
      <c r="C52" s="54" t="str">
        <f t="shared" ca="1" si="13"/>
        <v>S</v>
      </c>
      <c r="D52" s="54">
        <f t="shared" ca="1" si="10"/>
        <v>0</v>
      </c>
      <c r="E52" s="54">
        <f t="shared" ca="1" si="14"/>
        <v>1</v>
      </c>
      <c r="F52" s="54">
        <f t="shared" ca="1" si="15"/>
        <v>4</v>
      </c>
      <c r="G52" s="54">
        <f t="shared" ca="1" si="16"/>
        <v>1</v>
      </c>
      <c r="H52" s="54">
        <f t="shared" ca="1" si="17"/>
        <v>0</v>
      </c>
      <c r="I52" s="54">
        <f t="shared" ca="1" si="8"/>
        <v>0</v>
      </c>
      <c r="J52" s="54">
        <f t="shared" ca="1" si="11"/>
        <v>0</v>
      </c>
      <c r="K52" s="54">
        <f t="shared" ca="1" si="12"/>
        <v>0</v>
      </c>
      <c r="L52" s="55" t="s">
        <v>55</v>
      </c>
      <c r="M52" s="56" t="s">
        <v>50</v>
      </c>
      <c r="N52" s="57" t="s">
        <v>50</v>
      </c>
      <c r="O52" s="100" t="s">
        <v>137</v>
      </c>
      <c r="P52" s="59" t="s">
        <v>52</v>
      </c>
      <c r="Q52" s="60">
        <v>93012</v>
      </c>
      <c r="R52" s="61" t="s">
        <v>138</v>
      </c>
      <c r="S52" s="62" t="s">
        <v>119</v>
      </c>
      <c r="T52" s="63">
        <v>15</v>
      </c>
      <c r="U52" s="64">
        <v>1</v>
      </c>
      <c r="V52" s="65">
        <v>15</v>
      </c>
      <c r="W52" s="66"/>
      <c r="X52" s="66"/>
      <c r="Y52" s="102"/>
      <c r="Z52" s="68"/>
      <c r="AA52" s="69" t="s">
        <v>49</v>
      </c>
      <c r="AD52" s="9"/>
      <c r="AE52" s="9"/>
    </row>
    <row r="53" spans="1:31" s="13" customFormat="1" ht="22.5" x14ac:dyDescent="0.2">
      <c r="A53" s="53" t="str">
        <f t="shared" si="0"/>
        <v>S</v>
      </c>
      <c r="B53" s="54">
        <f t="shared" ca="1" si="9"/>
        <v>3</v>
      </c>
      <c r="C53" s="54" t="str">
        <f t="shared" ca="1" si="13"/>
        <v>S</v>
      </c>
      <c r="D53" s="54">
        <f t="shared" ca="1" si="10"/>
        <v>0</v>
      </c>
      <c r="E53" s="54">
        <f t="shared" ca="1" si="14"/>
        <v>1</v>
      </c>
      <c r="F53" s="54">
        <f t="shared" ca="1" si="15"/>
        <v>4</v>
      </c>
      <c r="G53" s="54">
        <f t="shared" ca="1" si="16"/>
        <v>1</v>
      </c>
      <c r="H53" s="54">
        <f t="shared" ca="1" si="17"/>
        <v>0</v>
      </c>
      <c r="I53" s="54">
        <f t="shared" ca="1" si="8"/>
        <v>0</v>
      </c>
      <c r="J53" s="54">
        <f t="shared" ca="1" si="11"/>
        <v>0</v>
      </c>
      <c r="K53" s="54">
        <f t="shared" ca="1" si="12"/>
        <v>0</v>
      </c>
      <c r="L53" s="55" t="s">
        <v>55</v>
      </c>
      <c r="M53" s="56" t="s">
        <v>50</v>
      </c>
      <c r="N53" s="57" t="s">
        <v>50</v>
      </c>
      <c r="O53" s="100" t="s">
        <v>139</v>
      </c>
      <c r="P53" s="59" t="s">
        <v>52</v>
      </c>
      <c r="Q53" s="60">
        <v>93009</v>
      </c>
      <c r="R53" s="61" t="s">
        <v>140</v>
      </c>
      <c r="S53" s="62" t="s">
        <v>119</v>
      </c>
      <c r="T53" s="63">
        <v>60</v>
      </c>
      <c r="U53" s="64">
        <v>1</v>
      </c>
      <c r="V53" s="65">
        <v>60</v>
      </c>
      <c r="W53" s="66"/>
      <c r="X53" s="66"/>
      <c r="Y53" s="102"/>
      <c r="Z53" s="68"/>
      <c r="AA53" s="69" t="s">
        <v>49</v>
      </c>
      <c r="AD53" s="9"/>
      <c r="AE53" s="9"/>
    </row>
    <row r="54" spans="1:31" s="13" customFormat="1" ht="15" x14ac:dyDescent="0.2">
      <c r="A54" s="53" t="str">
        <f t="shared" si="0"/>
        <v>S</v>
      </c>
      <c r="B54" s="54">
        <f t="shared" ca="1" si="9"/>
        <v>3</v>
      </c>
      <c r="C54" s="54" t="str">
        <f t="shared" ca="1" si="13"/>
        <v>S</v>
      </c>
      <c r="D54" s="54">
        <f t="shared" ca="1" si="10"/>
        <v>0</v>
      </c>
      <c r="E54" s="54">
        <f t="shared" ca="1" si="14"/>
        <v>1</v>
      </c>
      <c r="F54" s="54">
        <f t="shared" ca="1" si="15"/>
        <v>4</v>
      </c>
      <c r="G54" s="54">
        <f t="shared" ca="1" si="16"/>
        <v>1</v>
      </c>
      <c r="H54" s="54">
        <f t="shared" ca="1" si="17"/>
        <v>0</v>
      </c>
      <c r="I54" s="54">
        <f t="shared" ca="1" si="8"/>
        <v>0</v>
      </c>
      <c r="J54" s="54">
        <f t="shared" ca="1" si="11"/>
        <v>0</v>
      </c>
      <c r="K54" s="54">
        <f t="shared" ca="1" si="12"/>
        <v>0</v>
      </c>
      <c r="L54" s="55" t="s">
        <v>55</v>
      </c>
      <c r="M54" s="56" t="s">
        <v>50</v>
      </c>
      <c r="N54" s="57" t="s">
        <v>50</v>
      </c>
      <c r="O54" s="100" t="s">
        <v>141</v>
      </c>
      <c r="P54" s="59" t="s">
        <v>60</v>
      </c>
      <c r="Q54" s="60">
        <v>71321</v>
      </c>
      <c r="R54" s="61" t="s">
        <v>142</v>
      </c>
      <c r="S54" s="62" t="s">
        <v>109</v>
      </c>
      <c r="T54" s="63">
        <v>1</v>
      </c>
      <c r="U54" s="64">
        <v>1</v>
      </c>
      <c r="V54" s="65">
        <v>1</v>
      </c>
      <c r="W54" s="66"/>
      <c r="X54" s="66"/>
      <c r="Y54" s="102"/>
      <c r="Z54" s="68"/>
      <c r="AA54" s="69" t="s">
        <v>49</v>
      </c>
      <c r="AD54" s="9"/>
      <c r="AE54" s="9"/>
    </row>
    <row r="55" spans="1:31" s="13" customFormat="1" ht="15" x14ac:dyDescent="0.2">
      <c r="A55" s="53" t="str">
        <f t="shared" si="0"/>
        <v>S</v>
      </c>
      <c r="B55" s="54">
        <f t="shared" ca="1" si="9"/>
        <v>3</v>
      </c>
      <c r="C55" s="54" t="str">
        <f t="shared" ca="1" si="13"/>
        <v>S</v>
      </c>
      <c r="D55" s="54">
        <f t="shared" ca="1" si="10"/>
        <v>0</v>
      </c>
      <c r="E55" s="54">
        <f t="shared" ca="1" si="14"/>
        <v>1</v>
      </c>
      <c r="F55" s="54">
        <f t="shared" ca="1" si="15"/>
        <v>4</v>
      </c>
      <c r="G55" s="54">
        <f t="shared" ca="1" si="16"/>
        <v>1</v>
      </c>
      <c r="H55" s="54">
        <f t="shared" ca="1" si="17"/>
        <v>0</v>
      </c>
      <c r="I55" s="54">
        <f t="shared" ca="1" si="8"/>
        <v>0</v>
      </c>
      <c r="J55" s="54">
        <f t="shared" ca="1" si="11"/>
        <v>0</v>
      </c>
      <c r="K55" s="54">
        <f t="shared" ca="1" si="12"/>
        <v>0</v>
      </c>
      <c r="L55" s="55" t="s">
        <v>55</v>
      </c>
      <c r="M55" s="56" t="s">
        <v>50</v>
      </c>
      <c r="N55" s="57" t="s">
        <v>50</v>
      </c>
      <c r="O55" s="100" t="s">
        <v>143</v>
      </c>
      <c r="P55" s="59" t="s">
        <v>60</v>
      </c>
      <c r="Q55" s="60">
        <v>71331</v>
      </c>
      <c r="R55" s="61" t="s">
        <v>144</v>
      </c>
      <c r="S55" s="62" t="s">
        <v>109</v>
      </c>
      <c r="T55" s="63">
        <v>5</v>
      </c>
      <c r="U55" s="64">
        <v>1</v>
      </c>
      <c r="V55" s="65">
        <v>5</v>
      </c>
      <c r="W55" s="66"/>
      <c r="X55" s="66"/>
      <c r="Y55" s="102"/>
      <c r="Z55" s="68"/>
      <c r="AA55" s="69" t="s">
        <v>49</v>
      </c>
      <c r="AB55" s="105"/>
      <c r="AC55" s="105"/>
      <c r="AD55" s="9"/>
      <c r="AE55" s="9"/>
    </row>
    <row r="56" spans="1:31" s="13" customFormat="1" ht="22.5" x14ac:dyDescent="0.2">
      <c r="A56" s="53" t="str">
        <f t="shared" si="0"/>
        <v>S</v>
      </c>
      <c r="B56" s="54">
        <f t="shared" ca="1" si="9"/>
        <v>3</v>
      </c>
      <c r="C56" s="54" t="str">
        <f t="shared" ca="1" si="13"/>
        <v>S</v>
      </c>
      <c r="D56" s="54">
        <f t="shared" ca="1" si="10"/>
        <v>0</v>
      </c>
      <c r="E56" s="54">
        <f t="shared" ca="1" si="14"/>
        <v>1</v>
      </c>
      <c r="F56" s="54">
        <f t="shared" ca="1" si="15"/>
        <v>4</v>
      </c>
      <c r="G56" s="54">
        <f t="shared" ca="1" si="16"/>
        <v>1</v>
      </c>
      <c r="H56" s="54">
        <f t="shared" ca="1" si="17"/>
        <v>0</v>
      </c>
      <c r="I56" s="54">
        <f t="shared" ca="1" si="8"/>
        <v>0</v>
      </c>
      <c r="J56" s="54">
        <f t="shared" ca="1" si="11"/>
        <v>0</v>
      </c>
      <c r="K56" s="54">
        <f t="shared" ca="1" si="12"/>
        <v>0</v>
      </c>
      <c r="L56" s="55" t="s">
        <v>55</v>
      </c>
      <c r="M56" s="56" t="s">
        <v>50</v>
      </c>
      <c r="N56" s="57" t="s">
        <v>50</v>
      </c>
      <c r="O56" s="100" t="s">
        <v>145</v>
      </c>
      <c r="P56" s="59" t="s">
        <v>146</v>
      </c>
      <c r="Q56" s="60" t="s">
        <v>147</v>
      </c>
      <c r="R56" s="61" t="s">
        <v>148</v>
      </c>
      <c r="S56" s="62" t="s">
        <v>149</v>
      </c>
      <c r="T56" s="63">
        <v>240</v>
      </c>
      <c r="U56" s="64">
        <v>1</v>
      </c>
      <c r="V56" s="65">
        <v>240</v>
      </c>
      <c r="W56" s="66"/>
      <c r="X56" s="66"/>
      <c r="Y56" s="102"/>
      <c r="Z56" s="68"/>
      <c r="AA56" s="69" t="s">
        <v>49</v>
      </c>
      <c r="AD56" s="9"/>
      <c r="AE56" s="9"/>
    </row>
    <row r="57" spans="1:31" s="13" customFormat="1" ht="45" x14ac:dyDescent="0.2">
      <c r="A57" s="53" t="str">
        <f t="shared" si="0"/>
        <v>S</v>
      </c>
      <c r="B57" s="54">
        <f t="shared" ca="1" si="9"/>
        <v>3</v>
      </c>
      <c r="C57" s="54" t="str">
        <f t="shared" ca="1" si="13"/>
        <v>S</v>
      </c>
      <c r="D57" s="54">
        <f t="shared" ca="1" si="10"/>
        <v>0</v>
      </c>
      <c r="E57" s="54">
        <f t="shared" ca="1" si="14"/>
        <v>1</v>
      </c>
      <c r="F57" s="54">
        <f t="shared" ca="1" si="15"/>
        <v>4</v>
      </c>
      <c r="G57" s="54">
        <f t="shared" ca="1" si="16"/>
        <v>1</v>
      </c>
      <c r="H57" s="54">
        <f t="shared" ca="1" si="17"/>
        <v>0</v>
      </c>
      <c r="I57" s="54">
        <f t="shared" ca="1" si="8"/>
        <v>0</v>
      </c>
      <c r="J57" s="54">
        <f t="shared" ca="1" si="11"/>
        <v>0</v>
      </c>
      <c r="K57" s="54">
        <f t="shared" ca="1" si="12"/>
        <v>0</v>
      </c>
      <c r="L57" s="55" t="s">
        <v>55</v>
      </c>
      <c r="M57" s="56" t="s">
        <v>50</v>
      </c>
      <c r="N57" s="57" t="s">
        <v>50</v>
      </c>
      <c r="O57" s="100" t="s">
        <v>150</v>
      </c>
      <c r="P57" s="59" t="s">
        <v>52</v>
      </c>
      <c r="Q57" s="60">
        <v>83463</v>
      </c>
      <c r="R57" s="61" t="s">
        <v>151</v>
      </c>
      <c r="S57" s="62" t="s">
        <v>61</v>
      </c>
      <c r="T57" s="63">
        <v>5</v>
      </c>
      <c r="U57" s="64">
        <v>1</v>
      </c>
      <c r="V57" s="65">
        <v>5</v>
      </c>
      <c r="W57" s="66"/>
      <c r="X57" s="66"/>
      <c r="Y57" s="102"/>
      <c r="Z57" s="68"/>
      <c r="AA57" s="106" t="s">
        <v>49</v>
      </c>
      <c r="AB57" s="105"/>
      <c r="AC57" s="105"/>
      <c r="AD57" s="9"/>
      <c r="AE57" s="9"/>
    </row>
    <row r="58" spans="1:31" s="13" customFormat="1" ht="15" x14ac:dyDescent="0.2">
      <c r="A58" s="53" t="str">
        <f t="shared" si="0"/>
        <v>S</v>
      </c>
      <c r="B58" s="54">
        <f t="shared" ca="1" si="9"/>
        <v>3</v>
      </c>
      <c r="C58" s="54" t="str">
        <f t="shared" ca="1" si="13"/>
        <v>S</v>
      </c>
      <c r="D58" s="54">
        <f t="shared" ca="1" si="10"/>
        <v>0</v>
      </c>
      <c r="E58" s="54">
        <f t="shared" ca="1" si="14"/>
        <v>1</v>
      </c>
      <c r="F58" s="54">
        <f t="shared" ca="1" si="15"/>
        <v>4</v>
      </c>
      <c r="G58" s="54">
        <f t="shared" ca="1" si="16"/>
        <v>1</v>
      </c>
      <c r="H58" s="54">
        <f t="shared" ca="1" si="17"/>
        <v>0</v>
      </c>
      <c r="I58" s="54">
        <f t="shared" ca="1" si="8"/>
        <v>0</v>
      </c>
      <c r="J58" s="54">
        <f t="shared" ca="1" si="11"/>
        <v>0</v>
      </c>
      <c r="K58" s="54">
        <f t="shared" ca="1" si="12"/>
        <v>0</v>
      </c>
      <c r="L58" s="55" t="s">
        <v>55</v>
      </c>
      <c r="M58" s="56" t="s">
        <v>50</v>
      </c>
      <c r="N58" s="57" t="s">
        <v>50</v>
      </c>
      <c r="O58" s="100" t="s">
        <v>152</v>
      </c>
      <c r="P58" s="59" t="s">
        <v>60</v>
      </c>
      <c r="Q58" s="60">
        <v>72585</v>
      </c>
      <c r="R58" s="61" t="s">
        <v>153</v>
      </c>
      <c r="S58" s="62" t="s">
        <v>109</v>
      </c>
      <c r="T58" s="63">
        <v>25</v>
      </c>
      <c r="U58" s="64">
        <v>1</v>
      </c>
      <c r="V58" s="65">
        <v>25</v>
      </c>
      <c r="W58" s="66"/>
      <c r="X58" s="66"/>
      <c r="Y58" s="102"/>
      <c r="Z58" s="68"/>
      <c r="AA58" s="106" t="s">
        <v>49</v>
      </c>
      <c r="AB58" s="105"/>
      <c r="AC58" s="105"/>
      <c r="AD58" s="9"/>
      <c r="AE58" s="9"/>
    </row>
    <row r="59" spans="1:31" s="13" customFormat="1" ht="15" x14ac:dyDescent="0.2">
      <c r="A59" s="53">
        <f t="shared" si="0"/>
        <v>3</v>
      </c>
      <c r="B59" s="54">
        <f t="shared" ca="1" si="9"/>
        <v>3</v>
      </c>
      <c r="C59" s="54">
        <f t="shared" ca="1" si="13"/>
        <v>3</v>
      </c>
      <c r="D59" s="54">
        <f t="shared" ca="1" si="10"/>
        <v>10</v>
      </c>
      <c r="E59" s="54">
        <f t="shared" ca="1" si="14"/>
        <v>1</v>
      </c>
      <c r="F59" s="54">
        <f t="shared" ca="1" si="15"/>
        <v>4</v>
      </c>
      <c r="G59" s="54">
        <f t="shared" ca="1" si="16"/>
        <v>2</v>
      </c>
      <c r="H59" s="54">
        <f t="shared" ca="1" si="17"/>
        <v>0</v>
      </c>
      <c r="I59" s="54">
        <f t="shared" ca="1" si="8"/>
        <v>0</v>
      </c>
      <c r="J59" s="54">
        <f t="shared" ca="1" si="11"/>
        <v>76</v>
      </c>
      <c r="K59" s="54">
        <f t="shared" ca="1" si="12"/>
        <v>10</v>
      </c>
      <c r="L59" s="55" t="s">
        <v>55</v>
      </c>
      <c r="M59" s="56" t="s">
        <v>96</v>
      </c>
      <c r="N59" s="57" t="s">
        <v>96</v>
      </c>
      <c r="O59" s="100" t="s">
        <v>154</v>
      </c>
      <c r="P59" s="59" t="s">
        <v>52</v>
      </c>
      <c r="Q59" s="60"/>
      <c r="R59" s="61" t="s">
        <v>155</v>
      </c>
      <c r="S59" s="62" t="s">
        <v>51</v>
      </c>
      <c r="T59" s="63"/>
      <c r="U59" s="64">
        <v>1</v>
      </c>
      <c r="V59" s="65" t="s">
        <v>51</v>
      </c>
      <c r="W59" s="66"/>
      <c r="X59" s="66"/>
      <c r="Y59" s="102"/>
      <c r="Z59" s="68"/>
      <c r="AA59" s="106" t="s">
        <v>49</v>
      </c>
      <c r="AB59" s="105"/>
      <c r="AC59" s="105"/>
      <c r="AD59" s="9"/>
      <c r="AE59" s="9"/>
    </row>
    <row r="60" spans="1:31" s="13" customFormat="1" ht="22.5" x14ac:dyDescent="0.2">
      <c r="A60" s="53" t="str">
        <f t="shared" si="0"/>
        <v>S</v>
      </c>
      <c r="B60" s="54">
        <f t="shared" ca="1" si="9"/>
        <v>3</v>
      </c>
      <c r="C60" s="54" t="str">
        <f t="shared" ca="1" si="13"/>
        <v>S</v>
      </c>
      <c r="D60" s="54">
        <f t="shared" ca="1" si="10"/>
        <v>0</v>
      </c>
      <c r="E60" s="54">
        <f t="shared" ca="1" si="14"/>
        <v>1</v>
      </c>
      <c r="F60" s="54">
        <f t="shared" ca="1" si="15"/>
        <v>4</v>
      </c>
      <c r="G60" s="54">
        <f t="shared" ca="1" si="16"/>
        <v>2</v>
      </c>
      <c r="H60" s="54">
        <f t="shared" ca="1" si="17"/>
        <v>0</v>
      </c>
      <c r="I60" s="54">
        <f t="shared" ca="1" si="8"/>
        <v>0</v>
      </c>
      <c r="J60" s="54">
        <f t="shared" ca="1" si="11"/>
        <v>0</v>
      </c>
      <c r="K60" s="54">
        <f t="shared" ca="1" si="12"/>
        <v>0</v>
      </c>
      <c r="L60" s="55" t="s">
        <v>55</v>
      </c>
      <c r="M60" s="56" t="s">
        <v>50</v>
      </c>
      <c r="N60" s="57" t="s">
        <v>50</v>
      </c>
      <c r="O60" s="100" t="s">
        <v>156</v>
      </c>
      <c r="P60" s="59" t="s">
        <v>52</v>
      </c>
      <c r="Q60" s="60">
        <v>98111</v>
      </c>
      <c r="R60" s="61" t="s">
        <v>157</v>
      </c>
      <c r="S60" s="62" t="s">
        <v>61</v>
      </c>
      <c r="T60" s="63">
        <v>5</v>
      </c>
      <c r="U60" s="64">
        <v>1</v>
      </c>
      <c r="V60" s="65">
        <v>5</v>
      </c>
      <c r="W60" s="66"/>
      <c r="X60" s="66"/>
      <c r="Y60" s="102"/>
      <c r="Z60" s="68"/>
      <c r="AA60" s="106" t="s">
        <v>49</v>
      </c>
      <c r="AB60" s="105"/>
      <c r="AC60" s="105"/>
      <c r="AD60" s="9"/>
      <c r="AE60" s="9"/>
    </row>
    <row r="61" spans="1:31" s="13" customFormat="1" ht="22.5" x14ac:dyDescent="0.2">
      <c r="A61" s="53" t="str">
        <f t="shared" si="0"/>
        <v>S</v>
      </c>
      <c r="B61" s="54">
        <f t="shared" ca="1" si="9"/>
        <v>3</v>
      </c>
      <c r="C61" s="54" t="str">
        <f t="shared" ca="1" si="13"/>
        <v>S</v>
      </c>
      <c r="D61" s="54">
        <f t="shared" ca="1" si="10"/>
        <v>0</v>
      </c>
      <c r="E61" s="54">
        <f t="shared" ca="1" si="14"/>
        <v>1</v>
      </c>
      <c r="F61" s="54">
        <f t="shared" ca="1" si="15"/>
        <v>4</v>
      </c>
      <c r="G61" s="54">
        <f t="shared" ca="1" si="16"/>
        <v>2</v>
      </c>
      <c r="H61" s="54">
        <f t="shared" ca="1" si="17"/>
        <v>0</v>
      </c>
      <c r="I61" s="54">
        <f t="shared" ca="1" si="8"/>
        <v>0</v>
      </c>
      <c r="J61" s="54">
        <f t="shared" ca="1" si="11"/>
        <v>0</v>
      </c>
      <c r="K61" s="54">
        <f t="shared" ca="1" si="12"/>
        <v>0</v>
      </c>
      <c r="L61" s="55" t="s">
        <v>55</v>
      </c>
      <c r="M61" s="56" t="s">
        <v>50</v>
      </c>
      <c r="N61" s="57" t="s">
        <v>50</v>
      </c>
      <c r="O61" s="100" t="s">
        <v>158</v>
      </c>
      <c r="P61" s="59" t="s">
        <v>52</v>
      </c>
      <c r="Q61" s="60">
        <v>96973</v>
      </c>
      <c r="R61" s="61" t="s">
        <v>159</v>
      </c>
      <c r="S61" s="62" t="s">
        <v>119</v>
      </c>
      <c r="T61" s="63">
        <v>35</v>
      </c>
      <c r="U61" s="64">
        <v>1</v>
      </c>
      <c r="V61" s="65">
        <v>35</v>
      </c>
      <c r="W61" s="66"/>
      <c r="X61" s="66"/>
      <c r="Y61" s="102"/>
      <c r="Z61" s="68"/>
      <c r="AA61" s="69" t="s">
        <v>49</v>
      </c>
      <c r="AD61" s="9"/>
      <c r="AE61" s="9"/>
    </row>
    <row r="62" spans="1:31" s="13" customFormat="1" ht="22.5" x14ac:dyDescent="0.2">
      <c r="A62" s="53" t="str">
        <f t="shared" si="0"/>
        <v>S</v>
      </c>
      <c r="B62" s="54">
        <f t="shared" ca="1" si="9"/>
        <v>3</v>
      </c>
      <c r="C62" s="54" t="str">
        <f t="shared" ca="1" si="13"/>
        <v>S</v>
      </c>
      <c r="D62" s="54">
        <f t="shared" ca="1" si="10"/>
        <v>0</v>
      </c>
      <c r="E62" s="54">
        <f t="shared" ca="1" si="14"/>
        <v>1</v>
      </c>
      <c r="F62" s="54">
        <f t="shared" ca="1" si="15"/>
        <v>4</v>
      </c>
      <c r="G62" s="54">
        <f t="shared" ca="1" si="16"/>
        <v>2</v>
      </c>
      <c r="H62" s="54">
        <f t="shared" ca="1" si="17"/>
        <v>0</v>
      </c>
      <c r="I62" s="54">
        <f t="shared" ca="1" si="8"/>
        <v>0</v>
      </c>
      <c r="J62" s="54">
        <f t="shared" ca="1" si="11"/>
        <v>0</v>
      </c>
      <c r="K62" s="54">
        <f t="shared" ca="1" si="12"/>
        <v>0</v>
      </c>
      <c r="L62" s="55" t="s">
        <v>55</v>
      </c>
      <c r="M62" s="56" t="s">
        <v>50</v>
      </c>
      <c r="N62" s="57" t="s">
        <v>50</v>
      </c>
      <c r="O62" s="100" t="s">
        <v>160</v>
      </c>
      <c r="P62" s="59" t="s">
        <v>52</v>
      </c>
      <c r="Q62" s="60">
        <v>96974</v>
      </c>
      <c r="R62" s="61" t="s">
        <v>161</v>
      </c>
      <c r="S62" s="62" t="s">
        <v>119</v>
      </c>
      <c r="T62" s="63">
        <v>105</v>
      </c>
      <c r="U62" s="64">
        <v>1</v>
      </c>
      <c r="V62" s="65">
        <v>105</v>
      </c>
      <c r="W62" s="102"/>
      <c r="X62" s="66"/>
      <c r="Y62" s="102"/>
      <c r="Z62" s="68"/>
      <c r="AA62" s="69" t="s">
        <v>49</v>
      </c>
      <c r="AD62" s="9"/>
      <c r="AE62" s="9"/>
    </row>
    <row r="63" spans="1:31" s="13" customFormat="1" ht="22.5" x14ac:dyDescent="0.2">
      <c r="A63" s="53" t="str">
        <f t="shared" si="0"/>
        <v>S</v>
      </c>
      <c r="B63" s="54">
        <f t="shared" ca="1" si="9"/>
        <v>3</v>
      </c>
      <c r="C63" s="54" t="str">
        <f t="shared" ca="1" si="13"/>
        <v>S</v>
      </c>
      <c r="D63" s="54">
        <f t="shared" ca="1" si="10"/>
        <v>0</v>
      </c>
      <c r="E63" s="54">
        <f t="shared" ca="1" si="14"/>
        <v>1</v>
      </c>
      <c r="F63" s="54">
        <f t="shared" ca="1" si="15"/>
        <v>4</v>
      </c>
      <c r="G63" s="54">
        <f t="shared" ca="1" si="16"/>
        <v>2</v>
      </c>
      <c r="H63" s="54">
        <f t="shared" ca="1" si="17"/>
        <v>0</v>
      </c>
      <c r="I63" s="54">
        <f t="shared" ca="1" si="8"/>
        <v>0</v>
      </c>
      <c r="J63" s="54">
        <f t="shared" ca="1" si="11"/>
        <v>0</v>
      </c>
      <c r="K63" s="54">
        <f t="shared" ca="1" si="12"/>
        <v>0</v>
      </c>
      <c r="L63" s="55" t="s">
        <v>55</v>
      </c>
      <c r="M63" s="56" t="s">
        <v>50</v>
      </c>
      <c r="N63" s="57" t="s">
        <v>50</v>
      </c>
      <c r="O63" s="100" t="s">
        <v>162</v>
      </c>
      <c r="P63" s="59" t="s">
        <v>52</v>
      </c>
      <c r="Q63" s="60">
        <v>96986</v>
      </c>
      <c r="R63" s="61" t="s">
        <v>163</v>
      </c>
      <c r="S63" s="62" t="s">
        <v>61</v>
      </c>
      <c r="T63" s="63">
        <v>5</v>
      </c>
      <c r="U63" s="64">
        <v>1</v>
      </c>
      <c r="V63" s="65">
        <v>5</v>
      </c>
      <c r="W63" s="66"/>
      <c r="X63" s="66"/>
      <c r="Y63" s="102"/>
      <c r="Z63" s="68"/>
      <c r="AA63" s="69" t="s">
        <v>49</v>
      </c>
      <c r="AB63" s="105"/>
      <c r="AC63" s="105"/>
      <c r="AD63" s="9"/>
      <c r="AE63" s="9"/>
    </row>
    <row r="64" spans="1:31" s="13" customFormat="1" ht="15" x14ac:dyDescent="0.2">
      <c r="A64" s="53" t="str">
        <f t="shared" si="0"/>
        <v>S</v>
      </c>
      <c r="B64" s="54">
        <f t="shared" ca="1" si="9"/>
        <v>3</v>
      </c>
      <c r="C64" s="54" t="str">
        <f t="shared" ca="1" si="13"/>
        <v>S</v>
      </c>
      <c r="D64" s="54">
        <f t="shared" ca="1" si="10"/>
        <v>0</v>
      </c>
      <c r="E64" s="54">
        <f t="shared" ca="1" si="14"/>
        <v>1</v>
      </c>
      <c r="F64" s="54">
        <f t="shared" ca="1" si="15"/>
        <v>4</v>
      </c>
      <c r="G64" s="54">
        <f t="shared" ca="1" si="16"/>
        <v>2</v>
      </c>
      <c r="H64" s="54">
        <f t="shared" ca="1" si="17"/>
        <v>0</v>
      </c>
      <c r="I64" s="54">
        <f t="shared" ca="1" si="8"/>
        <v>0</v>
      </c>
      <c r="J64" s="54">
        <f t="shared" ca="1" si="11"/>
        <v>0</v>
      </c>
      <c r="K64" s="54">
        <f t="shared" ca="1" si="12"/>
        <v>0</v>
      </c>
      <c r="L64" s="55" t="s">
        <v>55</v>
      </c>
      <c r="M64" s="56" t="s">
        <v>50</v>
      </c>
      <c r="N64" s="57" t="s">
        <v>50</v>
      </c>
      <c r="O64" s="100" t="s">
        <v>164</v>
      </c>
      <c r="P64" s="59" t="s">
        <v>60</v>
      </c>
      <c r="Q64" s="60">
        <v>70255</v>
      </c>
      <c r="R64" s="61" t="s">
        <v>165</v>
      </c>
      <c r="S64" s="62" t="s">
        <v>166</v>
      </c>
      <c r="T64" s="63">
        <v>2</v>
      </c>
      <c r="U64" s="64">
        <v>1</v>
      </c>
      <c r="V64" s="65">
        <v>2</v>
      </c>
      <c r="W64" s="66"/>
      <c r="X64" s="66"/>
      <c r="Y64" s="102"/>
      <c r="Z64" s="68"/>
      <c r="AA64" s="69" t="s">
        <v>49</v>
      </c>
      <c r="AD64" s="9"/>
      <c r="AE64" s="9"/>
    </row>
    <row r="65" spans="1:31" s="13" customFormat="1" ht="15" x14ac:dyDescent="0.2">
      <c r="A65" s="53" t="str">
        <f t="shared" si="0"/>
        <v>S</v>
      </c>
      <c r="B65" s="54">
        <f t="shared" ca="1" si="9"/>
        <v>3</v>
      </c>
      <c r="C65" s="54" t="str">
        <f t="shared" ca="1" si="13"/>
        <v>S</v>
      </c>
      <c r="D65" s="54">
        <f t="shared" ca="1" si="10"/>
        <v>0</v>
      </c>
      <c r="E65" s="54">
        <f t="shared" ca="1" si="14"/>
        <v>1</v>
      </c>
      <c r="F65" s="54">
        <f t="shared" ca="1" si="15"/>
        <v>4</v>
      </c>
      <c r="G65" s="54">
        <f t="shared" ca="1" si="16"/>
        <v>2</v>
      </c>
      <c r="H65" s="54">
        <f t="shared" ca="1" si="17"/>
        <v>0</v>
      </c>
      <c r="I65" s="54">
        <f t="shared" ca="1" si="8"/>
        <v>0</v>
      </c>
      <c r="J65" s="54">
        <f t="shared" ca="1" si="11"/>
        <v>0</v>
      </c>
      <c r="K65" s="54">
        <f t="shared" ca="1" si="12"/>
        <v>0</v>
      </c>
      <c r="L65" s="55" t="s">
        <v>55</v>
      </c>
      <c r="M65" s="56" t="s">
        <v>50</v>
      </c>
      <c r="N65" s="57" t="s">
        <v>50</v>
      </c>
      <c r="O65" s="100" t="s">
        <v>167</v>
      </c>
      <c r="P65" s="59" t="s">
        <v>60</v>
      </c>
      <c r="Q65" s="60">
        <v>70352</v>
      </c>
      <c r="R65" s="61" t="s">
        <v>168</v>
      </c>
      <c r="S65" s="62" t="s">
        <v>109</v>
      </c>
      <c r="T65" s="63">
        <v>10</v>
      </c>
      <c r="U65" s="64">
        <v>1</v>
      </c>
      <c r="V65" s="65">
        <v>10</v>
      </c>
      <c r="W65" s="102"/>
      <c r="X65" s="66"/>
      <c r="Y65" s="102"/>
      <c r="Z65" s="68"/>
      <c r="AA65" s="69" t="s">
        <v>49</v>
      </c>
      <c r="AD65" s="9"/>
      <c r="AE65" s="9"/>
    </row>
    <row r="66" spans="1:31" s="72" customFormat="1" ht="33.75" x14ac:dyDescent="0.2">
      <c r="A66" s="53" t="str">
        <f t="shared" si="0"/>
        <v>S</v>
      </c>
      <c r="B66" s="54">
        <f t="shared" ca="1" si="9"/>
        <v>3</v>
      </c>
      <c r="C66" s="54" t="str">
        <f t="shared" ca="1" si="13"/>
        <v>S</v>
      </c>
      <c r="D66" s="54">
        <f t="shared" ca="1" si="10"/>
        <v>0</v>
      </c>
      <c r="E66" s="54">
        <f t="shared" ca="1" si="14"/>
        <v>1</v>
      </c>
      <c r="F66" s="54">
        <f t="shared" ca="1" si="15"/>
        <v>4</v>
      </c>
      <c r="G66" s="54">
        <f t="shared" ca="1" si="16"/>
        <v>2</v>
      </c>
      <c r="H66" s="54">
        <f t="shared" ca="1" si="17"/>
        <v>0</v>
      </c>
      <c r="I66" s="54">
        <f t="shared" ca="1" si="8"/>
        <v>0</v>
      </c>
      <c r="J66" s="54">
        <f t="shared" ca="1" si="11"/>
        <v>0</v>
      </c>
      <c r="K66" s="54">
        <f t="shared" ca="1" si="12"/>
        <v>0</v>
      </c>
      <c r="L66" s="55" t="s">
        <v>55</v>
      </c>
      <c r="M66" s="56" t="s">
        <v>50</v>
      </c>
      <c r="N66" s="57" t="s">
        <v>50</v>
      </c>
      <c r="O66" s="100" t="s">
        <v>169</v>
      </c>
      <c r="P66" s="59" t="s">
        <v>52</v>
      </c>
      <c r="Q66" s="60">
        <v>91872</v>
      </c>
      <c r="R66" s="61" t="s">
        <v>170</v>
      </c>
      <c r="S66" s="62" t="s">
        <v>119</v>
      </c>
      <c r="T66" s="63">
        <v>35</v>
      </c>
      <c r="U66" s="64">
        <v>1</v>
      </c>
      <c r="V66" s="65">
        <v>35</v>
      </c>
      <c r="W66" s="66"/>
      <c r="X66" s="66"/>
      <c r="Y66" s="102"/>
      <c r="Z66" s="68"/>
      <c r="AA66" s="69" t="s">
        <v>49</v>
      </c>
      <c r="AB66" s="70"/>
      <c r="AC66" s="70"/>
      <c r="AD66" s="71"/>
      <c r="AE66" s="71"/>
    </row>
    <row r="67" spans="1:31" s="13" customFormat="1" ht="33.75" x14ac:dyDescent="0.2">
      <c r="A67" s="53" t="str">
        <f t="shared" si="0"/>
        <v>S</v>
      </c>
      <c r="B67" s="54">
        <f t="shared" ca="1" si="9"/>
        <v>3</v>
      </c>
      <c r="C67" s="54" t="str">
        <f t="shared" ca="1" si="13"/>
        <v>S</v>
      </c>
      <c r="D67" s="54">
        <f t="shared" ca="1" si="10"/>
        <v>0</v>
      </c>
      <c r="E67" s="54">
        <f t="shared" ca="1" si="14"/>
        <v>1</v>
      </c>
      <c r="F67" s="54">
        <f t="shared" ca="1" si="15"/>
        <v>4</v>
      </c>
      <c r="G67" s="54">
        <f t="shared" ca="1" si="16"/>
        <v>2</v>
      </c>
      <c r="H67" s="54">
        <f t="shared" ca="1" si="17"/>
        <v>0</v>
      </c>
      <c r="I67" s="54">
        <f t="shared" ca="1" si="8"/>
        <v>0</v>
      </c>
      <c r="J67" s="54">
        <f t="shared" ca="1" si="11"/>
        <v>0</v>
      </c>
      <c r="K67" s="54">
        <f t="shared" ca="1" si="12"/>
        <v>0</v>
      </c>
      <c r="L67" s="55" t="s">
        <v>55</v>
      </c>
      <c r="M67" s="56" t="s">
        <v>50</v>
      </c>
      <c r="N67" s="57" t="s">
        <v>50</v>
      </c>
      <c r="O67" s="100" t="s">
        <v>171</v>
      </c>
      <c r="P67" s="59" t="s">
        <v>52</v>
      </c>
      <c r="Q67" s="60">
        <v>91885</v>
      </c>
      <c r="R67" s="61" t="s">
        <v>172</v>
      </c>
      <c r="S67" s="62" t="s">
        <v>61</v>
      </c>
      <c r="T67" s="63">
        <v>11</v>
      </c>
      <c r="U67" s="64">
        <v>1</v>
      </c>
      <c r="V67" s="65">
        <v>11</v>
      </c>
      <c r="W67" s="66"/>
      <c r="X67" s="66"/>
      <c r="Y67" s="102"/>
      <c r="Z67" s="68"/>
      <c r="AA67" s="69" t="s">
        <v>49</v>
      </c>
      <c r="AB67" s="105"/>
      <c r="AC67" s="105"/>
      <c r="AD67" s="9"/>
      <c r="AE67" s="9"/>
    </row>
    <row r="68" spans="1:31" s="13" customFormat="1" ht="15" x14ac:dyDescent="0.2">
      <c r="A68" s="53" t="str">
        <f t="shared" si="0"/>
        <v>S</v>
      </c>
      <c r="B68" s="54">
        <f t="shared" ca="1" si="9"/>
        <v>3</v>
      </c>
      <c r="C68" s="54" t="str">
        <f t="shared" ca="1" si="13"/>
        <v>S</v>
      </c>
      <c r="D68" s="54">
        <f t="shared" ca="1" si="10"/>
        <v>0</v>
      </c>
      <c r="E68" s="54">
        <f t="shared" ca="1" si="14"/>
        <v>1</v>
      </c>
      <c r="F68" s="54">
        <f t="shared" ca="1" si="15"/>
        <v>4</v>
      </c>
      <c r="G68" s="54">
        <f t="shared" ca="1" si="16"/>
        <v>2</v>
      </c>
      <c r="H68" s="54">
        <f t="shared" ca="1" si="17"/>
        <v>0</v>
      </c>
      <c r="I68" s="54">
        <f t="shared" ca="1" si="8"/>
        <v>0</v>
      </c>
      <c r="J68" s="54">
        <f t="shared" ca="1" si="11"/>
        <v>0</v>
      </c>
      <c r="K68" s="54">
        <f t="shared" ca="1" si="12"/>
        <v>0</v>
      </c>
      <c r="L68" s="55" t="s">
        <v>55</v>
      </c>
      <c r="M68" s="56" t="s">
        <v>50</v>
      </c>
      <c r="N68" s="57" t="s">
        <v>50</v>
      </c>
      <c r="O68" s="100" t="s">
        <v>173</v>
      </c>
      <c r="P68" s="59" t="s">
        <v>60</v>
      </c>
      <c r="Q68" s="60">
        <v>72528</v>
      </c>
      <c r="R68" s="61" t="s">
        <v>174</v>
      </c>
      <c r="S68" s="62" t="s">
        <v>109</v>
      </c>
      <c r="T68" s="63">
        <v>5</v>
      </c>
      <c r="U68" s="64">
        <v>1</v>
      </c>
      <c r="V68" s="65">
        <v>5</v>
      </c>
      <c r="W68" s="66"/>
      <c r="X68" s="66"/>
      <c r="Y68" s="102"/>
      <c r="Z68" s="68"/>
      <c r="AA68" s="69" t="s">
        <v>49</v>
      </c>
      <c r="AB68" s="105"/>
      <c r="AC68" s="105"/>
      <c r="AD68" s="9"/>
      <c r="AE68" s="9"/>
    </row>
    <row r="69" spans="1:31" s="13" customFormat="1" ht="15" x14ac:dyDescent="0.2">
      <c r="A69" s="53">
        <f t="shared" si="0"/>
        <v>3</v>
      </c>
      <c r="B69" s="54">
        <f t="shared" ca="1" si="9"/>
        <v>3</v>
      </c>
      <c r="C69" s="54">
        <f t="shared" ca="1" si="13"/>
        <v>3</v>
      </c>
      <c r="D69" s="54">
        <f t="shared" ca="1" si="10"/>
        <v>59</v>
      </c>
      <c r="E69" s="54">
        <f t="shared" ca="1" si="14"/>
        <v>1</v>
      </c>
      <c r="F69" s="54">
        <f t="shared" ca="1" si="15"/>
        <v>4</v>
      </c>
      <c r="G69" s="54">
        <f t="shared" ca="1" si="16"/>
        <v>3</v>
      </c>
      <c r="H69" s="54">
        <f t="shared" ca="1" si="17"/>
        <v>0</v>
      </c>
      <c r="I69" s="54">
        <f t="shared" ca="1" si="8"/>
        <v>0</v>
      </c>
      <c r="J69" s="54">
        <f t="shared" ca="1" si="11"/>
        <v>66</v>
      </c>
      <c r="K69" s="54">
        <f t="shared" ca="1" si="12"/>
        <v>59</v>
      </c>
      <c r="L69" s="55" t="s">
        <v>55</v>
      </c>
      <c r="M69" s="56" t="s">
        <v>96</v>
      </c>
      <c r="N69" s="57" t="s">
        <v>96</v>
      </c>
      <c r="O69" s="100" t="s">
        <v>175</v>
      </c>
      <c r="P69" s="59" t="s">
        <v>52</v>
      </c>
      <c r="Q69" s="60"/>
      <c r="R69" s="61" t="s">
        <v>176</v>
      </c>
      <c r="S69" s="62" t="s">
        <v>51</v>
      </c>
      <c r="T69" s="63"/>
      <c r="U69" s="64">
        <v>1</v>
      </c>
      <c r="V69" s="65" t="s">
        <v>51</v>
      </c>
      <c r="W69" s="66"/>
      <c r="X69" s="66"/>
      <c r="Y69" s="102"/>
      <c r="Z69" s="68"/>
      <c r="AA69" s="69" t="s">
        <v>49</v>
      </c>
      <c r="AB69" s="105"/>
      <c r="AC69" s="105"/>
      <c r="AD69" s="9"/>
      <c r="AE69" s="9"/>
    </row>
    <row r="70" spans="1:31" s="13" customFormat="1" ht="15" x14ac:dyDescent="0.2">
      <c r="A70" s="53" t="str">
        <f t="shared" si="0"/>
        <v>S</v>
      </c>
      <c r="B70" s="54">
        <f t="shared" ca="1" si="9"/>
        <v>3</v>
      </c>
      <c r="C70" s="54" t="str">
        <f t="shared" ca="1" si="13"/>
        <v>S</v>
      </c>
      <c r="D70" s="54">
        <f t="shared" ca="1" si="10"/>
        <v>0</v>
      </c>
      <c r="E70" s="54">
        <f t="shared" ca="1" si="14"/>
        <v>1</v>
      </c>
      <c r="F70" s="54">
        <f t="shared" ca="1" si="15"/>
        <v>4</v>
      </c>
      <c r="G70" s="54">
        <f t="shared" ca="1" si="16"/>
        <v>3</v>
      </c>
      <c r="H70" s="54">
        <f t="shared" ca="1" si="17"/>
        <v>0</v>
      </c>
      <c r="I70" s="54">
        <f t="shared" ca="1" si="8"/>
        <v>0</v>
      </c>
      <c r="J70" s="54">
        <f t="shared" ca="1" si="11"/>
        <v>0</v>
      </c>
      <c r="K70" s="54">
        <f t="shared" ca="1" si="12"/>
        <v>0</v>
      </c>
      <c r="L70" s="55" t="s">
        <v>55</v>
      </c>
      <c r="M70" s="56" t="s">
        <v>50</v>
      </c>
      <c r="N70" s="57" t="s">
        <v>50</v>
      </c>
      <c r="O70" s="100" t="s">
        <v>177</v>
      </c>
      <c r="P70" s="59" t="s">
        <v>60</v>
      </c>
      <c r="Q70" s="60">
        <v>70204</v>
      </c>
      <c r="R70" s="61" t="s">
        <v>178</v>
      </c>
      <c r="S70" s="62" t="s">
        <v>109</v>
      </c>
      <c r="T70" s="63">
        <v>1</v>
      </c>
      <c r="U70" s="64">
        <v>1</v>
      </c>
      <c r="V70" s="65">
        <v>1</v>
      </c>
      <c r="W70" s="66"/>
      <c r="X70" s="66"/>
      <c r="Y70" s="102"/>
      <c r="Z70" s="68"/>
      <c r="AA70" s="69" t="s">
        <v>179</v>
      </c>
      <c r="AB70" s="105"/>
      <c r="AC70" s="105"/>
      <c r="AD70" s="9"/>
      <c r="AE70" s="9"/>
    </row>
    <row r="71" spans="1:31" s="13" customFormat="1" ht="15" x14ac:dyDescent="0.2">
      <c r="A71" s="53" t="str">
        <f t="shared" si="0"/>
        <v>S</v>
      </c>
      <c r="B71" s="54">
        <f t="shared" ca="1" si="9"/>
        <v>3</v>
      </c>
      <c r="C71" s="54" t="str">
        <f t="shared" ca="1" si="13"/>
        <v>S</v>
      </c>
      <c r="D71" s="54">
        <f t="shared" ca="1" si="10"/>
        <v>0</v>
      </c>
      <c r="E71" s="54">
        <f t="shared" ca="1" si="14"/>
        <v>1</v>
      </c>
      <c r="F71" s="54">
        <f t="shared" ca="1" si="15"/>
        <v>4</v>
      </c>
      <c r="G71" s="54">
        <f t="shared" ca="1" si="16"/>
        <v>3</v>
      </c>
      <c r="H71" s="54">
        <f t="shared" ca="1" si="17"/>
        <v>0</v>
      </c>
      <c r="I71" s="54">
        <f t="shared" ca="1" si="8"/>
        <v>0</v>
      </c>
      <c r="J71" s="54">
        <f t="shared" ca="1" si="11"/>
        <v>0</v>
      </c>
      <c r="K71" s="54">
        <f t="shared" ca="1" si="12"/>
        <v>0</v>
      </c>
      <c r="L71" s="55" t="s">
        <v>55</v>
      </c>
      <c r="M71" s="56" t="s">
        <v>50</v>
      </c>
      <c r="N71" s="57" t="s">
        <v>50</v>
      </c>
      <c r="O71" s="100" t="s">
        <v>180</v>
      </c>
      <c r="P71" s="59" t="s">
        <v>60</v>
      </c>
      <c r="Q71" s="60">
        <v>70252</v>
      </c>
      <c r="R71" s="61" t="s">
        <v>181</v>
      </c>
      <c r="S71" s="62" t="s">
        <v>109</v>
      </c>
      <c r="T71" s="63">
        <v>8</v>
      </c>
      <c r="U71" s="64">
        <v>1</v>
      </c>
      <c r="V71" s="65">
        <v>8</v>
      </c>
      <c r="W71" s="66"/>
      <c r="X71" s="66"/>
      <c r="Y71" s="102"/>
      <c r="Z71" s="68"/>
      <c r="AA71" s="69" t="s">
        <v>49</v>
      </c>
      <c r="AB71" s="105"/>
      <c r="AC71" s="105"/>
      <c r="AD71" s="9"/>
      <c r="AE71" s="9"/>
    </row>
    <row r="72" spans="1:31" s="72" customFormat="1" ht="15" x14ac:dyDescent="0.2">
      <c r="A72" s="53" t="str">
        <f t="shared" si="0"/>
        <v>S</v>
      </c>
      <c r="B72" s="54">
        <f t="shared" ca="1" si="9"/>
        <v>3</v>
      </c>
      <c r="C72" s="54" t="str">
        <f t="shared" ca="1" si="13"/>
        <v>S</v>
      </c>
      <c r="D72" s="54">
        <f t="shared" ca="1" si="10"/>
        <v>0</v>
      </c>
      <c r="E72" s="54">
        <f t="shared" ca="1" si="14"/>
        <v>1</v>
      </c>
      <c r="F72" s="54">
        <f t="shared" ca="1" si="15"/>
        <v>4</v>
      </c>
      <c r="G72" s="54">
        <f t="shared" ca="1" si="16"/>
        <v>3</v>
      </c>
      <c r="H72" s="54">
        <f t="shared" ca="1" si="17"/>
        <v>0</v>
      </c>
      <c r="I72" s="54">
        <f t="shared" ca="1" si="8"/>
        <v>0</v>
      </c>
      <c r="J72" s="54">
        <f t="shared" ca="1" si="11"/>
        <v>0</v>
      </c>
      <c r="K72" s="54">
        <f t="shared" ca="1" si="12"/>
        <v>0</v>
      </c>
      <c r="L72" s="55" t="s">
        <v>55</v>
      </c>
      <c r="M72" s="56" t="s">
        <v>50</v>
      </c>
      <c r="N72" s="57" t="s">
        <v>50</v>
      </c>
      <c r="O72" s="100" t="s">
        <v>182</v>
      </c>
      <c r="P72" s="59" t="s">
        <v>60</v>
      </c>
      <c r="Q72" s="60">
        <v>70268</v>
      </c>
      <c r="R72" s="61" t="s">
        <v>183</v>
      </c>
      <c r="S72" s="62" t="s">
        <v>184</v>
      </c>
      <c r="T72" s="63">
        <v>1.5</v>
      </c>
      <c r="U72" s="64">
        <v>1</v>
      </c>
      <c r="V72" s="65">
        <v>1.5</v>
      </c>
      <c r="W72" s="66"/>
      <c r="X72" s="66"/>
      <c r="Y72" s="102"/>
      <c r="Z72" s="68"/>
      <c r="AA72" s="69" t="s">
        <v>49</v>
      </c>
      <c r="AB72" s="70"/>
      <c r="AC72" s="70"/>
      <c r="AD72" s="71"/>
      <c r="AE72" s="71"/>
    </row>
    <row r="73" spans="1:31" s="13" customFormat="1" ht="15" x14ac:dyDescent="0.2">
      <c r="A73" s="53" t="str">
        <f t="shared" si="0"/>
        <v>S</v>
      </c>
      <c r="B73" s="54">
        <f t="shared" ca="1" si="9"/>
        <v>3</v>
      </c>
      <c r="C73" s="54" t="str">
        <f t="shared" ca="1" si="13"/>
        <v>S</v>
      </c>
      <c r="D73" s="54">
        <f t="shared" ca="1" si="10"/>
        <v>0</v>
      </c>
      <c r="E73" s="54">
        <f t="shared" ca="1" si="14"/>
        <v>1</v>
      </c>
      <c r="F73" s="54">
        <f t="shared" ca="1" si="15"/>
        <v>4</v>
      </c>
      <c r="G73" s="54">
        <f t="shared" ca="1" si="16"/>
        <v>3</v>
      </c>
      <c r="H73" s="54">
        <f t="shared" ca="1" si="17"/>
        <v>0</v>
      </c>
      <c r="I73" s="54">
        <f t="shared" ca="1" si="8"/>
        <v>0</v>
      </c>
      <c r="J73" s="54">
        <f t="shared" ca="1" si="11"/>
        <v>0</v>
      </c>
      <c r="K73" s="54">
        <f t="shared" ca="1" si="12"/>
        <v>0</v>
      </c>
      <c r="L73" s="55" t="s">
        <v>55</v>
      </c>
      <c r="M73" s="56" t="s">
        <v>50</v>
      </c>
      <c r="N73" s="57" t="s">
        <v>50</v>
      </c>
      <c r="O73" s="100" t="s">
        <v>185</v>
      </c>
      <c r="P73" s="59" t="s">
        <v>60</v>
      </c>
      <c r="Q73" s="60">
        <v>70376</v>
      </c>
      <c r="R73" s="61" t="s">
        <v>186</v>
      </c>
      <c r="S73" s="62" t="s">
        <v>109</v>
      </c>
      <c r="T73" s="63">
        <v>6</v>
      </c>
      <c r="U73" s="64">
        <v>1</v>
      </c>
      <c r="V73" s="65">
        <v>6</v>
      </c>
      <c r="W73" s="66"/>
      <c r="X73" s="66"/>
      <c r="Y73" s="102"/>
      <c r="Z73" s="68"/>
      <c r="AA73" s="69" t="s">
        <v>49</v>
      </c>
      <c r="AB73" s="105"/>
      <c r="AC73" s="105"/>
      <c r="AD73" s="9"/>
      <c r="AE73" s="9"/>
    </row>
    <row r="74" spans="1:31" s="13" customFormat="1" ht="15" x14ac:dyDescent="0.2">
      <c r="A74" s="53" t="str">
        <f t="shared" si="0"/>
        <v>S</v>
      </c>
      <c r="B74" s="54">
        <f t="shared" ca="1" si="9"/>
        <v>3</v>
      </c>
      <c r="C74" s="54" t="str">
        <f t="shared" ca="1" si="13"/>
        <v>S</v>
      </c>
      <c r="D74" s="54">
        <f t="shared" ca="1" si="10"/>
        <v>0</v>
      </c>
      <c r="E74" s="54">
        <f t="shared" ca="1" si="14"/>
        <v>1</v>
      </c>
      <c r="F74" s="54">
        <f t="shared" ca="1" si="15"/>
        <v>4</v>
      </c>
      <c r="G74" s="54">
        <f t="shared" ca="1" si="16"/>
        <v>3</v>
      </c>
      <c r="H74" s="54">
        <f t="shared" ca="1" si="17"/>
        <v>0</v>
      </c>
      <c r="I74" s="54">
        <f t="shared" ca="1" si="8"/>
        <v>0</v>
      </c>
      <c r="J74" s="54">
        <f t="shared" ca="1" si="11"/>
        <v>0</v>
      </c>
      <c r="K74" s="54">
        <f t="shared" ca="1" si="12"/>
        <v>0</v>
      </c>
      <c r="L74" s="55" t="s">
        <v>55</v>
      </c>
      <c r="M74" s="56" t="s">
        <v>50</v>
      </c>
      <c r="N74" s="57" t="s">
        <v>50</v>
      </c>
      <c r="O74" s="100" t="s">
        <v>187</v>
      </c>
      <c r="P74" s="59" t="s">
        <v>60</v>
      </c>
      <c r="Q74" s="60">
        <v>70386</v>
      </c>
      <c r="R74" s="61" t="s">
        <v>188</v>
      </c>
      <c r="S74" s="62" t="s">
        <v>166</v>
      </c>
      <c r="T74" s="63">
        <v>1</v>
      </c>
      <c r="U74" s="64">
        <v>1</v>
      </c>
      <c r="V74" s="65">
        <v>1</v>
      </c>
      <c r="W74" s="66"/>
      <c r="X74" s="66"/>
      <c r="Y74" s="102"/>
      <c r="Z74" s="68"/>
      <c r="AA74" s="69" t="s">
        <v>49</v>
      </c>
      <c r="AB74" s="105"/>
      <c r="AC74" s="105"/>
      <c r="AD74" s="9"/>
      <c r="AE74" s="9"/>
    </row>
    <row r="75" spans="1:31" s="13" customFormat="1" ht="15" x14ac:dyDescent="0.2">
      <c r="A75" s="53" t="str">
        <f t="shared" si="0"/>
        <v>S</v>
      </c>
      <c r="B75" s="54">
        <f t="shared" ca="1" si="9"/>
        <v>3</v>
      </c>
      <c r="C75" s="54" t="str">
        <f t="shared" ca="1" si="13"/>
        <v>S</v>
      </c>
      <c r="D75" s="54">
        <f t="shared" ca="1" si="10"/>
        <v>0</v>
      </c>
      <c r="E75" s="54">
        <f t="shared" ca="1" si="14"/>
        <v>1</v>
      </c>
      <c r="F75" s="54">
        <f t="shared" ca="1" si="15"/>
        <v>4</v>
      </c>
      <c r="G75" s="54">
        <f t="shared" ca="1" si="16"/>
        <v>3</v>
      </c>
      <c r="H75" s="54">
        <f t="shared" ca="1" si="17"/>
        <v>0</v>
      </c>
      <c r="I75" s="54">
        <f t="shared" ca="1" si="8"/>
        <v>0</v>
      </c>
      <c r="J75" s="54">
        <f t="shared" ca="1" si="11"/>
        <v>0</v>
      </c>
      <c r="K75" s="54">
        <f t="shared" ca="1" si="12"/>
        <v>0</v>
      </c>
      <c r="L75" s="55" t="s">
        <v>55</v>
      </c>
      <c r="M75" s="56" t="s">
        <v>50</v>
      </c>
      <c r="N75" s="57" t="s">
        <v>50</v>
      </c>
      <c r="O75" s="100" t="s">
        <v>189</v>
      </c>
      <c r="P75" s="59" t="s">
        <v>60</v>
      </c>
      <c r="Q75" s="60">
        <v>70422</v>
      </c>
      <c r="R75" s="61" t="s">
        <v>190</v>
      </c>
      <c r="S75" s="62" t="s">
        <v>191</v>
      </c>
      <c r="T75" s="63">
        <v>2</v>
      </c>
      <c r="U75" s="64">
        <v>1</v>
      </c>
      <c r="V75" s="65">
        <v>2</v>
      </c>
      <c r="W75" s="66"/>
      <c r="X75" s="66"/>
      <c r="Y75" s="102"/>
      <c r="Z75" s="68"/>
      <c r="AA75" s="69" t="s">
        <v>49</v>
      </c>
      <c r="AB75" s="105"/>
      <c r="AC75" s="105"/>
      <c r="AD75" s="9"/>
      <c r="AE75" s="9"/>
    </row>
    <row r="76" spans="1:31" s="13" customFormat="1" ht="15" x14ac:dyDescent="0.2">
      <c r="A76" s="53" t="str">
        <f t="shared" si="0"/>
        <v>S</v>
      </c>
      <c r="B76" s="54">
        <f t="shared" ca="1" si="9"/>
        <v>3</v>
      </c>
      <c r="C76" s="54" t="str">
        <f t="shared" ca="1" si="13"/>
        <v>S</v>
      </c>
      <c r="D76" s="54">
        <f t="shared" ca="1" si="10"/>
        <v>0</v>
      </c>
      <c r="E76" s="54">
        <f t="shared" ca="1" si="14"/>
        <v>1</v>
      </c>
      <c r="F76" s="54">
        <f t="shared" ca="1" si="15"/>
        <v>4</v>
      </c>
      <c r="G76" s="54">
        <f t="shared" ca="1" si="16"/>
        <v>3</v>
      </c>
      <c r="H76" s="54">
        <f t="shared" ca="1" si="17"/>
        <v>0</v>
      </c>
      <c r="I76" s="54">
        <f t="shared" ca="1" si="8"/>
        <v>0</v>
      </c>
      <c r="J76" s="54">
        <f t="shared" ca="1" si="11"/>
        <v>0</v>
      </c>
      <c r="K76" s="54">
        <f t="shared" ca="1" si="12"/>
        <v>0</v>
      </c>
      <c r="L76" s="55" t="s">
        <v>55</v>
      </c>
      <c r="M76" s="56" t="s">
        <v>50</v>
      </c>
      <c r="N76" s="57" t="s">
        <v>50</v>
      </c>
      <c r="O76" s="100" t="s">
        <v>192</v>
      </c>
      <c r="P76" s="59" t="s">
        <v>60</v>
      </c>
      <c r="Q76" s="60">
        <v>70428</v>
      </c>
      <c r="R76" s="61" t="s">
        <v>193</v>
      </c>
      <c r="S76" s="62" t="s">
        <v>191</v>
      </c>
      <c r="T76" s="63">
        <v>1</v>
      </c>
      <c r="U76" s="64">
        <v>1</v>
      </c>
      <c r="V76" s="65">
        <v>1</v>
      </c>
      <c r="W76" s="66"/>
      <c r="X76" s="66"/>
      <c r="Y76" s="102"/>
      <c r="Z76" s="68"/>
      <c r="AA76" s="69" t="s">
        <v>49</v>
      </c>
      <c r="AB76" s="105"/>
      <c r="AC76" s="105"/>
      <c r="AD76" s="9"/>
      <c r="AE76" s="9"/>
    </row>
    <row r="77" spans="1:31" s="13" customFormat="1" ht="22.5" x14ac:dyDescent="0.2">
      <c r="A77" s="53" t="str">
        <f t="shared" si="0"/>
        <v>S</v>
      </c>
      <c r="B77" s="54">
        <f t="shared" ca="1" si="9"/>
        <v>3</v>
      </c>
      <c r="C77" s="54" t="str">
        <f t="shared" ca="1" si="13"/>
        <v>S</v>
      </c>
      <c r="D77" s="54">
        <f t="shared" ca="1" si="10"/>
        <v>0</v>
      </c>
      <c r="E77" s="54">
        <f t="shared" ca="1" si="14"/>
        <v>1</v>
      </c>
      <c r="F77" s="54">
        <f t="shared" ca="1" si="15"/>
        <v>4</v>
      </c>
      <c r="G77" s="54">
        <f t="shared" ca="1" si="16"/>
        <v>3</v>
      </c>
      <c r="H77" s="54">
        <f t="shared" ca="1" si="17"/>
        <v>0</v>
      </c>
      <c r="I77" s="54">
        <f t="shared" ca="1" si="8"/>
        <v>0</v>
      </c>
      <c r="J77" s="54">
        <f t="shared" ca="1" si="11"/>
        <v>0</v>
      </c>
      <c r="K77" s="54">
        <f t="shared" ca="1" si="12"/>
        <v>0</v>
      </c>
      <c r="L77" s="55" t="s">
        <v>55</v>
      </c>
      <c r="M77" s="56" t="s">
        <v>50</v>
      </c>
      <c r="N77" s="57" t="s">
        <v>50</v>
      </c>
      <c r="O77" s="100" t="s">
        <v>194</v>
      </c>
      <c r="P77" s="59" t="s">
        <v>52</v>
      </c>
      <c r="Q77" s="60">
        <v>92980</v>
      </c>
      <c r="R77" s="61" t="s">
        <v>118</v>
      </c>
      <c r="S77" s="62" t="s">
        <v>119</v>
      </c>
      <c r="T77" s="63">
        <v>5</v>
      </c>
      <c r="U77" s="64">
        <v>1</v>
      </c>
      <c r="V77" s="65">
        <v>5</v>
      </c>
      <c r="W77" s="66"/>
      <c r="X77" s="66"/>
      <c r="Y77" s="102"/>
      <c r="Z77" s="68"/>
      <c r="AA77" s="69" t="s">
        <v>49</v>
      </c>
      <c r="AB77" s="105"/>
      <c r="AC77" s="105"/>
      <c r="AD77" s="9"/>
      <c r="AE77" s="9"/>
    </row>
    <row r="78" spans="1:31" s="13" customFormat="1" ht="22.5" x14ac:dyDescent="0.2">
      <c r="A78" s="53" t="str">
        <f t="shared" si="0"/>
        <v>S</v>
      </c>
      <c r="B78" s="54">
        <f t="shared" ca="1" si="9"/>
        <v>3</v>
      </c>
      <c r="C78" s="54" t="str">
        <f t="shared" ca="1" si="13"/>
        <v>S</v>
      </c>
      <c r="D78" s="54">
        <f t="shared" ca="1" si="10"/>
        <v>0</v>
      </c>
      <c r="E78" s="54">
        <f t="shared" ca="1" si="14"/>
        <v>1</v>
      </c>
      <c r="F78" s="54">
        <f t="shared" ca="1" si="15"/>
        <v>4</v>
      </c>
      <c r="G78" s="54">
        <f t="shared" ca="1" si="16"/>
        <v>3</v>
      </c>
      <c r="H78" s="54">
        <f t="shared" ca="1" si="17"/>
        <v>0</v>
      </c>
      <c r="I78" s="54">
        <f t="shared" ca="1" si="8"/>
        <v>0</v>
      </c>
      <c r="J78" s="54">
        <f t="shared" ca="1" si="11"/>
        <v>0</v>
      </c>
      <c r="K78" s="54">
        <f t="shared" ca="1" si="12"/>
        <v>0</v>
      </c>
      <c r="L78" s="55" t="s">
        <v>55</v>
      </c>
      <c r="M78" s="56" t="s">
        <v>50</v>
      </c>
      <c r="N78" s="57" t="s">
        <v>50</v>
      </c>
      <c r="O78" s="100" t="s">
        <v>195</v>
      </c>
      <c r="P78" s="59" t="s">
        <v>60</v>
      </c>
      <c r="Q78" s="60">
        <v>70696</v>
      </c>
      <c r="R78" s="61" t="s">
        <v>196</v>
      </c>
      <c r="S78" s="62" t="s">
        <v>109</v>
      </c>
      <c r="T78" s="63">
        <v>1</v>
      </c>
      <c r="U78" s="64">
        <v>1</v>
      </c>
      <c r="V78" s="65">
        <v>1</v>
      </c>
      <c r="W78" s="66"/>
      <c r="X78" s="66"/>
      <c r="Y78" s="102"/>
      <c r="Z78" s="68"/>
      <c r="AA78" s="69" t="s">
        <v>179</v>
      </c>
      <c r="AB78" s="105"/>
      <c r="AC78" s="105"/>
      <c r="AD78" s="9"/>
      <c r="AE78" s="9"/>
    </row>
    <row r="79" spans="1:31" s="72" customFormat="1" ht="15" x14ac:dyDescent="0.2">
      <c r="A79" s="53" t="str">
        <f t="shared" si="0"/>
        <v>S</v>
      </c>
      <c r="B79" s="54">
        <f t="shared" ca="1" si="9"/>
        <v>3</v>
      </c>
      <c r="C79" s="54" t="str">
        <f t="shared" ca="1" si="13"/>
        <v>S</v>
      </c>
      <c r="D79" s="54">
        <f t="shared" ca="1" si="10"/>
        <v>0</v>
      </c>
      <c r="E79" s="54">
        <f t="shared" ca="1" si="14"/>
        <v>1</v>
      </c>
      <c r="F79" s="54">
        <f t="shared" ca="1" si="15"/>
        <v>4</v>
      </c>
      <c r="G79" s="54">
        <f t="shared" ca="1" si="16"/>
        <v>3</v>
      </c>
      <c r="H79" s="54">
        <f t="shared" ca="1" si="17"/>
        <v>0</v>
      </c>
      <c r="I79" s="54">
        <f t="shared" ca="1" si="8"/>
        <v>0</v>
      </c>
      <c r="J79" s="54">
        <f t="shared" ca="1" si="11"/>
        <v>0</v>
      </c>
      <c r="K79" s="54">
        <f t="shared" ca="1" si="12"/>
        <v>0</v>
      </c>
      <c r="L79" s="55" t="s">
        <v>55</v>
      </c>
      <c r="M79" s="56" t="s">
        <v>50</v>
      </c>
      <c r="N79" s="57" t="s">
        <v>50</v>
      </c>
      <c r="O79" s="100" t="s">
        <v>197</v>
      </c>
      <c r="P79" s="59" t="s">
        <v>60</v>
      </c>
      <c r="Q79" s="60">
        <v>70697</v>
      </c>
      <c r="R79" s="61" t="s">
        <v>198</v>
      </c>
      <c r="S79" s="62" t="s">
        <v>109</v>
      </c>
      <c r="T79" s="63">
        <v>1</v>
      </c>
      <c r="U79" s="64">
        <v>1</v>
      </c>
      <c r="V79" s="65">
        <v>1</v>
      </c>
      <c r="W79" s="66"/>
      <c r="X79" s="66"/>
      <c r="Y79" s="102"/>
      <c r="Z79" s="68"/>
      <c r="AA79" s="69" t="s">
        <v>49</v>
      </c>
      <c r="AB79" s="70"/>
      <c r="AC79" s="70"/>
      <c r="AD79" s="71"/>
      <c r="AE79" s="71"/>
    </row>
    <row r="80" spans="1:31" s="72" customFormat="1" ht="33.75" x14ac:dyDescent="0.2">
      <c r="A80" s="53" t="str">
        <f t="shared" ref="A80:A137" si="18">CHOOSE(1+LOG(1+2*(ORÇAMENTO.Nivel="Nível 1")+4*(ORÇAMENTO.Nivel="Nível 2")+8*(ORÇAMENTO.Nivel="Nível 3")+16*(ORÇAMENTO.Nivel="Nível 4")+32*(ORÇAMENTO.Nivel="Serviço"),2),0,1,2,3,4,"S")</f>
        <v>S</v>
      </c>
      <c r="B80" s="54">
        <f t="shared" ca="1" si="9"/>
        <v>3</v>
      </c>
      <c r="C80" s="54" t="str">
        <f t="shared" ca="1" si="13"/>
        <v>S</v>
      </c>
      <c r="D80" s="54">
        <f t="shared" ca="1" si="10"/>
        <v>0</v>
      </c>
      <c r="E80" s="54">
        <f t="shared" ca="1" si="14"/>
        <v>1</v>
      </c>
      <c r="F80" s="54">
        <f t="shared" ca="1" si="15"/>
        <v>4</v>
      </c>
      <c r="G80" s="54">
        <f t="shared" ca="1" si="16"/>
        <v>3</v>
      </c>
      <c r="H80" s="54">
        <f t="shared" ca="1" si="17"/>
        <v>0</v>
      </c>
      <c r="I80" s="54">
        <f t="shared" ca="1" si="8"/>
        <v>0</v>
      </c>
      <c r="J80" s="54">
        <f t="shared" ca="1" si="11"/>
        <v>0</v>
      </c>
      <c r="K80" s="54">
        <f t="shared" ca="1" si="12"/>
        <v>0</v>
      </c>
      <c r="L80" s="55" t="s">
        <v>55</v>
      </c>
      <c r="M80" s="56" t="s">
        <v>50</v>
      </c>
      <c r="N80" s="57" t="s">
        <v>50</v>
      </c>
      <c r="O80" s="100" t="s">
        <v>199</v>
      </c>
      <c r="P80" s="59" t="s">
        <v>52</v>
      </c>
      <c r="Q80" s="60">
        <v>97893</v>
      </c>
      <c r="R80" s="61" t="s">
        <v>200</v>
      </c>
      <c r="S80" s="62" t="s">
        <v>61</v>
      </c>
      <c r="T80" s="63">
        <v>1</v>
      </c>
      <c r="U80" s="64">
        <v>1</v>
      </c>
      <c r="V80" s="65">
        <v>1</v>
      </c>
      <c r="W80" s="66"/>
      <c r="X80" s="66"/>
      <c r="Y80" s="102"/>
      <c r="Z80" s="68"/>
      <c r="AA80" s="69" t="s">
        <v>49</v>
      </c>
      <c r="AB80" s="70"/>
      <c r="AC80" s="70"/>
      <c r="AD80" s="71"/>
      <c r="AE80" s="71"/>
    </row>
    <row r="81" spans="1:31" s="13" customFormat="1" ht="15" x14ac:dyDescent="0.2">
      <c r="A81" s="53" t="str">
        <f t="shared" si="18"/>
        <v>S</v>
      </c>
      <c r="B81" s="54">
        <f t="shared" ca="1" si="9"/>
        <v>3</v>
      </c>
      <c r="C81" s="54" t="str">
        <f t="shared" ca="1" si="13"/>
        <v>S</v>
      </c>
      <c r="D81" s="54">
        <f t="shared" ca="1" si="10"/>
        <v>0</v>
      </c>
      <c r="E81" s="54">
        <f t="shared" ca="1" si="14"/>
        <v>1</v>
      </c>
      <c r="F81" s="54">
        <f t="shared" ca="1" si="15"/>
        <v>4</v>
      </c>
      <c r="G81" s="54">
        <f t="shared" ca="1" si="16"/>
        <v>3</v>
      </c>
      <c r="H81" s="54">
        <f t="shared" ca="1" si="17"/>
        <v>0</v>
      </c>
      <c r="I81" s="54">
        <f t="shared" ref="I81:I144" ca="1" si="19">IF(AND($C81&lt;=4,$C81&lt;&gt;0),0,IF(AND($C81="S",$Y81&gt;0),OFFSET(I81,-1,0)+1,OFFSET(I81,-1,0)))</f>
        <v>0</v>
      </c>
      <c r="J81" s="54">
        <f t="shared" ca="1" si="11"/>
        <v>0</v>
      </c>
      <c r="K81" s="54">
        <f t="shared" ca="1" si="12"/>
        <v>0</v>
      </c>
      <c r="L81" s="55" t="s">
        <v>55</v>
      </c>
      <c r="M81" s="56" t="s">
        <v>50</v>
      </c>
      <c r="N81" s="57" t="s">
        <v>50</v>
      </c>
      <c r="O81" s="100" t="s">
        <v>201</v>
      </c>
      <c r="P81" s="59" t="s">
        <v>60</v>
      </c>
      <c r="Q81" s="60">
        <v>70771</v>
      </c>
      <c r="R81" s="61" t="s">
        <v>202</v>
      </c>
      <c r="S81" s="62" t="s">
        <v>166</v>
      </c>
      <c r="T81" s="63">
        <v>1</v>
      </c>
      <c r="U81" s="64">
        <v>1</v>
      </c>
      <c r="V81" s="65">
        <v>1</v>
      </c>
      <c r="W81" s="66"/>
      <c r="X81" s="66"/>
      <c r="Y81" s="102"/>
      <c r="Z81" s="68"/>
      <c r="AA81" s="69" t="s">
        <v>49</v>
      </c>
      <c r="AD81" s="9"/>
      <c r="AE81" s="9"/>
    </row>
    <row r="82" spans="1:31" s="13" customFormat="1" ht="15" x14ac:dyDescent="0.2">
      <c r="A82" s="53" t="str">
        <f t="shared" si="18"/>
        <v>S</v>
      </c>
      <c r="B82" s="54">
        <f t="shared" ca="1" si="9"/>
        <v>3</v>
      </c>
      <c r="C82" s="54" t="str">
        <f t="shared" ca="1" si="13"/>
        <v>S</v>
      </c>
      <c r="D82" s="54">
        <f t="shared" ca="1" si="10"/>
        <v>0</v>
      </c>
      <c r="E82" s="54">
        <f t="shared" ca="1" si="14"/>
        <v>1</v>
      </c>
      <c r="F82" s="54">
        <f t="shared" ca="1" si="15"/>
        <v>4</v>
      </c>
      <c r="G82" s="54">
        <f t="shared" ca="1" si="16"/>
        <v>3</v>
      </c>
      <c r="H82" s="54">
        <f t="shared" ca="1" si="17"/>
        <v>0</v>
      </c>
      <c r="I82" s="54">
        <f t="shared" ca="1" si="19"/>
        <v>0</v>
      </c>
      <c r="J82" s="54">
        <f t="shared" ca="1" si="11"/>
        <v>0</v>
      </c>
      <c r="K82" s="54">
        <f t="shared" ca="1" si="12"/>
        <v>0</v>
      </c>
      <c r="L82" s="55" t="s">
        <v>55</v>
      </c>
      <c r="M82" s="56" t="s">
        <v>50</v>
      </c>
      <c r="N82" s="57" t="s">
        <v>50</v>
      </c>
      <c r="O82" s="100" t="s">
        <v>203</v>
      </c>
      <c r="P82" s="59" t="s">
        <v>60</v>
      </c>
      <c r="Q82" s="60">
        <v>70920</v>
      </c>
      <c r="R82" s="61" t="s">
        <v>204</v>
      </c>
      <c r="S82" s="62" t="s">
        <v>109</v>
      </c>
      <c r="T82" s="63">
        <v>1</v>
      </c>
      <c r="U82" s="64">
        <v>1</v>
      </c>
      <c r="V82" s="65">
        <v>1</v>
      </c>
      <c r="W82" s="66"/>
      <c r="X82" s="66"/>
      <c r="Y82" s="102"/>
      <c r="Z82" s="68"/>
      <c r="AA82" s="69" t="s">
        <v>49</v>
      </c>
      <c r="AD82" s="9"/>
      <c r="AE82" s="9"/>
    </row>
    <row r="83" spans="1:31" s="13" customFormat="1" ht="15" x14ac:dyDescent="0.2">
      <c r="A83" s="53" t="str">
        <f t="shared" si="18"/>
        <v>S</v>
      </c>
      <c r="B83" s="54">
        <f t="shared" ref="B83:B146" ca="1" si="20">IF(OR(C83="s",C83=0),OFFSET(B83,-1,0),C83)</f>
        <v>3</v>
      </c>
      <c r="C83" s="54" t="str">
        <f t="shared" ca="1" si="13"/>
        <v>S</v>
      </c>
      <c r="D83" s="54">
        <f t="shared" ref="D83:D146" ca="1" si="21">IF(OR(C83="S",C83=0),0,IF(ISERROR(K83),J83,SMALL(J83:K83,1)))</f>
        <v>0</v>
      </c>
      <c r="E83" s="54">
        <f t="shared" ca="1" si="14"/>
        <v>1</v>
      </c>
      <c r="F83" s="54">
        <f t="shared" ca="1" si="15"/>
        <v>4</v>
      </c>
      <c r="G83" s="54">
        <f t="shared" ca="1" si="16"/>
        <v>3</v>
      </c>
      <c r="H83" s="54">
        <f t="shared" ca="1" si="17"/>
        <v>0</v>
      </c>
      <c r="I83" s="54">
        <f t="shared" ca="1" si="19"/>
        <v>0</v>
      </c>
      <c r="J83" s="54">
        <f t="shared" ref="J83:J146" ca="1" si="22">IF(OR($C83="S",$C83=0),0,MATCH(0,OFFSET($D83,1,$C83,ROW($C$219)-ROW($C83)),0))</f>
        <v>0</v>
      </c>
      <c r="K83" s="54">
        <f t="shared" ref="K83:K146" ca="1" si="23">IF(OR($C83="S",$C83=0),0,MATCH(OFFSET($D83,0,$C83)+1,OFFSET($D83,1,$C83,ROW($C$219)-ROW($C83)),0))</f>
        <v>0</v>
      </c>
      <c r="L83" s="55" t="s">
        <v>55</v>
      </c>
      <c r="M83" s="56" t="s">
        <v>50</v>
      </c>
      <c r="N83" s="57" t="s">
        <v>50</v>
      </c>
      <c r="O83" s="100" t="s">
        <v>205</v>
      </c>
      <c r="P83" s="59" t="s">
        <v>60</v>
      </c>
      <c r="Q83" s="60">
        <v>70921</v>
      </c>
      <c r="R83" s="61" t="s">
        <v>206</v>
      </c>
      <c r="S83" s="62" t="s">
        <v>109</v>
      </c>
      <c r="T83" s="63">
        <v>2</v>
      </c>
      <c r="U83" s="64">
        <v>1</v>
      </c>
      <c r="V83" s="65">
        <v>2</v>
      </c>
      <c r="W83" s="66"/>
      <c r="X83" s="66"/>
      <c r="Y83" s="102"/>
      <c r="Z83" s="68"/>
      <c r="AA83" s="69" t="s">
        <v>49</v>
      </c>
      <c r="AD83" s="9"/>
      <c r="AE83" s="9"/>
    </row>
    <row r="84" spans="1:31" s="13" customFormat="1" ht="15" x14ac:dyDescent="0.2">
      <c r="A84" s="53" t="str">
        <f t="shared" si="18"/>
        <v>S</v>
      </c>
      <c r="B84" s="54">
        <f t="shared" ca="1" si="20"/>
        <v>3</v>
      </c>
      <c r="C84" s="54" t="str">
        <f t="shared" ref="C84:C147" ca="1" si="24">IF(OFFSET(C84,-1,0)="L",1,IF(OFFSET(C84,-1,0)=1,2,IF(OR(A84="s",A84=0),"S",IF(AND(OFFSET(C84,-1,0)=2,A84=4),3,IF(AND(OR(OFFSET(C84,-1,0)="s",OFFSET(C84,-1,0)=0),A84&lt;&gt;"s",A84&gt;OFFSET(B84,-1,0)),OFFSET(B84,-1,0),A84)))))</f>
        <v>S</v>
      </c>
      <c r="D84" s="54">
        <f t="shared" ca="1" si="21"/>
        <v>0</v>
      </c>
      <c r="E84" s="54">
        <f t="shared" ref="E84:E147" ca="1" si="25">IF($C84=1,OFFSET(E84,-1,0)+1,OFFSET(E84,-1,0))</f>
        <v>1</v>
      </c>
      <c r="F84" s="54">
        <f t="shared" ref="F84:F147" ca="1" si="26">IF($C84=1,0,IF($C84=2,OFFSET(F84,-1,0)+1,OFFSET(F84,-1,0)))</f>
        <v>4</v>
      </c>
      <c r="G84" s="54">
        <f t="shared" ref="G84:G147" ca="1" si="27">IF(AND($C84&lt;=2,$C84&lt;&gt;0),0,IF($C84=3,OFFSET(G84,-1,0)+1,OFFSET(G84,-1,0)))</f>
        <v>3</v>
      </c>
      <c r="H84" s="54">
        <f t="shared" ref="H84:H147" ca="1" si="28">IF(AND($C84&lt;=3,$C84&lt;&gt;0),0,IF($C84=4,OFFSET(H84,-1,0)+1,OFFSET(H84,-1,0)))</f>
        <v>0</v>
      </c>
      <c r="I84" s="54">
        <f t="shared" ca="1" si="19"/>
        <v>0</v>
      </c>
      <c r="J84" s="54">
        <f t="shared" ca="1" si="22"/>
        <v>0</v>
      </c>
      <c r="K84" s="54">
        <f t="shared" ca="1" si="23"/>
        <v>0</v>
      </c>
      <c r="L84" s="55" t="s">
        <v>55</v>
      </c>
      <c r="M84" s="56" t="s">
        <v>50</v>
      </c>
      <c r="N84" s="57" t="s">
        <v>50</v>
      </c>
      <c r="O84" s="100" t="s">
        <v>207</v>
      </c>
      <c r="P84" s="59" t="s">
        <v>60</v>
      </c>
      <c r="Q84" s="60">
        <v>70922</v>
      </c>
      <c r="R84" s="61" t="s">
        <v>208</v>
      </c>
      <c r="S84" s="62" t="s">
        <v>109</v>
      </c>
      <c r="T84" s="63">
        <v>2</v>
      </c>
      <c r="U84" s="64">
        <v>1</v>
      </c>
      <c r="V84" s="65">
        <v>2</v>
      </c>
      <c r="W84" s="66"/>
      <c r="X84" s="66"/>
      <c r="Y84" s="102"/>
      <c r="Z84" s="68"/>
      <c r="AA84" s="69" t="s">
        <v>49</v>
      </c>
      <c r="AB84" s="105"/>
      <c r="AC84" s="105"/>
      <c r="AD84" s="9"/>
      <c r="AE84" s="9"/>
    </row>
    <row r="85" spans="1:31" s="13" customFormat="1" ht="15" x14ac:dyDescent="0.2">
      <c r="A85" s="53" t="str">
        <f t="shared" si="18"/>
        <v>S</v>
      </c>
      <c r="B85" s="54">
        <f t="shared" ca="1" si="20"/>
        <v>3</v>
      </c>
      <c r="C85" s="54" t="str">
        <f t="shared" ca="1" si="24"/>
        <v>S</v>
      </c>
      <c r="D85" s="54">
        <f t="shared" ca="1" si="21"/>
        <v>0</v>
      </c>
      <c r="E85" s="54">
        <f t="shared" ca="1" si="25"/>
        <v>1</v>
      </c>
      <c r="F85" s="54">
        <f t="shared" ca="1" si="26"/>
        <v>4</v>
      </c>
      <c r="G85" s="54">
        <f t="shared" ca="1" si="27"/>
        <v>3</v>
      </c>
      <c r="H85" s="54">
        <f t="shared" ca="1" si="28"/>
        <v>0</v>
      </c>
      <c r="I85" s="54">
        <f t="shared" ca="1" si="19"/>
        <v>0</v>
      </c>
      <c r="J85" s="54">
        <f t="shared" ca="1" si="22"/>
        <v>0</v>
      </c>
      <c r="K85" s="54">
        <f t="shared" ca="1" si="23"/>
        <v>0</v>
      </c>
      <c r="L85" s="55" t="s">
        <v>55</v>
      </c>
      <c r="M85" s="56" t="s">
        <v>50</v>
      </c>
      <c r="N85" s="57" t="s">
        <v>50</v>
      </c>
      <c r="O85" s="100" t="s">
        <v>209</v>
      </c>
      <c r="P85" s="59" t="s">
        <v>60</v>
      </c>
      <c r="Q85" s="60">
        <v>71016</v>
      </c>
      <c r="R85" s="61" t="s">
        <v>210</v>
      </c>
      <c r="S85" s="62" t="s">
        <v>166</v>
      </c>
      <c r="T85" s="63">
        <v>4</v>
      </c>
      <c r="U85" s="64">
        <v>1</v>
      </c>
      <c r="V85" s="65">
        <v>4</v>
      </c>
      <c r="W85" s="66"/>
      <c r="X85" s="66"/>
      <c r="Y85" s="102"/>
      <c r="Z85" s="68"/>
      <c r="AA85" s="69" t="s">
        <v>49</v>
      </c>
      <c r="AB85" s="105"/>
      <c r="AC85" s="105"/>
      <c r="AD85" s="9"/>
      <c r="AE85" s="9"/>
    </row>
    <row r="86" spans="1:31" s="13" customFormat="1" ht="15" x14ac:dyDescent="0.2">
      <c r="A86" s="53" t="str">
        <f t="shared" si="18"/>
        <v>S</v>
      </c>
      <c r="B86" s="54">
        <f t="shared" ca="1" si="20"/>
        <v>3</v>
      </c>
      <c r="C86" s="54" t="str">
        <f t="shared" ca="1" si="24"/>
        <v>S</v>
      </c>
      <c r="D86" s="54">
        <f t="shared" ca="1" si="21"/>
        <v>0</v>
      </c>
      <c r="E86" s="54">
        <f t="shared" ca="1" si="25"/>
        <v>1</v>
      </c>
      <c r="F86" s="54">
        <f t="shared" ca="1" si="26"/>
        <v>4</v>
      </c>
      <c r="G86" s="54">
        <f t="shared" ca="1" si="27"/>
        <v>3</v>
      </c>
      <c r="H86" s="54">
        <f t="shared" ca="1" si="28"/>
        <v>0</v>
      </c>
      <c r="I86" s="54">
        <f t="shared" ca="1" si="19"/>
        <v>0</v>
      </c>
      <c r="J86" s="54">
        <f t="shared" ca="1" si="22"/>
        <v>0</v>
      </c>
      <c r="K86" s="54">
        <f t="shared" ca="1" si="23"/>
        <v>0</v>
      </c>
      <c r="L86" s="55" t="s">
        <v>55</v>
      </c>
      <c r="M86" s="56" t="s">
        <v>50</v>
      </c>
      <c r="N86" s="57" t="s">
        <v>50</v>
      </c>
      <c r="O86" s="100" t="s">
        <v>211</v>
      </c>
      <c r="P86" s="59" t="s">
        <v>60</v>
      </c>
      <c r="Q86" s="60">
        <v>71020</v>
      </c>
      <c r="R86" s="61" t="s">
        <v>212</v>
      </c>
      <c r="S86" s="62" t="s">
        <v>109</v>
      </c>
      <c r="T86" s="63">
        <v>6</v>
      </c>
      <c r="U86" s="64">
        <v>1</v>
      </c>
      <c r="V86" s="65">
        <v>6</v>
      </c>
      <c r="W86" s="66"/>
      <c r="X86" s="66"/>
      <c r="Y86" s="102"/>
      <c r="Z86" s="68"/>
      <c r="AA86" s="69" t="s">
        <v>49</v>
      </c>
      <c r="AB86" s="105"/>
      <c r="AC86" s="105"/>
      <c r="AD86" s="9"/>
      <c r="AE86" s="9"/>
    </row>
    <row r="87" spans="1:31" s="13" customFormat="1" ht="22.5" x14ac:dyDescent="0.2">
      <c r="A87" s="53" t="str">
        <f t="shared" si="18"/>
        <v>S</v>
      </c>
      <c r="B87" s="54">
        <f t="shared" ca="1" si="20"/>
        <v>3</v>
      </c>
      <c r="C87" s="54" t="str">
        <f t="shared" ca="1" si="24"/>
        <v>S</v>
      </c>
      <c r="D87" s="54">
        <f t="shared" ca="1" si="21"/>
        <v>0</v>
      </c>
      <c r="E87" s="54">
        <f t="shared" ca="1" si="25"/>
        <v>1</v>
      </c>
      <c r="F87" s="54">
        <f t="shared" ca="1" si="26"/>
        <v>4</v>
      </c>
      <c r="G87" s="54">
        <f t="shared" ca="1" si="27"/>
        <v>3</v>
      </c>
      <c r="H87" s="54">
        <f t="shared" ca="1" si="28"/>
        <v>0</v>
      </c>
      <c r="I87" s="54">
        <f t="shared" ca="1" si="19"/>
        <v>0</v>
      </c>
      <c r="J87" s="54">
        <f t="shared" ca="1" si="22"/>
        <v>0</v>
      </c>
      <c r="K87" s="54">
        <f t="shared" ca="1" si="23"/>
        <v>0</v>
      </c>
      <c r="L87" s="55" t="s">
        <v>55</v>
      </c>
      <c r="M87" s="56" t="s">
        <v>50</v>
      </c>
      <c r="N87" s="57" t="s">
        <v>50</v>
      </c>
      <c r="O87" s="100" t="s">
        <v>213</v>
      </c>
      <c r="P87" s="59" t="s">
        <v>52</v>
      </c>
      <c r="Q87" s="60">
        <v>72272</v>
      </c>
      <c r="R87" s="61" t="s">
        <v>214</v>
      </c>
      <c r="S87" s="62" t="s">
        <v>61</v>
      </c>
      <c r="T87" s="63">
        <v>1</v>
      </c>
      <c r="U87" s="64">
        <v>1</v>
      </c>
      <c r="V87" s="65">
        <v>1</v>
      </c>
      <c r="W87" s="66"/>
      <c r="X87" s="66"/>
      <c r="Y87" s="102"/>
      <c r="Z87" s="68"/>
      <c r="AA87" s="69" t="s">
        <v>49</v>
      </c>
      <c r="AB87" s="105"/>
      <c r="AC87" s="105"/>
      <c r="AD87" s="9"/>
      <c r="AE87" s="9"/>
    </row>
    <row r="88" spans="1:31" s="13" customFormat="1" ht="15" x14ac:dyDescent="0.2">
      <c r="A88" s="53" t="str">
        <f t="shared" si="18"/>
        <v>S</v>
      </c>
      <c r="B88" s="54">
        <f t="shared" ca="1" si="20"/>
        <v>3</v>
      </c>
      <c r="C88" s="54" t="str">
        <f t="shared" ca="1" si="24"/>
        <v>S</v>
      </c>
      <c r="D88" s="54">
        <f t="shared" ca="1" si="21"/>
        <v>0</v>
      </c>
      <c r="E88" s="54">
        <f t="shared" ca="1" si="25"/>
        <v>1</v>
      </c>
      <c r="F88" s="54">
        <f t="shared" ca="1" si="26"/>
        <v>4</v>
      </c>
      <c r="G88" s="54">
        <f t="shared" ca="1" si="27"/>
        <v>3</v>
      </c>
      <c r="H88" s="54">
        <f t="shared" ca="1" si="28"/>
        <v>0</v>
      </c>
      <c r="I88" s="54">
        <f t="shared" ca="1" si="19"/>
        <v>0</v>
      </c>
      <c r="J88" s="54">
        <f t="shared" ca="1" si="22"/>
        <v>0</v>
      </c>
      <c r="K88" s="54">
        <f t="shared" ca="1" si="23"/>
        <v>0</v>
      </c>
      <c r="L88" s="55" t="s">
        <v>55</v>
      </c>
      <c r="M88" s="56" t="s">
        <v>50</v>
      </c>
      <c r="N88" s="57" t="s">
        <v>50</v>
      </c>
      <c r="O88" s="100" t="s">
        <v>215</v>
      </c>
      <c r="P88" s="59" t="s">
        <v>60</v>
      </c>
      <c r="Q88" s="60">
        <v>71040</v>
      </c>
      <c r="R88" s="61" t="s">
        <v>216</v>
      </c>
      <c r="S88" s="62" t="s">
        <v>109</v>
      </c>
      <c r="T88" s="63">
        <v>4</v>
      </c>
      <c r="U88" s="64">
        <v>1</v>
      </c>
      <c r="V88" s="65">
        <v>4</v>
      </c>
      <c r="W88" s="66"/>
      <c r="X88" s="66"/>
      <c r="Y88" s="102"/>
      <c r="Z88" s="68"/>
      <c r="AA88" s="69" t="s">
        <v>49</v>
      </c>
      <c r="AB88" s="105"/>
      <c r="AC88" s="105"/>
      <c r="AD88" s="9"/>
      <c r="AE88" s="9"/>
    </row>
    <row r="89" spans="1:31" s="13" customFormat="1" ht="15" x14ac:dyDescent="0.2">
      <c r="A89" s="53" t="str">
        <f t="shared" si="18"/>
        <v>S</v>
      </c>
      <c r="B89" s="54">
        <f t="shared" ca="1" si="20"/>
        <v>3</v>
      </c>
      <c r="C89" s="54" t="str">
        <f t="shared" ca="1" si="24"/>
        <v>S</v>
      </c>
      <c r="D89" s="54">
        <f t="shared" ca="1" si="21"/>
        <v>0</v>
      </c>
      <c r="E89" s="54">
        <f t="shared" ca="1" si="25"/>
        <v>1</v>
      </c>
      <c r="F89" s="54">
        <f t="shared" ca="1" si="26"/>
        <v>4</v>
      </c>
      <c r="G89" s="54">
        <f t="shared" ca="1" si="27"/>
        <v>3</v>
      </c>
      <c r="H89" s="54">
        <f t="shared" ca="1" si="28"/>
        <v>0</v>
      </c>
      <c r="I89" s="54">
        <f t="shared" ca="1" si="19"/>
        <v>0</v>
      </c>
      <c r="J89" s="54">
        <f t="shared" ca="1" si="22"/>
        <v>0</v>
      </c>
      <c r="K89" s="54">
        <f t="shared" ca="1" si="23"/>
        <v>0</v>
      </c>
      <c r="L89" s="55" t="s">
        <v>55</v>
      </c>
      <c r="M89" s="56" t="s">
        <v>50</v>
      </c>
      <c r="N89" s="57" t="s">
        <v>50</v>
      </c>
      <c r="O89" s="100" t="s">
        <v>217</v>
      </c>
      <c r="P89" s="59" t="s">
        <v>60</v>
      </c>
      <c r="Q89" s="60">
        <v>71142</v>
      </c>
      <c r="R89" s="61" t="s">
        <v>218</v>
      </c>
      <c r="S89" s="62" t="s">
        <v>109</v>
      </c>
      <c r="T89" s="63">
        <v>1</v>
      </c>
      <c r="U89" s="64">
        <v>1</v>
      </c>
      <c r="V89" s="65">
        <v>1</v>
      </c>
      <c r="W89" s="102"/>
      <c r="X89" s="66"/>
      <c r="Y89" s="102"/>
      <c r="Z89" s="68"/>
      <c r="AA89" s="69" t="s">
        <v>49</v>
      </c>
      <c r="AB89" s="105"/>
      <c r="AC89" s="105"/>
      <c r="AD89" s="9"/>
      <c r="AE89" s="9"/>
    </row>
    <row r="90" spans="1:31" s="72" customFormat="1" ht="15" x14ac:dyDescent="0.2">
      <c r="A90" s="53" t="str">
        <f t="shared" si="18"/>
        <v>S</v>
      </c>
      <c r="B90" s="54">
        <f t="shared" ca="1" si="20"/>
        <v>3</v>
      </c>
      <c r="C90" s="54" t="str">
        <f t="shared" ca="1" si="24"/>
        <v>S</v>
      </c>
      <c r="D90" s="54">
        <f t="shared" ca="1" si="21"/>
        <v>0</v>
      </c>
      <c r="E90" s="54">
        <f t="shared" ca="1" si="25"/>
        <v>1</v>
      </c>
      <c r="F90" s="54">
        <f t="shared" ca="1" si="26"/>
        <v>4</v>
      </c>
      <c r="G90" s="54">
        <f t="shared" ca="1" si="27"/>
        <v>3</v>
      </c>
      <c r="H90" s="54">
        <f t="shared" ca="1" si="28"/>
        <v>0</v>
      </c>
      <c r="I90" s="54">
        <f t="shared" ca="1" si="19"/>
        <v>0</v>
      </c>
      <c r="J90" s="54">
        <f t="shared" ca="1" si="22"/>
        <v>0</v>
      </c>
      <c r="K90" s="54">
        <f t="shared" ca="1" si="23"/>
        <v>0</v>
      </c>
      <c r="L90" s="55" t="s">
        <v>55</v>
      </c>
      <c r="M90" s="56" t="s">
        <v>50</v>
      </c>
      <c r="N90" s="57" t="s">
        <v>50</v>
      </c>
      <c r="O90" s="100" t="s">
        <v>219</v>
      </c>
      <c r="P90" s="59" t="s">
        <v>60</v>
      </c>
      <c r="Q90" s="60">
        <v>71146</v>
      </c>
      <c r="R90" s="61" t="s">
        <v>220</v>
      </c>
      <c r="S90" s="62" t="s">
        <v>109</v>
      </c>
      <c r="T90" s="63">
        <v>1</v>
      </c>
      <c r="U90" s="64">
        <v>1</v>
      </c>
      <c r="V90" s="65">
        <v>1</v>
      </c>
      <c r="W90" s="66"/>
      <c r="X90" s="66"/>
      <c r="Y90" s="102"/>
      <c r="Z90" s="68"/>
      <c r="AA90" s="69" t="s">
        <v>49</v>
      </c>
      <c r="AB90" s="70"/>
      <c r="AC90" s="70"/>
      <c r="AD90" s="71"/>
      <c r="AE90" s="71"/>
    </row>
    <row r="91" spans="1:31" s="72" customFormat="1" ht="15" x14ac:dyDescent="0.2">
      <c r="A91" s="53" t="str">
        <f t="shared" si="18"/>
        <v>S</v>
      </c>
      <c r="B91" s="54">
        <f t="shared" ca="1" si="20"/>
        <v>3</v>
      </c>
      <c r="C91" s="54" t="str">
        <f t="shared" ca="1" si="24"/>
        <v>S</v>
      </c>
      <c r="D91" s="54">
        <f t="shared" ca="1" si="21"/>
        <v>0</v>
      </c>
      <c r="E91" s="54">
        <f t="shared" ca="1" si="25"/>
        <v>1</v>
      </c>
      <c r="F91" s="54">
        <f t="shared" ca="1" si="26"/>
        <v>4</v>
      </c>
      <c r="G91" s="54">
        <f t="shared" ca="1" si="27"/>
        <v>3</v>
      </c>
      <c r="H91" s="54">
        <f t="shared" ca="1" si="28"/>
        <v>0</v>
      </c>
      <c r="I91" s="54">
        <f t="shared" ca="1" si="19"/>
        <v>0</v>
      </c>
      <c r="J91" s="54">
        <f t="shared" ca="1" si="22"/>
        <v>0</v>
      </c>
      <c r="K91" s="54">
        <f t="shared" ca="1" si="23"/>
        <v>0</v>
      </c>
      <c r="L91" s="55" t="s">
        <v>55</v>
      </c>
      <c r="M91" s="56" t="s">
        <v>50</v>
      </c>
      <c r="N91" s="57" t="s">
        <v>50</v>
      </c>
      <c r="O91" s="100" t="s">
        <v>221</v>
      </c>
      <c r="P91" s="59" t="s">
        <v>60</v>
      </c>
      <c r="Q91" s="60">
        <v>71184</v>
      </c>
      <c r="R91" s="61" t="s">
        <v>132</v>
      </c>
      <c r="S91" s="62" t="s">
        <v>109</v>
      </c>
      <c r="T91" s="63">
        <v>3</v>
      </c>
      <c r="U91" s="64">
        <v>1</v>
      </c>
      <c r="V91" s="65">
        <v>3</v>
      </c>
      <c r="W91" s="66"/>
      <c r="X91" s="66"/>
      <c r="Y91" s="102"/>
      <c r="Z91" s="68"/>
      <c r="AA91" s="69" t="s">
        <v>49</v>
      </c>
      <c r="AB91" s="70"/>
      <c r="AC91" s="70"/>
      <c r="AD91" s="71"/>
      <c r="AE91" s="71"/>
    </row>
    <row r="92" spans="1:31" s="13" customFormat="1" ht="22.5" x14ac:dyDescent="0.2">
      <c r="A92" s="53" t="str">
        <f t="shared" si="18"/>
        <v>S</v>
      </c>
      <c r="B92" s="54">
        <f t="shared" ca="1" si="20"/>
        <v>3</v>
      </c>
      <c r="C92" s="54" t="str">
        <f t="shared" ca="1" si="24"/>
        <v>S</v>
      </c>
      <c r="D92" s="54">
        <f t="shared" ca="1" si="21"/>
        <v>0</v>
      </c>
      <c r="E92" s="54">
        <f t="shared" ca="1" si="25"/>
        <v>1</v>
      </c>
      <c r="F92" s="54">
        <f t="shared" ca="1" si="26"/>
        <v>4</v>
      </c>
      <c r="G92" s="54">
        <f t="shared" ca="1" si="27"/>
        <v>3</v>
      </c>
      <c r="H92" s="54">
        <f t="shared" ca="1" si="28"/>
        <v>0</v>
      </c>
      <c r="I92" s="54">
        <f t="shared" ca="1" si="19"/>
        <v>0</v>
      </c>
      <c r="J92" s="54">
        <f t="shared" ca="1" si="22"/>
        <v>0</v>
      </c>
      <c r="K92" s="54">
        <f t="shared" ca="1" si="23"/>
        <v>0</v>
      </c>
      <c r="L92" s="55" t="s">
        <v>55</v>
      </c>
      <c r="M92" s="56" t="s">
        <v>50</v>
      </c>
      <c r="N92" s="57" t="s">
        <v>50</v>
      </c>
      <c r="O92" s="100" t="s">
        <v>222</v>
      </c>
      <c r="P92" s="59" t="s">
        <v>52</v>
      </c>
      <c r="Q92" s="60" t="s">
        <v>223</v>
      </c>
      <c r="R92" s="61" t="s">
        <v>224</v>
      </c>
      <c r="S92" s="62" t="s">
        <v>61</v>
      </c>
      <c r="T92" s="63">
        <v>1</v>
      </c>
      <c r="U92" s="64">
        <v>1</v>
      </c>
      <c r="V92" s="65">
        <v>1</v>
      </c>
      <c r="W92" s="66"/>
      <c r="X92" s="66"/>
      <c r="Y92" s="102"/>
      <c r="Z92" s="68"/>
      <c r="AA92" s="69" t="s">
        <v>225</v>
      </c>
      <c r="AB92" s="105"/>
      <c r="AC92" s="105"/>
      <c r="AD92" s="9"/>
      <c r="AE92" s="9"/>
    </row>
    <row r="93" spans="1:31" s="13" customFormat="1" ht="15" x14ac:dyDescent="0.2">
      <c r="A93" s="53" t="str">
        <f t="shared" si="18"/>
        <v>S</v>
      </c>
      <c r="B93" s="54">
        <f t="shared" ca="1" si="20"/>
        <v>3</v>
      </c>
      <c r="C93" s="54" t="str">
        <f t="shared" ca="1" si="24"/>
        <v>S</v>
      </c>
      <c r="D93" s="54">
        <f t="shared" ca="1" si="21"/>
        <v>0</v>
      </c>
      <c r="E93" s="54">
        <f t="shared" ca="1" si="25"/>
        <v>1</v>
      </c>
      <c r="F93" s="54">
        <f t="shared" ca="1" si="26"/>
        <v>4</v>
      </c>
      <c r="G93" s="54">
        <f t="shared" ca="1" si="27"/>
        <v>3</v>
      </c>
      <c r="H93" s="54">
        <f t="shared" ca="1" si="28"/>
        <v>0</v>
      </c>
      <c r="I93" s="54">
        <f t="shared" ca="1" si="19"/>
        <v>0</v>
      </c>
      <c r="J93" s="54">
        <f t="shared" ca="1" si="22"/>
        <v>0</v>
      </c>
      <c r="K93" s="54">
        <f t="shared" ca="1" si="23"/>
        <v>0</v>
      </c>
      <c r="L93" s="55" t="s">
        <v>55</v>
      </c>
      <c r="M93" s="56" t="s">
        <v>50</v>
      </c>
      <c r="N93" s="57" t="s">
        <v>50</v>
      </c>
      <c r="O93" s="100" t="s">
        <v>226</v>
      </c>
      <c r="P93" s="59" t="s">
        <v>60</v>
      </c>
      <c r="Q93" s="60">
        <v>71202</v>
      </c>
      <c r="R93" s="61" t="s">
        <v>227</v>
      </c>
      <c r="S93" s="62" t="s">
        <v>112</v>
      </c>
      <c r="T93" s="63">
        <v>3</v>
      </c>
      <c r="U93" s="64">
        <v>1</v>
      </c>
      <c r="V93" s="65">
        <v>3</v>
      </c>
      <c r="W93" s="66"/>
      <c r="X93" s="66"/>
      <c r="Y93" s="102"/>
      <c r="Z93" s="68"/>
      <c r="AA93" s="69" t="s">
        <v>49</v>
      </c>
      <c r="AB93" s="105"/>
      <c r="AC93" s="105"/>
      <c r="AD93" s="9"/>
      <c r="AE93" s="9"/>
    </row>
    <row r="94" spans="1:31" s="72" customFormat="1" ht="22.5" x14ac:dyDescent="0.2">
      <c r="A94" s="53" t="str">
        <f t="shared" si="18"/>
        <v>S</v>
      </c>
      <c r="B94" s="54">
        <f t="shared" ca="1" si="20"/>
        <v>3</v>
      </c>
      <c r="C94" s="54" t="str">
        <f t="shared" ca="1" si="24"/>
        <v>S</v>
      </c>
      <c r="D94" s="54">
        <f t="shared" ca="1" si="21"/>
        <v>0</v>
      </c>
      <c r="E94" s="54">
        <f t="shared" ca="1" si="25"/>
        <v>1</v>
      </c>
      <c r="F94" s="54">
        <f t="shared" ca="1" si="26"/>
        <v>4</v>
      </c>
      <c r="G94" s="54">
        <f t="shared" ca="1" si="27"/>
        <v>3</v>
      </c>
      <c r="H94" s="54">
        <f t="shared" ca="1" si="28"/>
        <v>0</v>
      </c>
      <c r="I94" s="54">
        <f t="shared" ca="1" si="19"/>
        <v>0</v>
      </c>
      <c r="J94" s="54">
        <f t="shared" ca="1" si="22"/>
        <v>0</v>
      </c>
      <c r="K94" s="54">
        <f t="shared" ca="1" si="23"/>
        <v>0</v>
      </c>
      <c r="L94" s="55" t="s">
        <v>55</v>
      </c>
      <c r="M94" s="56" t="s">
        <v>50</v>
      </c>
      <c r="N94" s="57" t="s">
        <v>50</v>
      </c>
      <c r="O94" s="100" t="s">
        <v>228</v>
      </c>
      <c r="P94" s="59" t="s">
        <v>52</v>
      </c>
      <c r="Q94" s="60">
        <v>93012</v>
      </c>
      <c r="R94" s="61" t="s">
        <v>138</v>
      </c>
      <c r="S94" s="62" t="s">
        <v>119</v>
      </c>
      <c r="T94" s="63">
        <v>3</v>
      </c>
      <c r="U94" s="64">
        <v>1</v>
      </c>
      <c r="V94" s="65">
        <v>3</v>
      </c>
      <c r="W94" s="66"/>
      <c r="X94" s="66"/>
      <c r="Y94" s="102"/>
      <c r="Z94" s="68"/>
      <c r="AA94" s="69" t="s">
        <v>229</v>
      </c>
      <c r="AB94" s="70"/>
      <c r="AC94" s="70"/>
      <c r="AD94" s="71"/>
      <c r="AE94" s="71"/>
    </row>
    <row r="95" spans="1:31" s="72" customFormat="1" ht="15" x14ac:dyDescent="0.2">
      <c r="A95" s="53" t="str">
        <f t="shared" si="18"/>
        <v>S</v>
      </c>
      <c r="B95" s="54">
        <f t="shared" ca="1" si="20"/>
        <v>3</v>
      </c>
      <c r="C95" s="54" t="str">
        <f t="shared" ca="1" si="24"/>
        <v>S</v>
      </c>
      <c r="D95" s="54">
        <f t="shared" ca="1" si="21"/>
        <v>0</v>
      </c>
      <c r="E95" s="54">
        <f t="shared" ca="1" si="25"/>
        <v>1</v>
      </c>
      <c r="F95" s="54">
        <f t="shared" ca="1" si="26"/>
        <v>4</v>
      </c>
      <c r="G95" s="54">
        <f t="shared" ca="1" si="27"/>
        <v>3</v>
      </c>
      <c r="H95" s="54">
        <f t="shared" ca="1" si="28"/>
        <v>0</v>
      </c>
      <c r="I95" s="54">
        <f t="shared" ca="1" si="19"/>
        <v>0</v>
      </c>
      <c r="J95" s="54">
        <f t="shared" ca="1" si="22"/>
        <v>0</v>
      </c>
      <c r="K95" s="54">
        <f t="shared" ca="1" si="23"/>
        <v>0</v>
      </c>
      <c r="L95" s="55" t="s">
        <v>55</v>
      </c>
      <c r="M95" s="56" t="s">
        <v>50</v>
      </c>
      <c r="N95" s="57" t="s">
        <v>50</v>
      </c>
      <c r="O95" s="100" t="s">
        <v>230</v>
      </c>
      <c r="P95" s="59" t="s">
        <v>60</v>
      </c>
      <c r="Q95" s="60">
        <v>71218</v>
      </c>
      <c r="R95" s="61" t="s">
        <v>231</v>
      </c>
      <c r="S95" s="62" t="s">
        <v>112</v>
      </c>
      <c r="T95" s="63">
        <v>7</v>
      </c>
      <c r="U95" s="64">
        <v>1</v>
      </c>
      <c r="V95" s="65">
        <v>7</v>
      </c>
      <c r="W95" s="66"/>
      <c r="X95" s="66"/>
      <c r="Y95" s="102"/>
      <c r="Z95" s="68"/>
      <c r="AA95" s="69" t="s">
        <v>232</v>
      </c>
      <c r="AB95" s="70"/>
      <c r="AC95" s="70"/>
      <c r="AD95" s="71"/>
      <c r="AE95" s="71"/>
    </row>
    <row r="96" spans="1:31" s="13" customFormat="1" ht="15" x14ac:dyDescent="0.2">
      <c r="A96" s="53" t="str">
        <f t="shared" si="18"/>
        <v>S</v>
      </c>
      <c r="B96" s="54">
        <f t="shared" ca="1" si="20"/>
        <v>3</v>
      </c>
      <c r="C96" s="54" t="str">
        <f t="shared" ca="1" si="24"/>
        <v>S</v>
      </c>
      <c r="D96" s="54">
        <f t="shared" ca="1" si="21"/>
        <v>0</v>
      </c>
      <c r="E96" s="54">
        <f t="shared" ca="1" si="25"/>
        <v>1</v>
      </c>
      <c r="F96" s="54">
        <f t="shared" ca="1" si="26"/>
        <v>4</v>
      </c>
      <c r="G96" s="54">
        <f t="shared" ca="1" si="27"/>
        <v>3</v>
      </c>
      <c r="H96" s="54">
        <f t="shared" ca="1" si="28"/>
        <v>0</v>
      </c>
      <c r="I96" s="54">
        <f t="shared" ca="1" si="19"/>
        <v>0</v>
      </c>
      <c r="J96" s="54">
        <f t="shared" ca="1" si="22"/>
        <v>0</v>
      </c>
      <c r="K96" s="54">
        <f t="shared" ca="1" si="23"/>
        <v>0</v>
      </c>
      <c r="L96" s="55" t="s">
        <v>55</v>
      </c>
      <c r="M96" s="56" t="s">
        <v>50</v>
      </c>
      <c r="N96" s="57" t="s">
        <v>50</v>
      </c>
      <c r="O96" s="100" t="s">
        <v>233</v>
      </c>
      <c r="P96" s="59" t="s">
        <v>60</v>
      </c>
      <c r="Q96" s="60">
        <v>71270</v>
      </c>
      <c r="R96" s="61" t="s">
        <v>234</v>
      </c>
      <c r="S96" s="62" t="s">
        <v>109</v>
      </c>
      <c r="T96" s="63">
        <v>3</v>
      </c>
      <c r="U96" s="64">
        <v>1</v>
      </c>
      <c r="V96" s="65">
        <v>3</v>
      </c>
      <c r="W96" s="66"/>
      <c r="X96" s="66"/>
      <c r="Y96" s="102"/>
      <c r="Z96" s="68"/>
      <c r="AA96" s="69" t="s">
        <v>49</v>
      </c>
      <c r="AB96" s="105"/>
      <c r="AC96" s="105"/>
      <c r="AD96" s="9"/>
      <c r="AE96" s="9"/>
    </row>
    <row r="97" spans="1:31" s="13" customFormat="1" ht="15" x14ac:dyDescent="0.2">
      <c r="A97" s="53" t="str">
        <f t="shared" si="18"/>
        <v>S</v>
      </c>
      <c r="B97" s="54">
        <f t="shared" ca="1" si="20"/>
        <v>3</v>
      </c>
      <c r="C97" s="54" t="str">
        <f t="shared" ca="1" si="24"/>
        <v>S</v>
      </c>
      <c r="D97" s="54">
        <f t="shared" ca="1" si="21"/>
        <v>0</v>
      </c>
      <c r="E97" s="54">
        <f t="shared" ca="1" si="25"/>
        <v>1</v>
      </c>
      <c r="F97" s="54">
        <f t="shared" ca="1" si="26"/>
        <v>4</v>
      </c>
      <c r="G97" s="54">
        <f t="shared" ca="1" si="27"/>
        <v>3</v>
      </c>
      <c r="H97" s="54">
        <f t="shared" ca="1" si="28"/>
        <v>0</v>
      </c>
      <c r="I97" s="54">
        <f t="shared" ca="1" si="19"/>
        <v>0</v>
      </c>
      <c r="J97" s="54">
        <f t="shared" ca="1" si="22"/>
        <v>0</v>
      </c>
      <c r="K97" s="54">
        <f t="shared" ca="1" si="23"/>
        <v>0</v>
      </c>
      <c r="L97" s="55" t="s">
        <v>55</v>
      </c>
      <c r="M97" s="56" t="s">
        <v>50</v>
      </c>
      <c r="N97" s="57" t="s">
        <v>50</v>
      </c>
      <c r="O97" s="100" t="s">
        <v>235</v>
      </c>
      <c r="P97" s="59" t="s">
        <v>60</v>
      </c>
      <c r="Q97" s="60">
        <v>71321</v>
      </c>
      <c r="R97" s="61" t="s">
        <v>142</v>
      </c>
      <c r="S97" s="62" t="s">
        <v>109</v>
      </c>
      <c r="T97" s="63">
        <v>5</v>
      </c>
      <c r="U97" s="64">
        <v>1</v>
      </c>
      <c r="V97" s="65">
        <v>5</v>
      </c>
      <c r="W97" s="66"/>
      <c r="X97" s="66"/>
      <c r="Y97" s="102"/>
      <c r="Z97" s="68"/>
      <c r="AA97" s="69" t="s">
        <v>49</v>
      </c>
      <c r="AB97" s="105"/>
      <c r="AC97" s="105"/>
      <c r="AD97" s="9"/>
      <c r="AE97" s="9"/>
    </row>
    <row r="98" spans="1:31" s="13" customFormat="1" ht="15" x14ac:dyDescent="0.2">
      <c r="A98" s="53" t="str">
        <f t="shared" si="18"/>
        <v>S</v>
      </c>
      <c r="B98" s="54">
        <f t="shared" ca="1" si="20"/>
        <v>3</v>
      </c>
      <c r="C98" s="54" t="str">
        <f t="shared" ca="1" si="24"/>
        <v>S</v>
      </c>
      <c r="D98" s="54">
        <f t="shared" ca="1" si="21"/>
        <v>0</v>
      </c>
      <c r="E98" s="54">
        <f t="shared" ca="1" si="25"/>
        <v>1</v>
      </c>
      <c r="F98" s="54">
        <f t="shared" ca="1" si="26"/>
        <v>4</v>
      </c>
      <c r="G98" s="54">
        <f t="shared" ca="1" si="27"/>
        <v>3</v>
      </c>
      <c r="H98" s="54">
        <f t="shared" ca="1" si="28"/>
        <v>0</v>
      </c>
      <c r="I98" s="54">
        <f t="shared" ca="1" si="19"/>
        <v>0</v>
      </c>
      <c r="J98" s="54">
        <f t="shared" ca="1" si="22"/>
        <v>0</v>
      </c>
      <c r="K98" s="54">
        <f t="shared" ca="1" si="23"/>
        <v>0</v>
      </c>
      <c r="L98" s="55" t="s">
        <v>55</v>
      </c>
      <c r="M98" s="56" t="s">
        <v>50</v>
      </c>
      <c r="N98" s="57" t="s">
        <v>50</v>
      </c>
      <c r="O98" s="100" t="s">
        <v>236</v>
      </c>
      <c r="P98" s="59" t="s">
        <v>60</v>
      </c>
      <c r="Q98" s="60">
        <v>71365</v>
      </c>
      <c r="R98" s="61" t="s">
        <v>237</v>
      </c>
      <c r="S98" s="62" t="s">
        <v>166</v>
      </c>
      <c r="T98" s="63">
        <v>3</v>
      </c>
      <c r="U98" s="64">
        <v>1</v>
      </c>
      <c r="V98" s="65">
        <v>3</v>
      </c>
      <c r="W98" s="66"/>
      <c r="X98" s="66"/>
      <c r="Y98" s="102"/>
      <c r="Z98" s="68"/>
      <c r="AA98" s="69" t="s">
        <v>49</v>
      </c>
      <c r="AB98" s="105"/>
      <c r="AC98" s="105"/>
      <c r="AD98" s="9"/>
      <c r="AE98" s="9"/>
    </row>
    <row r="99" spans="1:31" s="13" customFormat="1" ht="15" x14ac:dyDescent="0.2">
      <c r="A99" s="53" t="str">
        <f t="shared" si="18"/>
        <v>S</v>
      </c>
      <c r="B99" s="54">
        <f t="shared" ca="1" si="20"/>
        <v>3</v>
      </c>
      <c r="C99" s="54" t="str">
        <f t="shared" ca="1" si="24"/>
        <v>S</v>
      </c>
      <c r="D99" s="54">
        <f t="shared" ca="1" si="21"/>
        <v>0</v>
      </c>
      <c r="E99" s="54">
        <f t="shared" ca="1" si="25"/>
        <v>1</v>
      </c>
      <c r="F99" s="54">
        <f t="shared" ca="1" si="26"/>
        <v>4</v>
      </c>
      <c r="G99" s="54">
        <f t="shared" ca="1" si="27"/>
        <v>3</v>
      </c>
      <c r="H99" s="54">
        <f t="shared" ca="1" si="28"/>
        <v>0</v>
      </c>
      <c r="I99" s="54">
        <f t="shared" ca="1" si="19"/>
        <v>0</v>
      </c>
      <c r="J99" s="54">
        <f t="shared" ca="1" si="22"/>
        <v>0</v>
      </c>
      <c r="K99" s="54">
        <f t="shared" ca="1" si="23"/>
        <v>0</v>
      </c>
      <c r="L99" s="55" t="s">
        <v>55</v>
      </c>
      <c r="M99" s="56" t="s">
        <v>50</v>
      </c>
      <c r="N99" s="57" t="s">
        <v>50</v>
      </c>
      <c r="O99" s="100" t="s">
        <v>238</v>
      </c>
      <c r="P99" s="59" t="s">
        <v>60</v>
      </c>
      <c r="Q99" s="60">
        <v>71381</v>
      </c>
      <c r="R99" s="61" t="s">
        <v>239</v>
      </c>
      <c r="S99" s="62" t="s">
        <v>109</v>
      </c>
      <c r="T99" s="63">
        <v>4</v>
      </c>
      <c r="U99" s="64">
        <v>1</v>
      </c>
      <c r="V99" s="65">
        <v>4</v>
      </c>
      <c r="W99" s="66"/>
      <c r="X99" s="66"/>
      <c r="Y99" s="102"/>
      <c r="Z99" s="68"/>
      <c r="AA99" s="69" t="s">
        <v>49</v>
      </c>
      <c r="AB99" s="105"/>
      <c r="AC99" s="105"/>
      <c r="AD99" s="9"/>
      <c r="AE99" s="9"/>
    </row>
    <row r="100" spans="1:31" s="13" customFormat="1" ht="15" x14ac:dyDescent="0.2">
      <c r="A100" s="53" t="str">
        <f t="shared" si="18"/>
        <v>S</v>
      </c>
      <c r="B100" s="54">
        <f t="shared" ca="1" si="20"/>
        <v>3</v>
      </c>
      <c r="C100" s="54" t="str">
        <f t="shared" ca="1" si="24"/>
        <v>S</v>
      </c>
      <c r="D100" s="54">
        <f t="shared" ca="1" si="21"/>
        <v>0</v>
      </c>
      <c r="E100" s="54">
        <f t="shared" ca="1" si="25"/>
        <v>1</v>
      </c>
      <c r="F100" s="54">
        <f t="shared" ca="1" si="26"/>
        <v>4</v>
      </c>
      <c r="G100" s="54">
        <f t="shared" ca="1" si="27"/>
        <v>3</v>
      </c>
      <c r="H100" s="54">
        <f t="shared" ca="1" si="28"/>
        <v>0</v>
      </c>
      <c r="I100" s="54">
        <f t="shared" ca="1" si="19"/>
        <v>0</v>
      </c>
      <c r="J100" s="54">
        <f t="shared" ca="1" si="22"/>
        <v>0</v>
      </c>
      <c r="K100" s="54">
        <f t="shared" ca="1" si="23"/>
        <v>0</v>
      </c>
      <c r="L100" s="55" t="s">
        <v>55</v>
      </c>
      <c r="M100" s="56" t="s">
        <v>50</v>
      </c>
      <c r="N100" s="57" t="s">
        <v>50</v>
      </c>
      <c r="O100" s="100" t="s">
        <v>240</v>
      </c>
      <c r="P100" s="59" t="s">
        <v>60</v>
      </c>
      <c r="Q100" s="60">
        <v>71463</v>
      </c>
      <c r="R100" s="61" t="s">
        <v>241</v>
      </c>
      <c r="S100" s="62" t="s">
        <v>109</v>
      </c>
      <c r="T100" s="63">
        <v>2</v>
      </c>
      <c r="U100" s="64">
        <v>1</v>
      </c>
      <c r="V100" s="65">
        <v>2</v>
      </c>
      <c r="W100" s="66"/>
      <c r="X100" s="66"/>
      <c r="Y100" s="102"/>
      <c r="Z100" s="68"/>
      <c r="AA100" s="69" t="s">
        <v>49</v>
      </c>
      <c r="AB100" s="105"/>
      <c r="AC100" s="105"/>
      <c r="AD100" s="9"/>
      <c r="AE100" s="9"/>
    </row>
    <row r="101" spans="1:31" s="13" customFormat="1" ht="15" x14ac:dyDescent="0.2">
      <c r="A101" s="53" t="str">
        <f t="shared" si="18"/>
        <v>S</v>
      </c>
      <c r="B101" s="54">
        <f t="shared" ca="1" si="20"/>
        <v>3</v>
      </c>
      <c r="C101" s="54" t="str">
        <f t="shared" ca="1" si="24"/>
        <v>S</v>
      </c>
      <c r="D101" s="54">
        <f t="shared" ca="1" si="21"/>
        <v>0</v>
      </c>
      <c r="E101" s="54">
        <f t="shared" ca="1" si="25"/>
        <v>1</v>
      </c>
      <c r="F101" s="54">
        <f t="shared" ca="1" si="26"/>
        <v>4</v>
      </c>
      <c r="G101" s="54">
        <f t="shared" ca="1" si="27"/>
        <v>3</v>
      </c>
      <c r="H101" s="54">
        <f t="shared" ca="1" si="28"/>
        <v>0</v>
      </c>
      <c r="I101" s="54">
        <f t="shared" ca="1" si="19"/>
        <v>0</v>
      </c>
      <c r="J101" s="54">
        <f t="shared" ca="1" si="22"/>
        <v>0</v>
      </c>
      <c r="K101" s="54">
        <f t="shared" ca="1" si="23"/>
        <v>0</v>
      </c>
      <c r="L101" s="55" t="s">
        <v>55</v>
      </c>
      <c r="M101" s="56" t="s">
        <v>50</v>
      </c>
      <c r="N101" s="57" t="s">
        <v>50</v>
      </c>
      <c r="O101" s="100" t="s">
        <v>242</v>
      </c>
      <c r="P101" s="59" t="s">
        <v>60</v>
      </c>
      <c r="Q101" s="60">
        <v>71476</v>
      </c>
      <c r="R101" s="61" t="s">
        <v>243</v>
      </c>
      <c r="S101" s="62" t="s">
        <v>166</v>
      </c>
      <c r="T101" s="63">
        <v>1</v>
      </c>
      <c r="U101" s="64">
        <v>1</v>
      </c>
      <c r="V101" s="65">
        <v>1</v>
      </c>
      <c r="W101" s="66"/>
      <c r="X101" s="66"/>
      <c r="Y101" s="102"/>
      <c r="Z101" s="68"/>
      <c r="AA101" s="69" t="s">
        <v>49</v>
      </c>
      <c r="AB101" s="105"/>
      <c r="AC101" s="105"/>
      <c r="AD101" s="9"/>
      <c r="AE101" s="9"/>
    </row>
    <row r="102" spans="1:31" s="13" customFormat="1" ht="15" x14ac:dyDescent="0.2">
      <c r="A102" s="53" t="str">
        <f t="shared" si="18"/>
        <v>S</v>
      </c>
      <c r="B102" s="54">
        <f t="shared" ca="1" si="20"/>
        <v>3</v>
      </c>
      <c r="C102" s="54" t="str">
        <f t="shared" ca="1" si="24"/>
        <v>S</v>
      </c>
      <c r="D102" s="54">
        <f t="shared" ca="1" si="21"/>
        <v>0</v>
      </c>
      <c r="E102" s="54">
        <f t="shared" ca="1" si="25"/>
        <v>1</v>
      </c>
      <c r="F102" s="54">
        <f t="shared" ca="1" si="26"/>
        <v>4</v>
      </c>
      <c r="G102" s="54">
        <f t="shared" ca="1" si="27"/>
        <v>3</v>
      </c>
      <c r="H102" s="54">
        <f t="shared" ca="1" si="28"/>
        <v>0</v>
      </c>
      <c r="I102" s="54">
        <f t="shared" ca="1" si="19"/>
        <v>0</v>
      </c>
      <c r="J102" s="54">
        <f t="shared" ca="1" si="22"/>
        <v>0</v>
      </c>
      <c r="K102" s="54">
        <f t="shared" ca="1" si="23"/>
        <v>0</v>
      </c>
      <c r="L102" s="55" t="s">
        <v>55</v>
      </c>
      <c r="M102" s="56" t="s">
        <v>50</v>
      </c>
      <c r="N102" s="57" t="s">
        <v>50</v>
      </c>
      <c r="O102" s="100" t="s">
        <v>244</v>
      </c>
      <c r="P102" s="59" t="s">
        <v>60</v>
      </c>
      <c r="Q102" s="60">
        <v>71510</v>
      </c>
      <c r="R102" s="61" t="s">
        <v>245</v>
      </c>
      <c r="S102" s="62" t="s">
        <v>109</v>
      </c>
      <c r="T102" s="63">
        <v>1</v>
      </c>
      <c r="U102" s="64">
        <v>1</v>
      </c>
      <c r="V102" s="65">
        <v>1</v>
      </c>
      <c r="W102" s="66"/>
      <c r="X102" s="66"/>
      <c r="Y102" s="102"/>
      <c r="Z102" s="68"/>
      <c r="AA102" s="69" t="s">
        <v>49</v>
      </c>
      <c r="AB102" s="105"/>
      <c r="AC102" s="105"/>
      <c r="AD102" s="9"/>
      <c r="AE102" s="9"/>
    </row>
    <row r="103" spans="1:31" s="13" customFormat="1" ht="15" x14ac:dyDescent="0.2">
      <c r="A103" s="53" t="str">
        <f t="shared" si="18"/>
        <v>S</v>
      </c>
      <c r="B103" s="54">
        <f t="shared" ca="1" si="20"/>
        <v>3</v>
      </c>
      <c r="C103" s="54" t="str">
        <f t="shared" ca="1" si="24"/>
        <v>S</v>
      </c>
      <c r="D103" s="54">
        <f t="shared" ca="1" si="21"/>
        <v>0</v>
      </c>
      <c r="E103" s="54">
        <f t="shared" ca="1" si="25"/>
        <v>1</v>
      </c>
      <c r="F103" s="54">
        <f t="shared" ca="1" si="26"/>
        <v>4</v>
      </c>
      <c r="G103" s="54">
        <f t="shared" ca="1" si="27"/>
        <v>3</v>
      </c>
      <c r="H103" s="54">
        <f t="shared" ca="1" si="28"/>
        <v>0</v>
      </c>
      <c r="I103" s="54">
        <f t="shared" ca="1" si="19"/>
        <v>0</v>
      </c>
      <c r="J103" s="54">
        <f t="shared" ca="1" si="22"/>
        <v>0</v>
      </c>
      <c r="K103" s="54">
        <f t="shared" ca="1" si="23"/>
        <v>0</v>
      </c>
      <c r="L103" s="55" t="s">
        <v>55</v>
      </c>
      <c r="M103" s="56" t="s">
        <v>50</v>
      </c>
      <c r="N103" s="57" t="s">
        <v>50</v>
      </c>
      <c r="O103" s="100" t="s">
        <v>246</v>
      </c>
      <c r="P103" s="59" t="s">
        <v>60</v>
      </c>
      <c r="Q103" s="60">
        <v>71742</v>
      </c>
      <c r="R103" s="61" t="s">
        <v>247</v>
      </c>
      <c r="S103" s="62" t="s">
        <v>109</v>
      </c>
      <c r="T103" s="63">
        <v>1</v>
      </c>
      <c r="U103" s="64">
        <v>1</v>
      </c>
      <c r="V103" s="65">
        <v>1</v>
      </c>
      <c r="W103" s="66"/>
      <c r="X103" s="66"/>
      <c r="Y103" s="102"/>
      <c r="Z103" s="68"/>
      <c r="AA103" s="69" t="s">
        <v>49</v>
      </c>
      <c r="AB103" s="105"/>
      <c r="AC103" s="105"/>
      <c r="AD103" s="9"/>
      <c r="AE103" s="9"/>
    </row>
    <row r="104" spans="1:31" s="13" customFormat="1" ht="22.5" x14ac:dyDescent="0.2">
      <c r="A104" s="53" t="str">
        <f t="shared" si="18"/>
        <v>S</v>
      </c>
      <c r="B104" s="54">
        <f t="shared" ca="1" si="20"/>
        <v>3</v>
      </c>
      <c r="C104" s="54" t="str">
        <f t="shared" ca="1" si="24"/>
        <v>S</v>
      </c>
      <c r="D104" s="54">
        <f t="shared" ca="1" si="21"/>
        <v>0</v>
      </c>
      <c r="E104" s="54">
        <f t="shared" ca="1" si="25"/>
        <v>1</v>
      </c>
      <c r="F104" s="54">
        <f t="shared" ca="1" si="26"/>
        <v>4</v>
      </c>
      <c r="G104" s="54">
        <f t="shared" ca="1" si="27"/>
        <v>3</v>
      </c>
      <c r="H104" s="54">
        <f t="shared" ca="1" si="28"/>
        <v>0</v>
      </c>
      <c r="I104" s="54">
        <f t="shared" ca="1" si="19"/>
        <v>0</v>
      </c>
      <c r="J104" s="54">
        <f t="shared" ca="1" si="22"/>
        <v>0</v>
      </c>
      <c r="K104" s="54">
        <f t="shared" ca="1" si="23"/>
        <v>0</v>
      </c>
      <c r="L104" s="55" t="s">
        <v>55</v>
      </c>
      <c r="M104" s="56" t="s">
        <v>50</v>
      </c>
      <c r="N104" s="57" t="s">
        <v>50</v>
      </c>
      <c r="O104" s="100" t="s">
        <v>248</v>
      </c>
      <c r="P104" s="59" t="s">
        <v>52</v>
      </c>
      <c r="Q104" s="60">
        <v>93017</v>
      </c>
      <c r="R104" s="61" t="s">
        <v>249</v>
      </c>
      <c r="S104" s="62" t="s">
        <v>61</v>
      </c>
      <c r="T104" s="63">
        <v>1</v>
      </c>
      <c r="U104" s="64">
        <v>1</v>
      </c>
      <c r="V104" s="65">
        <v>1</v>
      </c>
      <c r="W104" s="66"/>
      <c r="X104" s="66"/>
      <c r="Y104" s="102"/>
      <c r="Z104" s="68"/>
      <c r="AA104" s="69" t="s">
        <v>49</v>
      </c>
      <c r="AB104" s="105"/>
      <c r="AC104" s="105"/>
      <c r="AD104" s="9"/>
      <c r="AE104" s="9"/>
    </row>
    <row r="105" spans="1:31" s="13" customFormat="1" ht="15" x14ac:dyDescent="0.2">
      <c r="A105" s="53" t="str">
        <f t="shared" si="18"/>
        <v>S</v>
      </c>
      <c r="B105" s="54">
        <f t="shared" ca="1" si="20"/>
        <v>3</v>
      </c>
      <c r="C105" s="54" t="str">
        <f t="shared" ca="1" si="24"/>
        <v>S</v>
      </c>
      <c r="D105" s="54">
        <f t="shared" ca="1" si="21"/>
        <v>0</v>
      </c>
      <c r="E105" s="54">
        <f t="shared" ca="1" si="25"/>
        <v>1</v>
      </c>
      <c r="F105" s="54">
        <f t="shared" ca="1" si="26"/>
        <v>4</v>
      </c>
      <c r="G105" s="54">
        <f t="shared" ca="1" si="27"/>
        <v>3</v>
      </c>
      <c r="H105" s="54">
        <f t="shared" ca="1" si="28"/>
        <v>0</v>
      </c>
      <c r="I105" s="54">
        <f t="shared" ca="1" si="19"/>
        <v>0</v>
      </c>
      <c r="J105" s="54">
        <f t="shared" ca="1" si="22"/>
        <v>0</v>
      </c>
      <c r="K105" s="54">
        <f t="shared" ca="1" si="23"/>
        <v>0</v>
      </c>
      <c r="L105" s="55" t="s">
        <v>55</v>
      </c>
      <c r="M105" s="56" t="s">
        <v>50</v>
      </c>
      <c r="N105" s="57" t="s">
        <v>50</v>
      </c>
      <c r="O105" s="100" t="s">
        <v>250</v>
      </c>
      <c r="P105" s="59" t="s">
        <v>52</v>
      </c>
      <c r="Q105" s="60">
        <v>72619</v>
      </c>
      <c r="R105" s="61" t="s">
        <v>251</v>
      </c>
      <c r="S105" s="62" t="s">
        <v>61</v>
      </c>
      <c r="T105" s="63">
        <v>2</v>
      </c>
      <c r="U105" s="64">
        <v>1</v>
      </c>
      <c r="V105" s="65">
        <v>2</v>
      </c>
      <c r="W105" s="66"/>
      <c r="X105" s="66"/>
      <c r="Y105" s="102"/>
      <c r="Z105" s="68"/>
      <c r="AA105" s="69" t="s">
        <v>49</v>
      </c>
      <c r="AB105" s="105"/>
      <c r="AC105" s="105"/>
      <c r="AD105" s="9"/>
      <c r="AE105" s="9"/>
    </row>
    <row r="106" spans="1:31" s="13" customFormat="1" ht="15" x14ac:dyDescent="0.2">
      <c r="A106" s="53" t="str">
        <f t="shared" si="18"/>
        <v>S</v>
      </c>
      <c r="B106" s="54">
        <f t="shared" ca="1" si="20"/>
        <v>3</v>
      </c>
      <c r="C106" s="54" t="str">
        <f t="shared" ca="1" si="24"/>
        <v>S</v>
      </c>
      <c r="D106" s="54">
        <f t="shared" ca="1" si="21"/>
        <v>0</v>
      </c>
      <c r="E106" s="54">
        <f t="shared" ca="1" si="25"/>
        <v>1</v>
      </c>
      <c r="F106" s="54">
        <f t="shared" ca="1" si="26"/>
        <v>4</v>
      </c>
      <c r="G106" s="54">
        <f t="shared" ca="1" si="27"/>
        <v>3</v>
      </c>
      <c r="H106" s="54">
        <f t="shared" ca="1" si="28"/>
        <v>0</v>
      </c>
      <c r="I106" s="54">
        <f t="shared" ca="1" si="19"/>
        <v>0</v>
      </c>
      <c r="J106" s="54">
        <f t="shared" ca="1" si="22"/>
        <v>0</v>
      </c>
      <c r="K106" s="54">
        <f t="shared" ca="1" si="23"/>
        <v>0</v>
      </c>
      <c r="L106" s="55" t="s">
        <v>55</v>
      </c>
      <c r="M106" s="56" t="s">
        <v>50</v>
      </c>
      <c r="N106" s="57" t="s">
        <v>50</v>
      </c>
      <c r="O106" s="100" t="s">
        <v>252</v>
      </c>
      <c r="P106" s="59" t="s">
        <v>60</v>
      </c>
      <c r="Q106" s="60">
        <v>71750</v>
      </c>
      <c r="R106" s="61" t="s">
        <v>253</v>
      </c>
      <c r="S106" s="62" t="s">
        <v>166</v>
      </c>
      <c r="T106" s="63">
        <v>1</v>
      </c>
      <c r="U106" s="64">
        <v>1</v>
      </c>
      <c r="V106" s="65">
        <v>1</v>
      </c>
      <c r="W106" s="66"/>
      <c r="X106" s="66"/>
      <c r="Y106" s="102"/>
      <c r="Z106" s="68"/>
      <c r="AA106" s="69" t="s">
        <v>49</v>
      </c>
      <c r="AB106" s="105"/>
      <c r="AC106" s="105"/>
      <c r="AD106" s="9"/>
      <c r="AE106" s="9"/>
    </row>
    <row r="107" spans="1:31" s="13" customFormat="1" ht="33.75" x14ac:dyDescent="0.2">
      <c r="A107" s="53" t="str">
        <f t="shared" si="18"/>
        <v>S</v>
      </c>
      <c r="B107" s="54">
        <f t="shared" ca="1" si="20"/>
        <v>3</v>
      </c>
      <c r="C107" s="54" t="str">
        <f t="shared" ca="1" si="24"/>
        <v>S</v>
      </c>
      <c r="D107" s="54">
        <f t="shared" ca="1" si="21"/>
        <v>0</v>
      </c>
      <c r="E107" s="54">
        <f t="shared" ca="1" si="25"/>
        <v>1</v>
      </c>
      <c r="F107" s="54">
        <f t="shared" ca="1" si="26"/>
        <v>4</v>
      </c>
      <c r="G107" s="54">
        <f t="shared" ca="1" si="27"/>
        <v>3</v>
      </c>
      <c r="H107" s="54">
        <f t="shared" ca="1" si="28"/>
        <v>0</v>
      </c>
      <c r="I107" s="54">
        <f t="shared" ca="1" si="19"/>
        <v>0</v>
      </c>
      <c r="J107" s="54">
        <f t="shared" ca="1" si="22"/>
        <v>0</v>
      </c>
      <c r="K107" s="54">
        <f t="shared" ca="1" si="23"/>
        <v>0</v>
      </c>
      <c r="L107" s="55" t="s">
        <v>55</v>
      </c>
      <c r="M107" s="56" t="s">
        <v>50</v>
      </c>
      <c r="N107" s="57" t="s">
        <v>50</v>
      </c>
      <c r="O107" s="100" t="s">
        <v>254</v>
      </c>
      <c r="P107" s="59" t="s">
        <v>60</v>
      </c>
      <c r="Q107" s="60">
        <v>71761</v>
      </c>
      <c r="R107" s="61" t="s">
        <v>255</v>
      </c>
      <c r="S107" s="62" t="s">
        <v>71</v>
      </c>
      <c r="T107" s="63">
        <v>4</v>
      </c>
      <c r="U107" s="64">
        <v>1</v>
      </c>
      <c r="V107" s="65">
        <v>4</v>
      </c>
      <c r="W107" s="66"/>
      <c r="X107" s="66"/>
      <c r="Y107" s="102"/>
      <c r="Z107" s="68"/>
      <c r="AA107" s="69" t="s">
        <v>49</v>
      </c>
      <c r="AB107" s="105"/>
      <c r="AC107" s="105"/>
      <c r="AD107" s="9"/>
      <c r="AE107" s="9"/>
    </row>
    <row r="108" spans="1:31" s="13" customFormat="1" ht="15" x14ac:dyDescent="0.2">
      <c r="A108" s="53" t="str">
        <f t="shared" si="18"/>
        <v>S</v>
      </c>
      <c r="B108" s="54">
        <f t="shared" ca="1" si="20"/>
        <v>3</v>
      </c>
      <c r="C108" s="54" t="str">
        <f t="shared" ca="1" si="24"/>
        <v>S</v>
      </c>
      <c r="D108" s="54">
        <f t="shared" ca="1" si="21"/>
        <v>0</v>
      </c>
      <c r="E108" s="54">
        <f t="shared" ca="1" si="25"/>
        <v>1</v>
      </c>
      <c r="F108" s="54">
        <f t="shared" ca="1" si="26"/>
        <v>4</v>
      </c>
      <c r="G108" s="54">
        <f t="shared" ca="1" si="27"/>
        <v>3</v>
      </c>
      <c r="H108" s="54">
        <f t="shared" ca="1" si="28"/>
        <v>0</v>
      </c>
      <c r="I108" s="54">
        <f t="shared" ca="1" si="19"/>
        <v>0</v>
      </c>
      <c r="J108" s="54">
        <f t="shared" ca="1" si="22"/>
        <v>0</v>
      </c>
      <c r="K108" s="54">
        <f t="shared" ca="1" si="23"/>
        <v>0</v>
      </c>
      <c r="L108" s="55" t="s">
        <v>55</v>
      </c>
      <c r="M108" s="56" t="s">
        <v>50</v>
      </c>
      <c r="N108" s="57" t="s">
        <v>50</v>
      </c>
      <c r="O108" s="100" t="s">
        <v>256</v>
      </c>
      <c r="P108" s="59" t="s">
        <v>60</v>
      </c>
      <c r="Q108" s="60">
        <v>71773</v>
      </c>
      <c r="R108" s="61" t="s">
        <v>257</v>
      </c>
      <c r="S108" s="62" t="s">
        <v>109</v>
      </c>
      <c r="T108" s="63">
        <v>1</v>
      </c>
      <c r="U108" s="64">
        <v>1</v>
      </c>
      <c r="V108" s="65">
        <v>1</v>
      </c>
      <c r="W108" s="66"/>
      <c r="X108" s="66"/>
      <c r="Y108" s="102"/>
      <c r="Z108" s="68"/>
      <c r="AA108" s="69" t="s">
        <v>49</v>
      </c>
      <c r="AB108" s="105"/>
      <c r="AC108" s="105"/>
      <c r="AD108" s="9"/>
      <c r="AE108" s="9"/>
    </row>
    <row r="109" spans="1:31" s="72" customFormat="1" ht="15" x14ac:dyDescent="0.2">
      <c r="A109" s="53" t="str">
        <f t="shared" si="18"/>
        <v>S</v>
      </c>
      <c r="B109" s="54">
        <f t="shared" ca="1" si="20"/>
        <v>3</v>
      </c>
      <c r="C109" s="54" t="str">
        <f t="shared" ca="1" si="24"/>
        <v>S</v>
      </c>
      <c r="D109" s="54">
        <f t="shared" ca="1" si="21"/>
        <v>0</v>
      </c>
      <c r="E109" s="54">
        <f t="shared" ca="1" si="25"/>
        <v>1</v>
      </c>
      <c r="F109" s="54">
        <f t="shared" ca="1" si="26"/>
        <v>4</v>
      </c>
      <c r="G109" s="54">
        <f t="shared" ca="1" si="27"/>
        <v>3</v>
      </c>
      <c r="H109" s="54">
        <f t="shared" ca="1" si="28"/>
        <v>0</v>
      </c>
      <c r="I109" s="54">
        <f t="shared" ca="1" si="19"/>
        <v>0</v>
      </c>
      <c r="J109" s="54">
        <f t="shared" ca="1" si="22"/>
        <v>0</v>
      </c>
      <c r="K109" s="54">
        <f t="shared" ca="1" si="23"/>
        <v>0</v>
      </c>
      <c r="L109" s="55" t="s">
        <v>55</v>
      </c>
      <c r="M109" s="56" t="s">
        <v>50</v>
      </c>
      <c r="N109" s="57" t="s">
        <v>50</v>
      </c>
      <c r="O109" s="100" t="s">
        <v>258</v>
      </c>
      <c r="P109" s="59" t="s">
        <v>52</v>
      </c>
      <c r="Q109" s="60">
        <v>72681</v>
      </c>
      <c r="R109" s="61" t="s">
        <v>259</v>
      </c>
      <c r="S109" s="62" t="s">
        <v>61</v>
      </c>
      <c r="T109" s="63">
        <v>3</v>
      </c>
      <c r="U109" s="64">
        <v>1</v>
      </c>
      <c r="V109" s="65">
        <v>3</v>
      </c>
      <c r="W109" s="66"/>
      <c r="X109" s="66"/>
      <c r="Y109" s="102"/>
      <c r="Z109" s="68"/>
      <c r="AA109" s="69" t="s">
        <v>260</v>
      </c>
      <c r="AB109" s="70"/>
      <c r="AC109" s="70"/>
      <c r="AD109" s="71"/>
      <c r="AE109" s="71"/>
    </row>
    <row r="110" spans="1:31" s="72" customFormat="1" ht="15" x14ac:dyDescent="0.2">
      <c r="A110" s="53" t="str">
        <f t="shared" si="18"/>
        <v>S</v>
      </c>
      <c r="B110" s="54">
        <f t="shared" ca="1" si="20"/>
        <v>3</v>
      </c>
      <c r="C110" s="54" t="str">
        <f t="shared" ca="1" si="24"/>
        <v>S</v>
      </c>
      <c r="D110" s="54">
        <f t="shared" ca="1" si="21"/>
        <v>0</v>
      </c>
      <c r="E110" s="54">
        <f t="shared" ca="1" si="25"/>
        <v>1</v>
      </c>
      <c r="F110" s="54">
        <f t="shared" ca="1" si="26"/>
        <v>4</v>
      </c>
      <c r="G110" s="54">
        <f t="shared" ca="1" si="27"/>
        <v>3</v>
      </c>
      <c r="H110" s="54">
        <f t="shared" ca="1" si="28"/>
        <v>0</v>
      </c>
      <c r="I110" s="54">
        <f t="shared" ca="1" si="19"/>
        <v>0</v>
      </c>
      <c r="J110" s="54">
        <f t="shared" ca="1" si="22"/>
        <v>0</v>
      </c>
      <c r="K110" s="54">
        <f t="shared" ca="1" si="23"/>
        <v>0</v>
      </c>
      <c r="L110" s="55" t="s">
        <v>55</v>
      </c>
      <c r="M110" s="56" t="s">
        <v>50</v>
      </c>
      <c r="N110" s="57" t="s">
        <v>50</v>
      </c>
      <c r="O110" s="100" t="s">
        <v>261</v>
      </c>
      <c r="P110" s="59" t="s">
        <v>60</v>
      </c>
      <c r="Q110" s="60">
        <v>71795</v>
      </c>
      <c r="R110" s="61" t="s">
        <v>262</v>
      </c>
      <c r="S110" s="62" t="s">
        <v>166</v>
      </c>
      <c r="T110" s="63">
        <v>3</v>
      </c>
      <c r="U110" s="64">
        <v>1</v>
      </c>
      <c r="V110" s="65">
        <v>3</v>
      </c>
      <c r="W110" s="66"/>
      <c r="X110" s="66"/>
      <c r="Y110" s="102"/>
      <c r="Z110" s="68"/>
      <c r="AA110" s="69" t="s">
        <v>49</v>
      </c>
      <c r="AB110" s="70"/>
      <c r="AC110" s="70"/>
      <c r="AD110" s="71"/>
      <c r="AE110" s="71"/>
    </row>
    <row r="111" spans="1:31" s="72" customFormat="1" ht="15" x14ac:dyDescent="0.2">
      <c r="A111" s="53" t="str">
        <f t="shared" si="18"/>
        <v>S</v>
      </c>
      <c r="B111" s="54">
        <f t="shared" ca="1" si="20"/>
        <v>3</v>
      </c>
      <c r="C111" s="54" t="str">
        <f t="shared" ca="1" si="24"/>
        <v>S</v>
      </c>
      <c r="D111" s="54">
        <f t="shared" ca="1" si="21"/>
        <v>0</v>
      </c>
      <c r="E111" s="54">
        <f t="shared" ca="1" si="25"/>
        <v>1</v>
      </c>
      <c r="F111" s="54">
        <f t="shared" ca="1" si="26"/>
        <v>4</v>
      </c>
      <c r="G111" s="54">
        <f t="shared" ca="1" si="27"/>
        <v>3</v>
      </c>
      <c r="H111" s="54">
        <f t="shared" ca="1" si="28"/>
        <v>0</v>
      </c>
      <c r="I111" s="54">
        <f t="shared" ca="1" si="19"/>
        <v>0</v>
      </c>
      <c r="J111" s="54">
        <f t="shared" ca="1" si="22"/>
        <v>0</v>
      </c>
      <c r="K111" s="54">
        <f t="shared" ca="1" si="23"/>
        <v>0</v>
      </c>
      <c r="L111" s="55" t="s">
        <v>55</v>
      </c>
      <c r="M111" s="56" t="s">
        <v>50</v>
      </c>
      <c r="N111" s="57" t="s">
        <v>50</v>
      </c>
      <c r="O111" s="100" t="s">
        <v>263</v>
      </c>
      <c r="P111" s="59" t="s">
        <v>60</v>
      </c>
      <c r="Q111" s="60">
        <v>71835</v>
      </c>
      <c r="R111" s="61" t="s">
        <v>264</v>
      </c>
      <c r="S111" s="62" t="s">
        <v>109</v>
      </c>
      <c r="T111" s="63">
        <v>3</v>
      </c>
      <c r="U111" s="64">
        <v>1</v>
      </c>
      <c r="V111" s="65">
        <v>3</v>
      </c>
      <c r="W111" s="66"/>
      <c r="X111" s="66"/>
      <c r="Y111" s="102"/>
      <c r="Z111" s="68"/>
      <c r="AA111" s="69" t="s">
        <v>49</v>
      </c>
      <c r="AB111" s="70"/>
      <c r="AC111" s="70"/>
      <c r="AD111" s="71"/>
      <c r="AE111" s="71"/>
    </row>
    <row r="112" spans="1:31" s="72" customFormat="1" ht="15" x14ac:dyDescent="0.2">
      <c r="A112" s="53" t="str">
        <f t="shared" si="18"/>
        <v>S</v>
      </c>
      <c r="B112" s="54">
        <f t="shared" ca="1" si="20"/>
        <v>3</v>
      </c>
      <c r="C112" s="54" t="str">
        <f t="shared" ca="1" si="24"/>
        <v>S</v>
      </c>
      <c r="D112" s="54">
        <f t="shared" ca="1" si="21"/>
        <v>0</v>
      </c>
      <c r="E112" s="54">
        <f t="shared" ca="1" si="25"/>
        <v>1</v>
      </c>
      <c r="F112" s="54">
        <f t="shared" ca="1" si="26"/>
        <v>4</v>
      </c>
      <c r="G112" s="54">
        <f t="shared" ca="1" si="27"/>
        <v>3</v>
      </c>
      <c r="H112" s="54">
        <f t="shared" ca="1" si="28"/>
        <v>0</v>
      </c>
      <c r="I112" s="54">
        <f t="shared" ca="1" si="19"/>
        <v>0</v>
      </c>
      <c r="J112" s="54">
        <f t="shared" ca="1" si="22"/>
        <v>0</v>
      </c>
      <c r="K112" s="54">
        <f t="shared" ca="1" si="23"/>
        <v>0</v>
      </c>
      <c r="L112" s="55" t="s">
        <v>55</v>
      </c>
      <c r="M112" s="56" t="s">
        <v>50</v>
      </c>
      <c r="N112" s="57" t="s">
        <v>50</v>
      </c>
      <c r="O112" s="100" t="s">
        <v>265</v>
      </c>
      <c r="P112" s="59" t="s">
        <v>60</v>
      </c>
      <c r="Q112" s="60">
        <v>71841</v>
      </c>
      <c r="R112" s="61" t="s">
        <v>266</v>
      </c>
      <c r="S112" s="62" t="s">
        <v>109</v>
      </c>
      <c r="T112" s="63">
        <v>3</v>
      </c>
      <c r="U112" s="64">
        <v>1</v>
      </c>
      <c r="V112" s="65">
        <v>3</v>
      </c>
      <c r="W112" s="66"/>
      <c r="X112" s="66"/>
      <c r="Y112" s="102"/>
      <c r="Z112" s="68"/>
      <c r="AA112" s="69" t="s">
        <v>49</v>
      </c>
      <c r="AB112" s="70"/>
      <c r="AC112" s="70"/>
      <c r="AD112" s="71"/>
      <c r="AE112" s="71"/>
    </row>
    <row r="113" spans="1:31" s="72" customFormat="1" ht="22.5" x14ac:dyDescent="0.2">
      <c r="A113" s="53" t="str">
        <f t="shared" si="18"/>
        <v>S</v>
      </c>
      <c r="B113" s="54">
        <f t="shared" ca="1" si="20"/>
        <v>3</v>
      </c>
      <c r="C113" s="54" t="str">
        <f t="shared" ca="1" si="24"/>
        <v>S</v>
      </c>
      <c r="D113" s="54">
        <f t="shared" ca="1" si="21"/>
        <v>0</v>
      </c>
      <c r="E113" s="54">
        <f t="shared" ca="1" si="25"/>
        <v>1</v>
      </c>
      <c r="F113" s="54">
        <f t="shared" ca="1" si="26"/>
        <v>4</v>
      </c>
      <c r="G113" s="54">
        <f t="shared" ca="1" si="27"/>
        <v>3</v>
      </c>
      <c r="H113" s="54">
        <f t="shared" ca="1" si="28"/>
        <v>0</v>
      </c>
      <c r="I113" s="54">
        <f t="shared" ca="1" si="19"/>
        <v>0</v>
      </c>
      <c r="J113" s="54">
        <f t="shared" ca="1" si="22"/>
        <v>0</v>
      </c>
      <c r="K113" s="54">
        <f t="shared" ca="1" si="23"/>
        <v>0</v>
      </c>
      <c r="L113" s="55" t="s">
        <v>55</v>
      </c>
      <c r="M113" s="56" t="s">
        <v>50</v>
      </c>
      <c r="N113" s="57" t="s">
        <v>50</v>
      </c>
      <c r="O113" s="100" t="s">
        <v>267</v>
      </c>
      <c r="P113" s="59" t="s">
        <v>60</v>
      </c>
      <c r="Q113" s="60">
        <v>71833</v>
      </c>
      <c r="R113" s="61" t="s">
        <v>268</v>
      </c>
      <c r="S113" s="62" t="s">
        <v>109</v>
      </c>
      <c r="T113" s="63">
        <v>3</v>
      </c>
      <c r="U113" s="64">
        <v>1</v>
      </c>
      <c r="V113" s="65">
        <v>3</v>
      </c>
      <c r="W113" s="66"/>
      <c r="X113" s="66"/>
      <c r="Y113" s="102"/>
      <c r="Z113" s="68"/>
      <c r="AA113" s="69" t="s">
        <v>49</v>
      </c>
      <c r="AB113" s="70"/>
      <c r="AC113" s="70"/>
      <c r="AD113" s="71"/>
      <c r="AE113" s="71"/>
    </row>
    <row r="114" spans="1:31" s="72" customFormat="1" ht="22.5" x14ac:dyDescent="0.2">
      <c r="A114" s="53" t="str">
        <f t="shared" si="18"/>
        <v>S</v>
      </c>
      <c r="B114" s="54">
        <f t="shared" ca="1" si="20"/>
        <v>3</v>
      </c>
      <c r="C114" s="54" t="str">
        <f t="shared" ca="1" si="24"/>
        <v>S</v>
      </c>
      <c r="D114" s="54">
        <f t="shared" ca="1" si="21"/>
        <v>0</v>
      </c>
      <c r="E114" s="54">
        <f t="shared" ca="1" si="25"/>
        <v>1</v>
      </c>
      <c r="F114" s="54">
        <f t="shared" ca="1" si="26"/>
        <v>4</v>
      </c>
      <c r="G114" s="54">
        <f t="shared" ca="1" si="27"/>
        <v>3</v>
      </c>
      <c r="H114" s="54">
        <f t="shared" ca="1" si="28"/>
        <v>0</v>
      </c>
      <c r="I114" s="54">
        <f t="shared" ca="1" si="19"/>
        <v>0</v>
      </c>
      <c r="J114" s="54">
        <f t="shared" ca="1" si="22"/>
        <v>0</v>
      </c>
      <c r="K114" s="54">
        <f t="shared" ca="1" si="23"/>
        <v>0</v>
      </c>
      <c r="L114" s="55" t="s">
        <v>55</v>
      </c>
      <c r="M114" s="56" t="s">
        <v>50</v>
      </c>
      <c r="N114" s="57" t="s">
        <v>50</v>
      </c>
      <c r="O114" s="100" t="s">
        <v>269</v>
      </c>
      <c r="P114" s="59" t="s">
        <v>60</v>
      </c>
      <c r="Q114" s="60">
        <v>71997</v>
      </c>
      <c r="R114" s="61" t="s">
        <v>270</v>
      </c>
      <c r="S114" s="62" t="s">
        <v>184</v>
      </c>
      <c r="T114" s="63">
        <v>0.3</v>
      </c>
      <c r="U114" s="64">
        <v>1</v>
      </c>
      <c r="V114" s="65">
        <v>0.3</v>
      </c>
      <c r="W114" s="66"/>
      <c r="X114" s="66"/>
      <c r="Y114" s="102"/>
      <c r="Z114" s="68"/>
      <c r="AA114" s="69" t="s">
        <v>49</v>
      </c>
      <c r="AB114" s="70"/>
      <c r="AC114" s="70"/>
      <c r="AD114" s="71"/>
      <c r="AE114" s="71"/>
    </row>
    <row r="115" spans="1:31" s="72" customFormat="1" ht="15" x14ac:dyDescent="0.2">
      <c r="A115" s="53" t="str">
        <f t="shared" si="18"/>
        <v>S</v>
      </c>
      <c r="B115" s="54">
        <f t="shared" ca="1" si="20"/>
        <v>3</v>
      </c>
      <c r="C115" s="54" t="str">
        <f t="shared" ca="1" si="24"/>
        <v>S</v>
      </c>
      <c r="D115" s="54">
        <f t="shared" ca="1" si="21"/>
        <v>0</v>
      </c>
      <c r="E115" s="54">
        <f t="shared" ca="1" si="25"/>
        <v>1</v>
      </c>
      <c r="F115" s="54">
        <f t="shared" ca="1" si="26"/>
        <v>4</v>
      </c>
      <c r="G115" s="54">
        <f t="shared" ca="1" si="27"/>
        <v>3</v>
      </c>
      <c r="H115" s="54">
        <f t="shared" ca="1" si="28"/>
        <v>0</v>
      </c>
      <c r="I115" s="54">
        <f t="shared" ca="1" si="19"/>
        <v>0</v>
      </c>
      <c r="J115" s="54">
        <f t="shared" ca="1" si="22"/>
        <v>0</v>
      </c>
      <c r="K115" s="54">
        <f t="shared" ca="1" si="23"/>
        <v>0</v>
      </c>
      <c r="L115" s="55" t="s">
        <v>55</v>
      </c>
      <c r="M115" s="56" t="s">
        <v>50</v>
      </c>
      <c r="N115" s="57" t="s">
        <v>50</v>
      </c>
      <c r="O115" s="100" t="s">
        <v>271</v>
      </c>
      <c r="P115" s="59" t="s">
        <v>60</v>
      </c>
      <c r="Q115" s="60">
        <v>72061</v>
      </c>
      <c r="R115" s="61" t="s">
        <v>272</v>
      </c>
      <c r="S115" s="62" t="s">
        <v>109</v>
      </c>
      <c r="T115" s="63">
        <v>1</v>
      </c>
      <c r="U115" s="64">
        <v>1</v>
      </c>
      <c r="V115" s="65">
        <v>1</v>
      </c>
      <c r="W115" s="66"/>
      <c r="X115" s="66"/>
      <c r="Y115" s="102"/>
      <c r="Z115" s="68"/>
      <c r="AA115" s="69" t="s">
        <v>49</v>
      </c>
      <c r="AB115" s="70"/>
      <c r="AC115" s="70"/>
      <c r="AD115" s="71"/>
      <c r="AE115" s="71"/>
    </row>
    <row r="116" spans="1:31" s="72" customFormat="1" ht="15" x14ac:dyDescent="0.2">
      <c r="A116" s="53" t="str">
        <f t="shared" si="18"/>
        <v>S</v>
      </c>
      <c r="B116" s="54">
        <f t="shared" ca="1" si="20"/>
        <v>3</v>
      </c>
      <c r="C116" s="54" t="str">
        <f t="shared" ca="1" si="24"/>
        <v>S</v>
      </c>
      <c r="D116" s="54">
        <f t="shared" ca="1" si="21"/>
        <v>0</v>
      </c>
      <c r="E116" s="54">
        <f t="shared" ca="1" si="25"/>
        <v>1</v>
      </c>
      <c r="F116" s="54">
        <f t="shared" ca="1" si="26"/>
        <v>4</v>
      </c>
      <c r="G116" s="54">
        <f t="shared" ca="1" si="27"/>
        <v>3</v>
      </c>
      <c r="H116" s="54">
        <f t="shared" ca="1" si="28"/>
        <v>0</v>
      </c>
      <c r="I116" s="54">
        <f t="shared" ca="1" si="19"/>
        <v>0</v>
      </c>
      <c r="J116" s="54">
        <f t="shared" ca="1" si="22"/>
        <v>0</v>
      </c>
      <c r="K116" s="54">
        <f t="shared" ca="1" si="23"/>
        <v>0</v>
      </c>
      <c r="L116" s="55" t="s">
        <v>55</v>
      </c>
      <c r="M116" s="56" t="s">
        <v>50</v>
      </c>
      <c r="N116" s="57" t="s">
        <v>50</v>
      </c>
      <c r="O116" s="100" t="s">
        <v>273</v>
      </c>
      <c r="P116" s="59" t="s">
        <v>60</v>
      </c>
      <c r="Q116" s="60">
        <v>72080</v>
      </c>
      <c r="R116" s="61" t="s">
        <v>274</v>
      </c>
      <c r="S116" s="62" t="s">
        <v>275</v>
      </c>
      <c r="T116" s="63">
        <v>4</v>
      </c>
      <c r="U116" s="64">
        <v>1</v>
      </c>
      <c r="V116" s="65">
        <v>4</v>
      </c>
      <c r="W116" s="66"/>
      <c r="X116" s="66"/>
      <c r="Y116" s="102"/>
      <c r="Z116" s="68"/>
      <c r="AA116" s="69" t="s">
        <v>49</v>
      </c>
      <c r="AB116" s="70"/>
      <c r="AC116" s="70"/>
      <c r="AD116" s="71"/>
      <c r="AE116" s="71"/>
    </row>
    <row r="117" spans="1:31" s="72" customFormat="1" ht="15" x14ac:dyDescent="0.2">
      <c r="A117" s="53" t="str">
        <f t="shared" si="18"/>
        <v>S</v>
      </c>
      <c r="B117" s="54">
        <f t="shared" ca="1" si="20"/>
        <v>3</v>
      </c>
      <c r="C117" s="54" t="str">
        <f t="shared" ca="1" si="24"/>
        <v>S</v>
      </c>
      <c r="D117" s="54">
        <f t="shared" ca="1" si="21"/>
        <v>0</v>
      </c>
      <c r="E117" s="54">
        <f t="shared" ca="1" si="25"/>
        <v>1</v>
      </c>
      <c r="F117" s="54">
        <f t="shared" ca="1" si="26"/>
        <v>4</v>
      </c>
      <c r="G117" s="54">
        <f t="shared" ca="1" si="27"/>
        <v>3</v>
      </c>
      <c r="H117" s="54">
        <f t="shared" ca="1" si="28"/>
        <v>0</v>
      </c>
      <c r="I117" s="54">
        <f t="shared" ca="1" si="19"/>
        <v>0</v>
      </c>
      <c r="J117" s="54">
        <f t="shared" ca="1" si="22"/>
        <v>0</v>
      </c>
      <c r="K117" s="54">
        <f t="shared" ca="1" si="23"/>
        <v>0</v>
      </c>
      <c r="L117" s="55" t="s">
        <v>55</v>
      </c>
      <c r="M117" s="56" t="s">
        <v>50</v>
      </c>
      <c r="N117" s="57" t="s">
        <v>50</v>
      </c>
      <c r="O117" s="100" t="s">
        <v>276</v>
      </c>
      <c r="P117" s="59" t="s">
        <v>60</v>
      </c>
      <c r="Q117" s="60">
        <v>72329</v>
      </c>
      <c r="R117" s="61" t="s">
        <v>277</v>
      </c>
      <c r="S117" s="62" t="s">
        <v>166</v>
      </c>
      <c r="T117" s="63">
        <v>3</v>
      </c>
      <c r="U117" s="64">
        <v>1</v>
      </c>
      <c r="V117" s="65">
        <v>3</v>
      </c>
      <c r="W117" s="66"/>
      <c r="X117" s="66"/>
      <c r="Y117" s="102"/>
      <c r="Z117" s="68"/>
      <c r="AA117" s="69" t="s">
        <v>49</v>
      </c>
      <c r="AB117" s="70"/>
      <c r="AC117" s="70"/>
      <c r="AD117" s="71"/>
      <c r="AE117" s="71"/>
    </row>
    <row r="118" spans="1:31" s="72" customFormat="1" ht="15" x14ac:dyDescent="0.2">
      <c r="A118" s="53" t="str">
        <f t="shared" si="18"/>
        <v>S</v>
      </c>
      <c r="B118" s="54">
        <f t="shared" ca="1" si="20"/>
        <v>3</v>
      </c>
      <c r="C118" s="54" t="str">
        <f t="shared" ca="1" si="24"/>
        <v>S</v>
      </c>
      <c r="D118" s="54">
        <f t="shared" ca="1" si="21"/>
        <v>0</v>
      </c>
      <c r="E118" s="54">
        <f t="shared" ca="1" si="25"/>
        <v>1</v>
      </c>
      <c r="F118" s="54">
        <f t="shared" ca="1" si="26"/>
        <v>4</v>
      </c>
      <c r="G118" s="54">
        <f t="shared" ca="1" si="27"/>
        <v>3</v>
      </c>
      <c r="H118" s="54">
        <f t="shared" ca="1" si="28"/>
        <v>0</v>
      </c>
      <c r="I118" s="54">
        <f t="shared" ca="1" si="19"/>
        <v>0</v>
      </c>
      <c r="J118" s="54">
        <f t="shared" ca="1" si="22"/>
        <v>0</v>
      </c>
      <c r="K118" s="54">
        <f t="shared" ca="1" si="23"/>
        <v>0</v>
      </c>
      <c r="L118" s="55" t="s">
        <v>55</v>
      </c>
      <c r="M118" s="56" t="s">
        <v>50</v>
      </c>
      <c r="N118" s="57" t="s">
        <v>50</v>
      </c>
      <c r="O118" s="100" t="s">
        <v>278</v>
      </c>
      <c r="P118" s="59" t="s">
        <v>52</v>
      </c>
      <c r="Q118" s="60">
        <v>73624</v>
      </c>
      <c r="R118" s="61" t="s">
        <v>279</v>
      </c>
      <c r="S118" s="62" t="s">
        <v>61</v>
      </c>
      <c r="T118" s="63">
        <v>2</v>
      </c>
      <c r="U118" s="64">
        <v>1</v>
      </c>
      <c r="V118" s="65">
        <v>2</v>
      </c>
      <c r="W118" s="66"/>
      <c r="X118" s="66"/>
      <c r="Y118" s="102"/>
      <c r="Z118" s="68"/>
      <c r="AA118" s="69" t="s">
        <v>49</v>
      </c>
      <c r="AB118" s="70"/>
      <c r="AC118" s="70"/>
      <c r="AD118" s="71"/>
      <c r="AE118" s="71"/>
    </row>
    <row r="119" spans="1:31" s="72" customFormat="1" ht="15" x14ac:dyDescent="0.2">
      <c r="A119" s="53" t="str">
        <f t="shared" si="18"/>
        <v>S</v>
      </c>
      <c r="B119" s="54">
        <f t="shared" ca="1" si="20"/>
        <v>3</v>
      </c>
      <c r="C119" s="54" t="str">
        <f t="shared" ca="1" si="24"/>
        <v>S</v>
      </c>
      <c r="D119" s="54">
        <f t="shared" ca="1" si="21"/>
        <v>0</v>
      </c>
      <c r="E119" s="54">
        <f t="shared" ca="1" si="25"/>
        <v>1</v>
      </c>
      <c r="F119" s="54">
        <f t="shared" ca="1" si="26"/>
        <v>4</v>
      </c>
      <c r="G119" s="54">
        <f t="shared" ca="1" si="27"/>
        <v>3</v>
      </c>
      <c r="H119" s="54">
        <f t="shared" ca="1" si="28"/>
        <v>0</v>
      </c>
      <c r="I119" s="54">
        <f t="shared" ca="1" si="19"/>
        <v>0</v>
      </c>
      <c r="J119" s="54">
        <f t="shared" ca="1" si="22"/>
        <v>0</v>
      </c>
      <c r="K119" s="54">
        <f t="shared" ca="1" si="23"/>
        <v>0</v>
      </c>
      <c r="L119" s="55" t="s">
        <v>55</v>
      </c>
      <c r="M119" s="56" t="s">
        <v>50</v>
      </c>
      <c r="N119" s="57" t="s">
        <v>50</v>
      </c>
      <c r="O119" s="100" t="s">
        <v>280</v>
      </c>
      <c r="P119" s="59" t="s">
        <v>60</v>
      </c>
      <c r="Q119" s="60">
        <v>72518</v>
      </c>
      <c r="R119" s="61" t="s">
        <v>281</v>
      </c>
      <c r="S119" s="62" t="s">
        <v>109</v>
      </c>
      <c r="T119" s="63">
        <v>1</v>
      </c>
      <c r="U119" s="64">
        <v>1</v>
      </c>
      <c r="V119" s="65">
        <v>1</v>
      </c>
      <c r="W119" s="66"/>
      <c r="X119" s="66"/>
      <c r="Y119" s="102"/>
      <c r="Z119" s="68"/>
      <c r="AA119" s="69" t="s">
        <v>49</v>
      </c>
      <c r="AB119" s="70"/>
      <c r="AC119" s="70"/>
      <c r="AD119" s="71"/>
      <c r="AE119" s="71"/>
    </row>
    <row r="120" spans="1:31" s="72" customFormat="1" ht="22.5" x14ac:dyDescent="0.2">
      <c r="A120" s="53" t="str">
        <f t="shared" si="18"/>
        <v>S</v>
      </c>
      <c r="B120" s="54">
        <f t="shared" ca="1" si="20"/>
        <v>3</v>
      </c>
      <c r="C120" s="54" t="str">
        <f t="shared" ca="1" si="24"/>
        <v>S</v>
      </c>
      <c r="D120" s="54">
        <f t="shared" ca="1" si="21"/>
        <v>0</v>
      </c>
      <c r="E120" s="54">
        <f t="shared" ca="1" si="25"/>
        <v>1</v>
      </c>
      <c r="F120" s="54">
        <f t="shared" ca="1" si="26"/>
        <v>4</v>
      </c>
      <c r="G120" s="54">
        <f t="shared" ca="1" si="27"/>
        <v>3</v>
      </c>
      <c r="H120" s="54">
        <f t="shared" ca="1" si="28"/>
        <v>0</v>
      </c>
      <c r="I120" s="54">
        <f t="shared" ca="1" si="19"/>
        <v>0</v>
      </c>
      <c r="J120" s="54">
        <f t="shared" ca="1" si="22"/>
        <v>0</v>
      </c>
      <c r="K120" s="54">
        <f t="shared" ca="1" si="23"/>
        <v>0</v>
      </c>
      <c r="L120" s="55" t="s">
        <v>55</v>
      </c>
      <c r="M120" s="56" t="s">
        <v>50</v>
      </c>
      <c r="N120" s="57" t="s">
        <v>50</v>
      </c>
      <c r="O120" s="100" t="s">
        <v>282</v>
      </c>
      <c r="P120" s="59" t="s">
        <v>52</v>
      </c>
      <c r="Q120" s="60" t="s">
        <v>283</v>
      </c>
      <c r="R120" s="61" t="s">
        <v>284</v>
      </c>
      <c r="S120" s="62" t="s">
        <v>61</v>
      </c>
      <c r="T120" s="63">
        <v>5</v>
      </c>
      <c r="U120" s="64">
        <v>1</v>
      </c>
      <c r="V120" s="65">
        <v>5</v>
      </c>
      <c r="W120" s="66"/>
      <c r="X120" s="66"/>
      <c r="Y120" s="102"/>
      <c r="Z120" s="68"/>
      <c r="AA120" s="69" t="s">
        <v>49</v>
      </c>
      <c r="AB120" s="70"/>
      <c r="AC120" s="70"/>
      <c r="AD120" s="71"/>
      <c r="AE120" s="71"/>
    </row>
    <row r="121" spans="1:31" s="72" customFormat="1" ht="15" x14ac:dyDescent="0.2">
      <c r="A121" s="53" t="str">
        <f t="shared" si="18"/>
        <v>S</v>
      </c>
      <c r="B121" s="54">
        <f t="shared" ca="1" si="20"/>
        <v>3</v>
      </c>
      <c r="C121" s="54" t="str">
        <f t="shared" ca="1" si="24"/>
        <v>S</v>
      </c>
      <c r="D121" s="54">
        <f t="shared" ca="1" si="21"/>
        <v>0</v>
      </c>
      <c r="E121" s="54">
        <f t="shared" ca="1" si="25"/>
        <v>1</v>
      </c>
      <c r="F121" s="54">
        <f t="shared" ca="1" si="26"/>
        <v>4</v>
      </c>
      <c r="G121" s="54">
        <f t="shared" ca="1" si="27"/>
        <v>3</v>
      </c>
      <c r="H121" s="54">
        <f t="shared" ca="1" si="28"/>
        <v>0</v>
      </c>
      <c r="I121" s="54">
        <f t="shared" ca="1" si="19"/>
        <v>0</v>
      </c>
      <c r="J121" s="54">
        <f t="shared" ca="1" si="22"/>
        <v>0</v>
      </c>
      <c r="K121" s="54">
        <f t="shared" ca="1" si="23"/>
        <v>0</v>
      </c>
      <c r="L121" s="55" t="s">
        <v>55</v>
      </c>
      <c r="M121" s="56" t="s">
        <v>50</v>
      </c>
      <c r="N121" s="57" t="s">
        <v>50</v>
      </c>
      <c r="O121" s="100" t="s">
        <v>285</v>
      </c>
      <c r="P121" s="59" t="s">
        <v>60</v>
      </c>
      <c r="Q121" s="60">
        <v>72550</v>
      </c>
      <c r="R121" s="61" t="s">
        <v>286</v>
      </c>
      <c r="S121" s="62" t="s">
        <v>109</v>
      </c>
      <c r="T121" s="63">
        <v>2</v>
      </c>
      <c r="U121" s="64">
        <v>1</v>
      </c>
      <c r="V121" s="65">
        <v>2</v>
      </c>
      <c r="W121" s="66"/>
      <c r="X121" s="66"/>
      <c r="Y121" s="102"/>
      <c r="Z121" s="68"/>
      <c r="AA121" s="69" t="s">
        <v>49</v>
      </c>
      <c r="AB121" s="70"/>
      <c r="AC121" s="70"/>
      <c r="AD121" s="71"/>
      <c r="AE121" s="71"/>
    </row>
    <row r="122" spans="1:31" s="72" customFormat="1" ht="22.5" x14ac:dyDescent="0.2">
      <c r="A122" s="53" t="str">
        <f t="shared" si="18"/>
        <v>S</v>
      </c>
      <c r="B122" s="54">
        <f t="shared" ca="1" si="20"/>
        <v>3</v>
      </c>
      <c r="C122" s="54" t="str">
        <f t="shared" ca="1" si="24"/>
        <v>S</v>
      </c>
      <c r="D122" s="54">
        <f t="shared" ca="1" si="21"/>
        <v>0</v>
      </c>
      <c r="E122" s="54">
        <f t="shared" ca="1" si="25"/>
        <v>1</v>
      </c>
      <c r="F122" s="54">
        <f t="shared" ca="1" si="26"/>
        <v>4</v>
      </c>
      <c r="G122" s="54">
        <f t="shared" ca="1" si="27"/>
        <v>3</v>
      </c>
      <c r="H122" s="54">
        <f t="shared" ca="1" si="28"/>
        <v>0</v>
      </c>
      <c r="I122" s="54">
        <f t="shared" ca="1" si="19"/>
        <v>0</v>
      </c>
      <c r="J122" s="54">
        <f t="shared" ca="1" si="22"/>
        <v>0</v>
      </c>
      <c r="K122" s="54">
        <f t="shared" ca="1" si="23"/>
        <v>0</v>
      </c>
      <c r="L122" s="55" t="s">
        <v>55</v>
      </c>
      <c r="M122" s="56" t="s">
        <v>50</v>
      </c>
      <c r="N122" s="57" t="s">
        <v>50</v>
      </c>
      <c r="O122" s="100" t="s">
        <v>287</v>
      </c>
      <c r="P122" s="59" t="s">
        <v>52</v>
      </c>
      <c r="Q122" s="60" t="s">
        <v>288</v>
      </c>
      <c r="R122" s="61" t="s">
        <v>289</v>
      </c>
      <c r="S122" s="62" t="s">
        <v>61</v>
      </c>
      <c r="T122" s="63">
        <v>1</v>
      </c>
      <c r="U122" s="64">
        <v>1</v>
      </c>
      <c r="V122" s="65">
        <v>1</v>
      </c>
      <c r="W122" s="66"/>
      <c r="X122" s="66"/>
      <c r="Y122" s="102"/>
      <c r="Z122" s="68"/>
      <c r="AA122" s="69" t="s">
        <v>49</v>
      </c>
      <c r="AB122" s="70"/>
      <c r="AC122" s="70"/>
      <c r="AD122" s="71"/>
      <c r="AE122" s="71"/>
    </row>
    <row r="123" spans="1:31" s="72" customFormat="1" ht="15" x14ac:dyDescent="0.2">
      <c r="A123" s="53" t="str">
        <f t="shared" si="18"/>
        <v>S</v>
      </c>
      <c r="B123" s="54">
        <f t="shared" ca="1" si="20"/>
        <v>3</v>
      </c>
      <c r="C123" s="54" t="str">
        <f t="shared" ca="1" si="24"/>
        <v>S</v>
      </c>
      <c r="D123" s="54">
        <f t="shared" ca="1" si="21"/>
        <v>0</v>
      </c>
      <c r="E123" s="54">
        <f t="shared" ca="1" si="25"/>
        <v>1</v>
      </c>
      <c r="F123" s="54">
        <f t="shared" ca="1" si="26"/>
        <v>4</v>
      </c>
      <c r="G123" s="54">
        <f t="shared" ca="1" si="27"/>
        <v>3</v>
      </c>
      <c r="H123" s="54">
        <f t="shared" ca="1" si="28"/>
        <v>0</v>
      </c>
      <c r="I123" s="54">
        <f t="shared" ca="1" si="19"/>
        <v>0</v>
      </c>
      <c r="J123" s="54">
        <f t="shared" ca="1" si="22"/>
        <v>0</v>
      </c>
      <c r="K123" s="54">
        <f t="shared" ca="1" si="23"/>
        <v>0</v>
      </c>
      <c r="L123" s="55" t="s">
        <v>55</v>
      </c>
      <c r="M123" s="56" t="s">
        <v>50</v>
      </c>
      <c r="N123" s="57" t="s">
        <v>50</v>
      </c>
      <c r="O123" s="100" t="s">
        <v>290</v>
      </c>
      <c r="P123" s="59" t="s">
        <v>60</v>
      </c>
      <c r="Q123" s="60">
        <v>70242</v>
      </c>
      <c r="R123" s="61" t="s">
        <v>291</v>
      </c>
      <c r="S123" s="62" t="s">
        <v>109</v>
      </c>
      <c r="T123" s="63">
        <v>1</v>
      </c>
      <c r="U123" s="64">
        <v>1</v>
      </c>
      <c r="V123" s="65">
        <v>1</v>
      </c>
      <c r="W123" s="66"/>
      <c r="X123" s="66"/>
      <c r="Y123" s="102"/>
      <c r="Z123" s="68"/>
      <c r="AA123" s="69" t="s">
        <v>49</v>
      </c>
      <c r="AB123" s="70"/>
      <c r="AC123" s="70"/>
      <c r="AD123" s="71"/>
      <c r="AE123" s="71"/>
    </row>
    <row r="124" spans="1:31" s="72" customFormat="1" ht="22.5" x14ac:dyDescent="0.2">
      <c r="A124" s="53" t="str">
        <f t="shared" si="18"/>
        <v>S</v>
      </c>
      <c r="B124" s="54">
        <f t="shared" ca="1" si="20"/>
        <v>3</v>
      </c>
      <c r="C124" s="54" t="str">
        <f t="shared" ca="1" si="24"/>
        <v>S</v>
      </c>
      <c r="D124" s="54">
        <f t="shared" ca="1" si="21"/>
        <v>0</v>
      </c>
      <c r="E124" s="54">
        <f t="shared" ca="1" si="25"/>
        <v>1</v>
      </c>
      <c r="F124" s="54">
        <f t="shared" ca="1" si="26"/>
        <v>4</v>
      </c>
      <c r="G124" s="54">
        <f t="shared" ca="1" si="27"/>
        <v>3</v>
      </c>
      <c r="H124" s="54">
        <f t="shared" ca="1" si="28"/>
        <v>0</v>
      </c>
      <c r="I124" s="54">
        <f t="shared" ca="1" si="19"/>
        <v>0</v>
      </c>
      <c r="J124" s="54">
        <f t="shared" ca="1" si="22"/>
        <v>0</v>
      </c>
      <c r="K124" s="54">
        <f t="shared" ca="1" si="23"/>
        <v>0</v>
      </c>
      <c r="L124" s="55" t="s">
        <v>55</v>
      </c>
      <c r="M124" s="56" t="s">
        <v>50</v>
      </c>
      <c r="N124" s="57" t="s">
        <v>50</v>
      </c>
      <c r="O124" s="100" t="s">
        <v>292</v>
      </c>
      <c r="P124" s="59" t="s">
        <v>146</v>
      </c>
      <c r="Q124" s="60" t="s">
        <v>293</v>
      </c>
      <c r="R124" s="61" t="s">
        <v>294</v>
      </c>
      <c r="S124" s="62" t="s">
        <v>149</v>
      </c>
      <c r="T124" s="63">
        <v>3</v>
      </c>
      <c r="U124" s="64">
        <v>1</v>
      </c>
      <c r="V124" s="65">
        <v>3</v>
      </c>
      <c r="W124" s="66"/>
      <c r="X124" s="66"/>
      <c r="Y124" s="102"/>
      <c r="Z124" s="68"/>
      <c r="AA124" s="69" t="s">
        <v>49</v>
      </c>
      <c r="AB124" s="70"/>
      <c r="AC124" s="70"/>
      <c r="AD124" s="71"/>
      <c r="AE124" s="71"/>
    </row>
    <row r="125" spans="1:31" s="72" customFormat="1" ht="22.5" x14ac:dyDescent="0.2">
      <c r="A125" s="53" t="str">
        <f t="shared" si="18"/>
        <v>S</v>
      </c>
      <c r="B125" s="54">
        <f t="shared" ca="1" si="20"/>
        <v>3</v>
      </c>
      <c r="C125" s="54" t="str">
        <f t="shared" ca="1" si="24"/>
        <v>S</v>
      </c>
      <c r="D125" s="54">
        <f t="shared" ca="1" si="21"/>
        <v>0</v>
      </c>
      <c r="E125" s="54">
        <f t="shared" ca="1" si="25"/>
        <v>1</v>
      </c>
      <c r="F125" s="54">
        <f t="shared" ca="1" si="26"/>
        <v>4</v>
      </c>
      <c r="G125" s="54">
        <f t="shared" ca="1" si="27"/>
        <v>3</v>
      </c>
      <c r="H125" s="54">
        <f t="shared" ca="1" si="28"/>
        <v>0</v>
      </c>
      <c r="I125" s="54">
        <f t="shared" ca="1" si="19"/>
        <v>0</v>
      </c>
      <c r="J125" s="54">
        <f t="shared" ca="1" si="22"/>
        <v>0</v>
      </c>
      <c r="K125" s="54">
        <f t="shared" ca="1" si="23"/>
        <v>0</v>
      </c>
      <c r="L125" s="55" t="s">
        <v>55</v>
      </c>
      <c r="M125" s="56" t="s">
        <v>50</v>
      </c>
      <c r="N125" s="57" t="s">
        <v>50</v>
      </c>
      <c r="O125" s="100" t="s">
        <v>295</v>
      </c>
      <c r="P125" s="59" t="s">
        <v>146</v>
      </c>
      <c r="Q125" s="60" t="s">
        <v>296</v>
      </c>
      <c r="R125" s="61" t="s">
        <v>297</v>
      </c>
      <c r="S125" s="62" t="s">
        <v>149</v>
      </c>
      <c r="T125" s="63">
        <v>3</v>
      </c>
      <c r="U125" s="64">
        <v>1</v>
      </c>
      <c r="V125" s="65">
        <v>3</v>
      </c>
      <c r="W125" s="66"/>
      <c r="X125" s="66"/>
      <c r="Y125" s="102"/>
      <c r="Z125" s="68"/>
      <c r="AA125" s="69" t="s">
        <v>49</v>
      </c>
      <c r="AB125" s="70"/>
      <c r="AC125" s="70"/>
      <c r="AD125" s="71"/>
      <c r="AE125" s="71"/>
    </row>
    <row r="126" spans="1:31" s="72" customFormat="1" ht="22.5" x14ac:dyDescent="0.2">
      <c r="A126" s="53" t="str">
        <f t="shared" si="18"/>
        <v>S</v>
      </c>
      <c r="B126" s="54">
        <f t="shared" ca="1" si="20"/>
        <v>3</v>
      </c>
      <c r="C126" s="54" t="str">
        <f t="shared" ca="1" si="24"/>
        <v>S</v>
      </c>
      <c r="D126" s="54">
        <f t="shared" ca="1" si="21"/>
        <v>0</v>
      </c>
      <c r="E126" s="54">
        <f t="shared" ca="1" si="25"/>
        <v>1</v>
      </c>
      <c r="F126" s="54">
        <f t="shared" ca="1" si="26"/>
        <v>4</v>
      </c>
      <c r="G126" s="54">
        <f t="shared" ca="1" si="27"/>
        <v>3</v>
      </c>
      <c r="H126" s="54">
        <f t="shared" ca="1" si="28"/>
        <v>0</v>
      </c>
      <c r="I126" s="54">
        <f t="shared" ca="1" si="19"/>
        <v>0</v>
      </c>
      <c r="J126" s="54">
        <f t="shared" ca="1" si="22"/>
        <v>0</v>
      </c>
      <c r="K126" s="54">
        <f t="shared" ca="1" si="23"/>
        <v>0</v>
      </c>
      <c r="L126" s="55" t="s">
        <v>55</v>
      </c>
      <c r="M126" s="56" t="s">
        <v>50</v>
      </c>
      <c r="N126" s="57" t="s">
        <v>50</v>
      </c>
      <c r="O126" s="100" t="s">
        <v>298</v>
      </c>
      <c r="P126" s="59" t="s">
        <v>146</v>
      </c>
      <c r="Q126" s="60" t="s">
        <v>299</v>
      </c>
      <c r="R126" s="61" t="s">
        <v>300</v>
      </c>
      <c r="S126" s="62" t="s">
        <v>119</v>
      </c>
      <c r="T126" s="63">
        <v>0.5</v>
      </c>
      <c r="U126" s="64">
        <v>1</v>
      </c>
      <c r="V126" s="65">
        <v>0.5</v>
      </c>
      <c r="W126" s="66"/>
      <c r="X126" s="66"/>
      <c r="Y126" s="102"/>
      <c r="Z126" s="68"/>
      <c r="AA126" s="69" t="s">
        <v>49</v>
      </c>
      <c r="AB126" s="70"/>
      <c r="AC126" s="70"/>
      <c r="AD126" s="71"/>
      <c r="AE126" s="71"/>
    </row>
    <row r="127" spans="1:31" s="72" customFormat="1" ht="22.5" x14ac:dyDescent="0.2">
      <c r="A127" s="53" t="str">
        <f t="shared" si="18"/>
        <v>S</v>
      </c>
      <c r="B127" s="54">
        <f t="shared" ca="1" si="20"/>
        <v>3</v>
      </c>
      <c r="C127" s="54" t="str">
        <f t="shared" ca="1" si="24"/>
        <v>S</v>
      </c>
      <c r="D127" s="54">
        <f t="shared" ca="1" si="21"/>
        <v>0</v>
      </c>
      <c r="E127" s="54">
        <f t="shared" ca="1" si="25"/>
        <v>1</v>
      </c>
      <c r="F127" s="54">
        <f t="shared" ca="1" si="26"/>
        <v>4</v>
      </c>
      <c r="G127" s="54">
        <f t="shared" ca="1" si="27"/>
        <v>3</v>
      </c>
      <c r="H127" s="54">
        <f t="shared" ca="1" si="28"/>
        <v>0</v>
      </c>
      <c r="I127" s="54">
        <f t="shared" ca="1" si="19"/>
        <v>0</v>
      </c>
      <c r="J127" s="54">
        <f t="shared" ca="1" si="22"/>
        <v>0</v>
      </c>
      <c r="K127" s="54">
        <f t="shared" ca="1" si="23"/>
        <v>0</v>
      </c>
      <c r="L127" s="55" t="s">
        <v>55</v>
      </c>
      <c r="M127" s="56" t="s">
        <v>50</v>
      </c>
      <c r="N127" s="57" t="s">
        <v>50</v>
      </c>
      <c r="O127" s="100" t="s">
        <v>301</v>
      </c>
      <c r="P127" s="59" t="s">
        <v>146</v>
      </c>
      <c r="Q127" s="60" t="s">
        <v>302</v>
      </c>
      <c r="R127" s="61" t="s">
        <v>303</v>
      </c>
      <c r="S127" s="62" t="s">
        <v>149</v>
      </c>
      <c r="T127" s="63">
        <v>8</v>
      </c>
      <c r="U127" s="64">
        <v>1</v>
      </c>
      <c r="V127" s="65">
        <v>8</v>
      </c>
      <c r="W127" s="66"/>
      <c r="X127" s="66"/>
      <c r="Y127" s="102"/>
      <c r="Z127" s="68"/>
      <c r="AA127" s="69" t="s">
        <v>49</v>
      </c>
      <c r="AB127" s="70"/>
      <c r="AC127" s="70"/>
      <c r="AD127" s="71"/>
      <c r="AE127" s="71"/>
    </row>
    <row r="128" spans="1:31" s="72" customFormat="1" ht="15" x14ac:dyDescent="0.2">
      <c r="A128" s="53">
        <f t="shared" si="18"/>
        <v>3</v>
      </c>
      <c r="B128" s="54">
        <f t="shared" ca="1" si="20"/>
        <v>3</v>
      </c>
      <c r="C128" s="54">
        <f t="shared" ca="1" si="24"/>
        <v>3</v>
      </c>
      <c r="D128" s="54">
        <f t="shared" ca="1" si="21"/>
        <v>7</v>
      </c>
      <c r="E128" s="54">
        <f t="shared" ca="1" si="25"/>
        <v>1</v>
      </c>
      <c r="F128" s="54">
        <f t="shared" ca="1" si="26"/>
        <v>4</v>
      </c>
      <c r="G128" s="54">
        <f t="shared" ca="1" si="27"/>
        <v>4</v>
      </c>
      <c r="H128" s="54">
        <f t="shared" ca="1" si="28"/>
        <v>0</v>
      </c>
      <c r="I128" s="54">
        <f t="shared" ca="1" si="19"/>
        <v>0</v>
      </c>
      <c r="J128" s="54">
        <f t="shared" ca="1" si="22"/>
        <v>7</v>
      </c>
      <c r="K128" s="54">
        <f t="shared" ca="1" si="23"/>
        <v>30</v>
      </c>
      <c r="L128" s="55" t="s">
        <v>55</v>
      </c>
      <c r="M128" s="56" t="s">
        <v>96</v>
      </c>
      <c r="N128" s="57" t="s">
        <v>96</v>
      </c>
      <c r="O128" s="100" t="s">
        <v>304</v>
      </c>
      <c r="P128" s="59" t="s">
        <v>52</v>
      </c>
      <c r="Q128" s="60"/>
      <c r="R128" s="61" t="s">
        <v>305</v>
      </c>
      <c r="S128" s="62" t="s">
        <v>51</v>
      </c>
      <c r="T128" s="63"/>
      <c r="U128" s="64">
        <v>1</v>
      </c>
      <c r="V128" s="65" t="s">
        <v>51</v>
      </c>
      <c r="W128" s="66"/>
      <c r="X128" s="66"/>
      <c r="Y128" s="102"/>
      <c r="Z128" s="68"/>
      <c r="AA128" s="69" t="s">
        <v>49</v>
      </c>
      <c r="AB128" s="70"/>
      <c r="AC128" s="70"/>
      <c r="AD128" s="71"/>
      <c r="AE128" s="71"/>
    </row>
    <row r="129" spans="1:31" s="13" customFormat="1" ht="15" x14ac:dyDescent="0.2">
      <c r="A129" s="53" t="str">
        <f t="shared" si="18"/>
        <v>S</v>
      </c>
      <c r="B129" s="54">
        <f t="shared" ca="1" si="20"/>
        <v>3</v>
      </c>
      <c r="C129" s="54" t="str">
        <f t="shared" ca="1" si="24"/>
        <v>S</v>
      </c>
      <c r="D129" s="54">
        <f t="shared" ca="1" si="21"/>
        <v>0</v>
      </c>
      <c r="E129" s="54">
        <f t="shared" ca="1" si="25"/>
        <v>1</v>
      </c>
      <c r="F129" s="54">
        <f t="shared" ca="1" si="26"/>
        <v>4</v>
      </c>
      <c r="G129" s="54">
        <f t="shared" ca="1" si="27"/>
        <v>4</v>
      </c>
      <c r="H129" s="54">
        <f t="shared" ca="1" si="28"/>
        <v>0</v>
      </c>
      <c r="I129" s="54">
        <f t="shared" ca="1" si="19"/>
        <v>0</v>
      </c>
      <c r="J129" s="54">
        <f t="shared" ca="1" si="22"/>
        <v>0</v>
      </c>
      <c r="K129" s="54">
        <f t="shared" ca="1" si="23"/>
        <v>0</v>
      </c>
      <c r="L129" s="55" t="s">
        <v>55</v>
      </c>
      <c r="M129" s="56" t="s">
        <v>50</v>
      </c>
      <c r="N129" s="57" t="s">
        <v>50</v>
      </c>
      <c r="O129" s="100" t="s">
        <v>306</v>
      </c>
      <c r="P129" s="59" t="s">
        <v>60</v>
      </c>
      <c r="Q129" s="60">
        <v>70592</v>
      </c>
      <c r="R129" s="61" t="s">
        <v>307</v>
      </c>
      <c r="S129" s="62" t="s">
        <v>112</v>
      </c>
      <c r="T129" s="63">
        <v>200</v>
      </c>
      <c r="U129" s="64">
        <v>1</v>
      </c>
      <c r="V129" s="65">
        <v>200</v>
      </c>
      <c r="W129" s="102"/>
      <c r="X129" s="66"/>
      <c r="Y129" s="102"/>
      <c r="Z129" s="68"/>
      <c r="AA129" s="69" t="s">
        <v>49</v>
      </c>
      <c r="AB129" s="105"/>
      <c r="AC129" s="105"/>
      <c r="AD129" s="9"/>
      <c r="AE129" s="9"/>
    </row>
    <row r="130" spans="1:31" s="13" customFormat="1" ht="15" x14ac:dyDescent="0.2">
      <c r="A130" s="53" t="str">
        <f t="shared" si="18"/>
        <v>S</v>
      </c>
      <c r="B130" s="54">
        <f t="shared" ca="1" si="20"/>
        <v>3</v>
      </c>
      <c r="C130" s="54" t="str">
        <f t="shared" ca="1" si="24"/>
        <v>S</v>
      </c>
      <c r="D130" s="54">
        <f t="shared" ca="1" si="21"/>
        <v>0</v>
      </c>
      <c r="E130" s="54">
        <f t="shared" ca="1" si="25"/>
        <v>1</v>
      </c>
      <c r="F130" s="54">
        <f t="shared" ca="1" si="26"/>
        <v>4</v>
      </c>
      <c r="G130" s="54">
        <f t="shared" ca="1" si="27"/>
        <v>4</v>
      </c>
      <c r="H130" s="54">
        <f t="shared" ca="1" si="28"/>
        <v>0</v>
      </c>
      <c r="I130" s="54">
        <f t="shared" ca="1" si="19"/>
        <v>0</v>
      </c>
      <c r="J130" s="54">
        <f t="shared" ca="1" si="22"/>
        <v>0</v>
      </c>
      <c r="K130" s="54">
        <f t="shared" ca="1" si="23"/>
        <v>0</v>
      </c>
      <c r="L130" s="55" t="s">
        <v>55</v>
      </c>
      <c r="M130" s="56" t="s">
        <v>50</v>
      </c>
      <c r="N130" s="57" t="s">
        <v>50</v>
      </c>
      <c r="O130" s="100" t="s">
        <v>308</v>
      </c>
      <c r="P130" s="59" t="s">
        <v>60</v>
      </c>
      <c r="Q130" s="60">
        <v>70515</v>
      </c>
      <c r="R130" s="61" t="s">
        <v>309</v>
      </c>
      <c r="S130" s="62" t="s">
        <v>112</v>
      </c>
      <c r="T130" s="63">
        <v>45</v>
      </c>
      <c r="U130" s="64">
        <v>1</v>
      </c>
      <c r="V130" s="65">
        <v>45</v>
      </c>
      <c r="W130" s="66"/>
      <c r="X130" s="66"/>
      <c r="Y130" s="102"/>
      <c r="Z130" s="68"/>
      <c r="AA130" s="69" t="s">
        <v>49</v>
      </c>
      <c r="AB130" s="105"/>
      <c r="AC130" s="105"/>
      <c r="AD130" s="9"/>
      <c r="AE130" s="9"/>
    </row>
    <row r="131" spans="1:31" s="13" customFormat="1" ht="15" x14ac:dyDescent="0.2">
      <c r="A131" s="53" t="str">
        <f t="shared" si="18"/>
        <v>S</v>
      </c>
      <c r="B131" s="54">
        <f t="shared" ca="1" si="20"/>
        <v>3</v>
      </c>
      <c r="C131" s="54" t="str">
        <f t="shared" ca="1" si="24"/>
        <v>S</v>
      </c>
      <c r="D131" s="54">
        <f t="shared" ca="1" si="21"/>
        <v>0</v>
      </c>
      <c r="E131" s="54">
        <f t="shared" ca="1" si="25"/>
        <v>1</v>
      </c>
      <c r="F131" s="54">
        <f t="shared" ca="1" si="26"/>
        <v>4</v>
      </c>
      <c r="G131" s="54">
        <f t="shared" ca="1" si="27"/>
        <v>4</v>
      </c>
      <c r="H131" s="54">
        <f t="shared" ca="1" si="28"/>
        <v>0</v>
      </c>
      <c r="I131" s="54">
        <f t="shared" ca="1" si="19"/>
        <v>0</v>
      </c>
      <c r="J131" s="54">
        <f t="shared" ca="1" si="22"/>
        <v>0</v>
      </c>
      <c r="K131" s="54">
        <f t="shared" ca="1" si="23"/>
        <v>0</v>
      </c>
      <c r="L131" s="55" t="s">
        <v>55</v>
      </c>
      <c r="M131" s="56" t="s">
        <v>50</v>
      </c>
      <c r="N131" s="57" t="s">
        <v>50</v>
      </c>
      <c r="O131" s="100" t="s">
        <v>310</v>
      </c>
      <c r="P131" s="59" t="s">
        <v>60</v>
      </c>
      <c r="Q131" s="60">
        <v>71180</v>
      </c>
      <c r="R131" s="61" t="s">
        <v>311</v>
      </c>
      <c r="S131" s="62" t="s">
        <v>109</v>
      </c>
      <c r="T131" s="63">
        <v>1</v>
      </c>
      <c r="U131" s="64">
        <v>1</v>
      </c>
      <c r="V131" s="65">
        <v>1</v>
      </c>
      <c r="W131" s="66"/>
      <c r="X131" s="66"/>
      <c r="Y131" s="102"/>
      <c r="Z131" s="68"/>
      <c r="AA131" s="69" t="s">
        <v>49</v>
      </c>
      <c r="AB131" s="105"/>
      <c r="AC131" s="105"/>
      <c r="AD131" s="9"/>
      <c r="AE131" s="9"/>
    </row>
    <row r="132" spans="1:31" s="72" customFormat="1" ht="22.5" x14ac:dyDescent="0.2">
      <c r="A132" s="53" t="str">
        <f t="shared" si="18"/>
        <v>S</v>
      </c>
      <c r="B132" s="54">
        <f t="shared" ca="1" si="20"/>
        <v>3</v>
      </c>
      <c r="C132" s="54" t="str">
        <f t="shared" ca="1" si="24"/>
        <v>S</v>
      </c>
      <c r="D132" s="54">
        <f t="shared" ca="1" si="21"/>
        <v>0</v>
      </c>
      <c r="E132" s="54">
        <f t="shared" ca="1" si="25"/>
        <v>1</v>
      </c>
      <c r="F132" s="54">
        <f t="shared" ca="1" si="26"/>
        <v>4</v>
      </c>
      <c r="G132" s="54">
        <f t="shared" ca="1" si="27"/>
        <v>4</v>
      </c>
      <c r="H132" s="54">
        <f t="shared" ca="1" si="28"/>
        <v>0</v>
      </c>
      <c r="I132" s="54">
        <f t="shared" ca="1" si="19"/>
        <v>0</v>
      </c>
      <c r="J132" s="54">
        <f t="shared" ca="1" si="22"/>
        <v>0</v>
      </c>
      <c r="K132" s="54">
        <f t="shared" ca="1" si="23"/>
        <v>0</v>
      </c>
      <c r="L132" s="55" t="s">
        <v>55</v>
      </c>
      <c r="M132" s="56" t="s">
        <v>50</v>
      </c>
      <c r="N132" s="57" t="s">
        <v>50</v>
      </c>
      <c r="O132" s="100" t="s">
        <v>312</v>
      </c>
      <c r="P132" s="59" t="s">
        <v>52</v>
      </c>
      <c r="Q132" s="60">
        <v>93012</v>
      </c>
      <c r="R132" s="61" t="s">
        <v>138</v>
      </c>
      <c r="S132" s="62" t="s">
        <v>119</v>
      </c>
      <c r="T132" s="63">
        <v>35</v>
      </c>
      <c r="U132" s="64">
        <v>1</v>
      </c>
      <c r="V132" s="65">
        <v>35</v>
      </c>
      <c r="W132" s="66"/>
      <c r="X132" s="66"/>
      <c r="Y132" s="102"/>
      <c r="Z132" s="68"/>
      <c r="AA132" s="69" t="s">
        <v>49</v>
      </c>
      <c r="AB132" s="70"/>
      <c r="AC132" s="70"/>
      <c r="AD132" s="71"/>
      <c r="AE132" s="71"/>
    </row>
    <row r="133" spans="1:31" s="72" customFormat="1" ht="22.5" x14ac:dyDescent="0.2">
      <c r="A133" s="53" t="str">
        <f t="shared" si="18"/>
        <v>S</v>
      </c>
      <c r="B133" s="54">
        <f t="shared" ca="1" si="20"/>
        <v>3</v>
      </c>
      <c r="C133" s="54" t="str">
        <f t="shared" ca="1" si="24"/>
        <v>S</v>
      </c>
      <c r="D133" s="54">
        <f t="shared" ca="1" si="21"/>
        <v>0</v>
      </c>
      <c r="E133" s="54">
        <f t="shared" ca="1" si="25"/>
        <v>1</v>
      </c>
      <c r="F133" s="54">
        <f t="shared" ca="1" si="26"/>
        <v>4</v>
      </c>
      <c r="G133" s="54">
        <f t="shared" ca="1" si="27"/>
        <v>4</v>
      </c>
      <c r="H133" s="54">
        <f t="shared" ca="1" si="28"/>
        <v>0</v>
      </c>
      <c r="I133" s="54">
        <f t="shared" ca="1" si="19"/>
        <v>0</v>
      </c>
      <c r="J133" s="54">
        <f t="shared" ca="1" si="22"/>
        <v>0</v>
      </c>
      <c r="K133" s="54">
        <f t="shared" ca="1" si="23"/>
        <v>0</v>
      </c>
      <c r="L133" s="55" t="s">
        <v>55</v>
      </c>
      <c r="M133" s="56" t="s">
        <v>50</v>
      </c>
      <c r="N133" s="57" t="s">
        <v>50</v>
      </c>
      <c r="O133" s="100" t="s">
        <v>313</v>
      </c>
      <c r="P133" s="59" t="s">
        <v>52</v>
      </c>
      <c r="Q133" s="60">
        <v>93026</v>
      </c>
      <c r="R133" s="61" t="s">
        <v>314</v>
      </c>
      <c r="S133" s="62" t="s">
        <v>61</v>
      </c>
      <c r="T133" s="63">
        <v>5</v>
      </c>
      <c r="U133" s="64">
        <v>1</v>
      </c>
      <c r="V133" s="65">
        <v>5</v>
      </c>
      <c r="W133" s="66"/>
      <c r="X133" s="66"/>
      <c r="Y133" s="102"/>
      <c r="Z133" s="68"/>
      <c r="AA133" s="69" t="s">
        <v>49</v>
      </c>
      <c r="AB133" s="70"/>
      <c r="AC133" s="70"/>
      <c r="AD133" s="71"/>
      <c r="AE133" s="71"/>
    </row>
    <row r="134" spans="1:31" s="13" customFormat="1" ht="33.75" x14ac:dyDescent="0.2">
      <c r="A134" s="53" t="str">
        <f t="shared" si="18"/>
        <v>S</v>
      </c>
      <c r="B134" s="54">
        <f t="shared" ca="1" si="20"/>
        <v>3</v>
      </c>
      <c r="C134" s="54" t="str">
        <f t="shared" ca="1" si="24"/>
        <v>S</v>
      </c>
      <c r="D134" s="54">
        <f t="shared" ca="1" si="21"/>
        <v>0</v>
      </c>
      <c r="E134" s="54">
        <f t="shared" ca="1" si="25"/>
        <v>1</v>
      </c>
      <c r="F134" s="54">
        <f t="shared" ca="1" si="26"/>
        <v>4</v>
      </c>
      <c r="G134" s="54">
        <f t="shared" ca="1" si="27"/>
        <v>4</v>
      </c>
      <c r="H134" s="54">
        <f t="shared" ca="1" si="28"/>
        <v>0</v>
      </c>
      <c r="I134" s="54">
        <f t="shared" ca="1" si="19"/>
        <v>0</v>
      </c>
      <c r="J134" s="54">
        <f t="shared" ca="1" si="22"/>
        <v>0</v>
      </c>
      <c r="K134" s="54">
        <f t="shared" ca="1" si="23"/>
        <v>0</v>
      </c>
      <c r="L134" s="55" t="s">
        <v>55</v>
      </c>
      <c r="M134" s="56" t="s">
        <v>50</v>
      </c>
      <c r="N134" s="57" t="s">
        <v>50</v>
      </c>
      <c r="O134" s="100" t="s">
        <v>315</v>
      </c>
      <c r="P134" s="59" t="s">
        <v>52</v>
      </c>
      <c r="Q134" s="60">
        <v>97888</v>
      </c>
      <c r="R134" s="61" t="s">
        <v>316</v>
      </c>
      <c r="S134" s="62" t="s">
        <v>61</v>
      </c>
      <c r="T134" s="63">
        <v>2</v>
      </c>
      <c r="U134" s="64">
        <v>1</v>
      </c>
      <c r="V134" s="65">
        <v>2</v>
      </c>
      <c r="W134" s="66"/>
      <c r="X134" s="66"/>
      <c r="Y134" s="102"/>
      <c r="Z134" s="68"/>
      <c r="AA134" s="69" t="s">
        <v>317</v>
      </c>
      <c r="AB134" s="105"/>
      <c r="AC134" s="105"/>
      <c r="AD134" s="9"/>
      <c r="AE134" s="9"/>
    </row>
    <row r="135" spans="1:31" s="72" customFormat="1" ht="15" x14ac:dyDescent="0.2">
      <c r="A135" s="53">
        <f t="shared" si="18"/>
        <v>2</v>
      </c>
      <c r="B135" s="54">
        <f t="shared" ca="1" si="20"/>
        <v>2</v>
      </c>
      <c r="C135" s="54">
        <f t="shared" ca="1" si="24"/>
        <v>2</v>
      </c>
      <c r="D135" s="54">
        <f t="shared" ca="1" si="21"/>
        <v>3</v>
      </c>
      <c r="E135" s="54">
        <f t="shared" ca="1" si="25"/>
        <v>1</v>
      </c>
      <c r="F135" s="54">
        <f t="shared" ca="1" si="26"/>
        <v>5</v>
      </c>
      <c r="G135" s="54">
        <f t="shared" ca="1" si="27"/>
        <v>0</v>
      </c>
      <c r="H135" s="54">
        <f t="shared" ca="1" si="28"/>
        <v>0</v>
      </c>
      <c r="I135" s="54">
        <f t="shared" ca="1" si="19"/>
        <v>0</v>
      </c>
      <c r="J135" s="54">
        <f t="shared" ca="1" si="22"/>
        <v>34</v>
      </c>
      <c r="K135" s="54">
        <f t="shared" ca="1" si="23"/>
        <v>3</v>
      </c>
      <c r="L135" s="55" t="s">
        <v>55</v>
      </c>
      <c r="M135" s="56" t="s">
        <v>62</v>
      </c>
      <c r="N135" s="57" t="s">
        <v>62</v>
      </c>
      <c r="O135" s="58" t="s">
        <v>318</v>
      </c>
      <c r="P135" s="59" t="s">
        <v>52</v>
      </c>
      <c r="Q135" s="60"/>
      <c r="R135" s="61" t="s">
        <v>319</v>
      </c>
      <c r="S135" s="62" t="s">
        <v>51</v>
      </c>
      <c r="T135" s="63"/>
      <c r="U135" s="64">
        <v>1</v>
      </c>
      <c r="V135" s="65" t="s">
        <v>51</v>
      </c>
      <c r="W135" s="66"/>
      <c r="X135" s="66"/>
      <c r="Y135" s="67"/>
      <c r="Z135" s="68"/>
      <c r="AA135" s="69" t="s">
        <v>49</v>
      </c>
      <c r="AB135" s="70"/>
      <c r="AC135" s="70"/>
      <c r="AD135" s="71"/>
      <c r="AE135" s="71"/>
    </row>
    <row r="136" spans="1:31" s="72" customFormat="1" ht="15" x14ac:dyDescent="0.2">
      <c r="A136" s="53">
        <f t="shared" si="18"/>
        <v>3</v>
      </c>
      <c r="B136" s="54">
        <f t="shared" ca="1" si="20"/>
        <v>3</v>
      </c>
      <c r="C136" s="54">
        <f t="shared" ca="1" si="24"/>
        <v>3</v>
      </c>
      <c r="D136" s="54">
        <f t="shared" ca="1" si="21"/>
        <v>2</v>
      </c>
      <c r="E136" s="54">
        <f t="shared" ca="1" si="25"/>
        <v>1</v>
      </c>
      <c r="F136" s="54">
        <f t="shared" ca="1" si="26"/>
        <v>5</v>
      </c>
      <c r="G136" s="54">
        <f t="shared" ca="1" si="27"/>
        <v>1</v>
      </c>
      <c r="H136" s="54">
        <f t="shared" ca="1" si="28"/>
        <v>0</v>
      </c>
      <c r="I136" s="54">
        <f t="shared" ca="1" si="19"/>
        <v>0</v>
      </c>
      <c r="J136" s="54">
        <f t="shared" ca="1" si="22"/>
        <v>2</v>
      </c>
      <c r="K136" s="54">
        <f t="shared" ca="1" si="23"/>
        <v>15</v>
      </c>
      <c r="L136" s="55" t="s">
        <v>55</v>
      </c>
      <c r="M136" s="56" t="s">
        <v>96</v>
      </c>
      <c r="N136" s="57" t="s">
        <v>96</v>
      </c>
      <c r="O136" s="58" t="s">
        <v>320</v>
      </c>
      <c r="P136" s="59" t="s">
        <v>52</v>
      </c>
      <c r="Q136" s="60"/>
      <c r="R136" s="61" t="s">
        <v>321</v>
      </c>
      <c r="S136" s="62" t="s">
        <v>51</v>
      </c>
      <c r="T136" s="63"/>
      <c r="U136" s="64">
        <v>1</v>
      </c>
      <c r="V136" s="65" t="s">
        <v>51</v>
      </c>
      <c r="W136" s="66"/>
      <c r="X136" s="66"/>
      <c r="Y136" s="67"/>
      <c r="Z136" s="68"/>
      <c r="AA136" s="69" t="s">
        <v>49</v>
      </c>
      <c r="AB136" s="70"/>
      <c r="AC136" s="70"/>
      <c r="AD136" s="71"/>
      <c r="AE136" s="71"/>
    </row>
    <row r="137" spans="1:31" s="72" customFormat="1" ht="15" x14ac:dyDescent="0.2">
      <c r="A137" s="53" t="str">
        <f t="shared" si="18"/>
        <v>S</v>
      </c>
      <c r="B137" s="54">
        <f t="shared" ca="1" si="20"/>
        <v>3</v>
      </c>
      <c r="C137" s="54" t="str">
        <f t="shared" ca="1" si="24"/>
        <v>S</v>
      </c>
      <c r="D137" s="54">
        <f t="shared" ca="1" si="21"/>
        <v>0</v>
      </c>
      <c r="E137" s="54">
        <f t="shared" ca="1" si="25"/>
        <v>1</v>
      </c>
      <c r="F137" s="54">
        <f t="shared" ca="1" si="26"/>
        <v>5</v>
      </c>
      <c r="G137" s="54">
        <f t="shared" ca="1" si="27"/>
        <v>1</v>
      </c>
      <c r="H137" s="54">
        <f t="shared" ca="1" si="28"/>
        <v>0</v>
      </c>
      <c r="I137" s="54">
        <f t="shared" ca="1" si="19"/>
        <v>0</v>
      </c>
      <c r="J137" s="54">
        <f t="shared" ca="1" si="22"/>
        <v>0</v>
      </c>
      <c r="K137" s="54">
        <f t="shared" ca="1" si="23"/>
        <v>0</v>
      </c>
      <c r="L137" s="55" t="s">
        <v>55</v>
      </c>
      <c r="M137" s="56" t="s">
        <v>50</v>
      </c>
      <c r="N137" s="57" t="s">
        <v>50</v>
      </c>
      <c r="O137" s="58" t="s">
        <v>322</v>
      </c>
      <c r="P137" s="59" t="s">
        <v>60</v>
      </c>
      <c r="Q137" s="60">
        <v>50201</v>
      </c>
      <c r="R137" s="61" t="s">
        <v>323</v>
      </c>
      <c r="S137" s="62" t="s">
        <v>68</v>
      </c>
      <c r="T137" s="63">
        <v>3.75</v>
      </c>
      <c r="U137" s="64">
        <v>1</v>
      </c>
      <c r="V137" s="65">
        <v>3.75</v>
      </c>
      <c r="W137" s="66"/>
      <c r="X137" s="66"/>
      <c r="Y137" s="67"/>
      <c r="Z137" s="68"/>
      <c r="AA137" s="69" t="s">
        <v>49</v>
      </c>
      <c r="AB137" s="70"/>
      <c r="AC137" s="70"/>
      <c r="AD137" s="71"/>
      <c r="AE137" s="71"/>
    </row>
    <row r="138" spans="1:31" s="13" customFormat="1" ht="15" x14ac:dyDescent="0.2">
      <c r="A138" s="53">
        <f t="shared" ref="A138:A218" si="29">CHOOSE(1+LOG(1+2*(ORÇAMENTO.Nivel="Nível 1")+4*(ORÇAMENTO.Nivel="Nível 2")+8*(ORÇAMENTO.Nivel="Nível 3")+16*(ORÇAMENTO.Nivel="Nível 4")+32*(ORÇAMENTO.Nivel="Serviço"),2),0,1,2,3,4,"S")</f>
        <v>2</v>
      </c>
      <c r="B138" s="54">
        <f t="shared" ca="1" si="20"/>
        <v>2</v>
      </c>
      <c r="C138" s="54">
        <f t="shared" ca="1" si="24"/>
        <v>2</v>
      </c>
      <c r="D138" s="54">
        <f t="shared" ca="1" si="21"/>
        <v>3</v>
      </c>
      <c r="E138" s="54">
        <f t="shared" ca="1" si="25"/>
        <v>1</v>
      </c>
      <c r="F138" s="54">
        <f t="shared" ca="1" si="26"/>
        <v>6</v>
      </c>
      <c r="G138" s="54">
        <f t="shared" ca="1" si="27"/>
        <v>0</v>
      </c>
      <c r="H138" s="54">
        <f t="shared" ca="1" si="28"/>
        <v>0</v>
      </c>
      <c r="I138" s="54">
        <f t="shared" ca="1" si="19"/>
        <v>0</v>
      </c>
      <c r="J138" s="54">
        <f t="shared" ca="1" si="22"/>
        <v>31</v>
      </c>
      <c r="K138" s="54">
        <f t="shared" ca="1" si="23"/>
        <v>3</v>
      </c>
      <c r="L138" s="55" t="s">
        <v>55</v>
      </c>
      <c r="M138" s="56" t="s">
        <v>62</v>
      </c>
      <c r="N138" s="57" t="s">
        <v>62</v>
      </c>
      <c r="O138" s="100" t="s">
        <v>324</v>
      </c>
      <c r="P138" s="59"/>
      <c r="Q138" s="60"/>
      <c r="R138" s="61" t="s">
        <v>325</v>
      </c>
      <c r="S138" s="62" t="s">
        <v>51</v>
      </c>
      <c r="T138" s="63"/>
      <c r="U138" s="64">
        <v>1</v>
      </c>
      <c r="V138" s="65" t="s">
        <v>51</v>
      </c>
      <c r="W138" s="66"/>
      <c r="X138" s="66"/>
      <c r="Y138" s="102"/>
      <c r="Z138" s="68"/>
      <c r="AA138" s="69" t="s">
        <v>49</v>
      </c>
      <c r="AB138" s="105"/>
      <c r="AC138" s="105"/>
      <c r="AD138" s="9"/>
      <c r="AE138" s="9"/>
    </row>
    <row r="139" spans="1:31" s="13" customFormat="1" ht="15" x14ac:dyDescent="0.2">
      <c r="A139" s="53" t="str">
        <f t="shared" si="29"/>
        <v>S</v>
      </c>
      <c r="B139" s="54">
        <f t="shared" ca="1" si="20"/>
        <v>2</v>
      </c>
      <c r="C139" s="54" t="str">
        <f t="shared" ca="1" si="24"/>
        <v>S</v>
      </c>
      <c r="D139" s="54">
        <f t="shared" ca="1" si="21"/>
        <v>0</v>
      </c>
      <c r="E139" s="54">
        <f t="shared" ca="1" si="25"/>
        <v>1</v>
      </c>
      <c r="F139" s="54">
        <f t="shared" ca="1" si="26"/>
        <v>6</v>
      </c>
      <c r="G139" s="54">
        <f t="shared" ca="1" si="27"/>
        <v>0</v>
      </c>
      <c r="H139" s="54">
        <f t="shared" ca="1" si="28"/>
        <v>0</v>
      </c>
      <c r="I139" s="54">
        <f t="shared" ca="1" si="19"/>
        <v>0</v>
      </c>
      <c r="J139" s="54">
        <f t="shared" ca="1" si="22"/>
        <v>0</v>
      </c>
      <c r="K139" s="54">
        <f t="shared" ca="1" si="23"/>
        <v>0</v>
      </c>
      <c r="L139" s="55" t="s">
        <v>55</v>
      </c>
      <c r="M139" s="56" t="s">
        <v>50</v>
      </c>
      <c r="N139" s="57" t="s">
        <v>50</v>
      </c>
      <c r="O139" s="100" t="s">
        <v>326</v>
      </c>
      <c r="P139" s="59" t="s">
        <v>60</v>
      </c>
      <c r="Q139" s="60">
        <v>200101</v>
      </c>
      <c r="R139" s="61" t="s">
        <v>327</v>
      </c>
      <c r="S139" s="62" t="s">
        <v>71</v>
      </c>
      <c r="T139" s="63">
        <v>670</v>
      </c>
      <c r="U139" s="64">
        <v>1</v>
      </c>
      <c r="V139" s="65">
        <v>670</v>
      </c>
      <c r="W139" s="66"/>
      <c r="X139" s="66"/>
      <c r="Y139" s="102"/>
      <c r="Z139" s="68"/>
      <c r="AA139" s="69" t="s">
        <v>49</v>
      </c>
      <c r="AB139" s="105"/>
      <c r="AC139" s="105"/>
      <c r="AD139" s="9"/>
      <c r="AE139" s="9"/>
    </row>
    <row r="140" spans="1:31" s="72" customFormat="1" ht="45" x14ac:dyDescent="0.2">
      <c r="A140" s="53" t="str">
        <f t="shared" si="29"/>
        <v>S</v>
      </c>
      <c r="B140" s="54">
        <f t="shared" ca="1" si="20"/>
        <v>2</v>
      </c>
      <c r="C140" s="54" t="str">
        <f t="shared" ca="1" si="24"/>
        <v>S</v>
      </c>
      <c r="D140" s="54">
        <f t="shared" ca="1" si="21"/>
        <v>0</v>
      </c>
      <c r="E140" s="54">
        <f t="shared" ca="1" si="25"/>
        <v>1</v>
      </c>
      <c r="F140" s="54">
        <f t="shared" ca="1" si="26"/>
        <v>6</v>
      </c>
      <c r="G140" s="54">
        <f t="shared" ca="1" si="27"/>
        <v>0</v>
      </c>
      <c r="H140" s="54">
        <f t="shared" ca="1" si="28"/>
        <v>0</v>
      </c>
      <c r="I140" s="54">
        <f t="shared" ca="1" si="19"/>
        <v>0</v>
      </c>
      <c r="J140" s="54">
        <f t="shared" ca="1" si="22"/>
        <v>0</v>
      </c>
      <c r="K140" s="54">
        <f t="shared" ca="1" si="23"/>
        <v>0</v>
      </c>
      <c r="L140" s="55" t="s">
        <v>55</v>
      </c>
      <c r="M140" s="56" t="s">
        <v>50</v>
      </c>
      <c r="N140" s="57" t="s">
        <v>50</v>
      </c>
      <c r="O140" s="100" t="s">
        <v>328</v>
      </c>
      <c r="P140" s="59" t="s">
        <v>52</v>
      </c>
      <c r="Q140" s="60">
        <v>87547</v>
      </c>
      <c r="R140" s="61" t="s">
        <v>329</v>
      </c>
      <c r="S140" s="62" t="s">
        <v>78</v>
      </c>
      <c r="T140" s="63">
        <v>25</v>
      </c>
      <c r="U140" s="64">
        <v>1</v>
      </c>
      <c r="V140" s="65">
        <v>25</v>
      </c>
      <c r="W140" s="66"/>
      <c r="X140" s="66"/>
      <c r="Y140" s="102"/>
      <c r="Z140" s="68"/>
      <c r="AA140" s="69" t="s">
        <v>49</v>
      </c>
      <c r="AB140" s="70"/>
      <c r="AC140" s="70"/>
      <c r="AD140" s="71"/>
      <c r="AE140" s="71"/>
    </row>
    <row r="141" spans="1:31" s="13" customFormat="1" ht="15" x14ac:dyDescent="0.2">
      <c r="A141" s="53">
        <f t="shared" si="29"/>
        <v>2</v>
      </c>
      <c r="B141" s="54">
        <f t="shared" ca="1" si="20"/>
        <v>2</v>
      </c>
      <c r="C141" s="54">
        <f t="shared" ca="1" si="24"/>
        <v>2</v>
      </c>
      <c r="D141" s="54">
        <f t="shared" ca="1" si="21"/>
        <v>2</v>
      </c>
      <c r="E141" s="54">
        <f t="shared" ca="1" si="25"/>
        <v>1</v>
      </c>
      <c r="F141" s="54">
        <f t="shared" ca="1" si="26"/>
        <v>7</v>
      </c>
      <c r="G141" s="54">
        <f t="shared" ca="1" si="27"/>
        <v>0</v>
      </c>
      <c r="H141" s="54">
        <f t="shared" ca="1" si="28"/>
        <v>0</v>
      </c>
      <c r="I141" s="54">
        <f t="shared" ca="1" si="19"/>
        <v>0</v>
      </c>
      <c r="J141" s="54">
        <f t="shared" ca="1" si="22"/>
        <v>28</v>
      </c>
      <c r="K141" s="54">
        <f t="shared" ca="1" si="23"/>
        <v>2</v>
      </c>
      <c r="L141" s="55" t="s">
        <v>55</v>
      </c>
      <c r="M141" s="56" t="s">
        <v>62</v>
      </c>
      <c r="N141" s="57" t="s">
        <v>62</v>
      </c>
      <c r="O141" s="100" t="s">
        <v>330</v>
      </c>
      <c r="P141" s="59"/>
      <c r="Q141" s="60"/>
      <c r="R141" s="107" t="s">
        <v>331</v>
      </c>
      <c r="S141" s="62" t="s">
        <v>51</v>
      </c>
      <c r="T141" s="63"/>
      <c r="U141" s="64">
        <v>1</v>
      </c>
      <c r="V141" s="65" t="s">
        <v>51</v>
      </c>
      <c r="W141" s="66"/>
      <c r="X141" s="66"/>
      <c r="Y141" s="102"/>
      <c r="Z141" s="68"/>
      <c r="AA141" s="69" t="s">
        <v>49</v>
      </c>
      <c r="AB141" s="105"/>
      <c r="AC141" s="105"/>
      <c r="AD141" s="9"/>
      <c r="AE141" s="9"/>
    </row>
    <row r="142" spans="1:31" s="13" customFormat="1" ht="15" x14ac:dyDescent="0.2">
      <c r="A142" s="53" t="str">
        <f t="shared" si="29"/>
        <v>S</v>
      </c>
      <c r="B142" s="54">
        <f t="shared" ca="1" si="20"/>
        <v>2</v>
      </c>
      <c r="C142" s="54" t="str">
        <f t="shared" ca="1" si="24"/>
        <v>S</v>
      </c>
      <c r="D142" s="54">
        <f t="shared" ca="1" si="21"/>
        <v>0</v>
      </c>
      <c r="E142" s="54">
        <f t="shared" ca="1" si="25"/>
        <v>1</v>
      </c>
      <c r="F142" s="54">
        <f t="shared" ca="1" si="26"/>
        <v>7</v>
      </c>
      <c r="G142" s="54">
        <f t="shared" ca="1" si="27"/>
        <v>0</v>
      </c>
      <c r="H142" s="54">
        <f t="shared" ca="1" si="28"/>
        <v>0</v>
      </c>
      <c r="I142" s="54">
        <f t="shared" ca="1" si="19"/>
        <v>0</v>
      </c>
      <c r="J142" s="54">
        <f t="shared" ca="1" si="22"/>
        <v>0</v>
      </c>
      <c r="K142" s="54">
        <f t="shared" ca="1" si="23"/>
        <v>0</v>
      </c>
      <c r="L142" s="55" t="s">
        <v>55</v>
      </c>
      <c r="M142" s="56" t="s">
        <v>50</v>
      </c>
      <c r="N142" s="57" t="s">
        <v>50</v>
      </c>
      <c r="O142" s="100" t="s">
        <v>332</v>
      </c>
      <c r="P142" s="59" t="s">
        <v>60</v>
      </c>
      <c r="Q142" s="60">
        <v>220104</v>
      </c>
      <c r="R142" s="61" t="s">
        <v>333</v>
      </c>
      <c r="S142" s="62" t="s">
        <v>71</v>
      </c>
      <c r="T142" s="63">
        <v>22</v>
      </c>
      <c r="U142" s="64">
        <v>1</v>
      </c>
      <c r="V142" s="65">
        <v>22</v>
      </c>
      <c r="W142" s="66"/>
      <c r="X142" s="66"/>
      <c r="Y142" s="102"/>
      <c r="Z142" s="68"/>
      <c r="AA142" s="69" t="s">
        <v>49</v>
      </c>
      <c r="AB142" s="105"/>
      <c r="AC142" s="105"/>
      <c r="AD142" s="9"/>
      <c r="AE142" s="9"/>
    </row>
    <row r="143" spans="1:31" s="72" customFormat="1" ht="15" x14ac:dyDescent="0.2">
      <c r="A143" s="53">
        <f t="shared" si="29"/>
        <v>2</v>
      </c>
      <c r="B143" s="54">
        <f t="shared" ca="1" si="20"/>
        <v>2</v>
      </c>
      <c r="C143" s="54">
        <f t="shared" ca="1" si="24"/>
        <v>2</v>
      </c>
      <c r="D143" s="54">
        <f t="shared" ca="1" si="21"/>
        <v>4</v>
      </c>
      <c r="E143" s="54">
        <f t="shared" ca="1" si="25"/>
        <v>1</v>
      </c>
      <c r="F143" s="54">
        <f t="shared" ca="1" si="26"/>
        <v>8</v>
      </c>
      <c r="G143" s="54">
        <f t="shared" ca="1" si="27"/>
        <v>0</v>
      </c>
      <c r="H143" s="54">
        <f t="shared" ca="1" si="28"/>
        <v>0</v>
      </c>
      <c r="I143" s="54">
        <f t="shared" ca="1" si="19"/>
        <v>0</v>
      </c>
      <c r="J143" s="54">
        <f t="shared" ca="1" si="22"/>
        <v>26</v>
      </c>
      <c r="K143" s="54">
        <f t="shared" ca="1" si="23"/>
        <v>4</v>
      </c>
      <c r="L143" s="55" t="s">
        <v>55</v>
      </c>
      <c r="M143" s="56" t="s">
        <v>62</v>
      </c>
      <c r="N143" s="57" t="s">
        <v>62</v>
      </c>
      <c r="O143" s="100" t="s">
        <v>334</v>
      </c>
      <c r="P143" s="59"/>
      <c r="Q143" s="60"/>
      <c r="R143" s="61" t="s">
        <v>335</v>
      </c>
      <c r="S143" s="62" t="s">
        <v>51</v>
      </c>
      <c r="T143" s="63"/>
      <c r="U143" s="64">
        <v>1</v>
      </c>
      <c r="V143" s="65" t="s">
        <v>51</v>
      </c>
      <c r="W143" s="66"/>
      <c r="X143" s="66"/>
      <c r="Y143" s="102"/>
      <c r="Z143" s="68"/>
      <c r="AA143" s="69" t="s">
        <v>49</v>
      </c>
      <c r="AB143" s="70"/>
      <c r="AC143" s="70"/>
      <c r="AD143" s="71"/>
      <c r="AE143" s="71"/>
    </row>
    <row r="144" spans="1:31" s="13" customFormat="1" ht="15" x14ac:dyDescent="0.2">
      <c r="A144" s="53">
        <f t="shared" si="29"/>
        <v>3</v>
      </c>
      <c r="B144" s="54">
        <f t="shared" ca="1" si="20"/>
        <v>3</v>
      </c>
      <c r="C144" s="54">
        <f t="shared" ca="1" si="24"/>
        <v>3</v>
      </c>
      <c r="D144" s="54">
        <f t="shared" ca="1" si="21"/>
        <v>3</v>
      </c>
      <c r="E144" s="54">
        <f t="shared" ca="1" si="25"/>
        <v>1</v>
      </c>
      <c r="F144" s="54">
        <f t="shared" ca="1" si="26"/>
        <v>8</v>
      </c>
      <c r="G144" s="54">
        <f t="shared" ca="1" si="27"/>
        <v>1</v>
      </c>
      <c r="H144" s="54">
        <f t="shared" ca="1" si="28"/>
        <v>0</v>
      </c>
      <c r="I144" s="54">
        <f t="shared" ca="1" si="19"/>
        <v>0</v>
      </c>
      <c r="J144" s="54">
        <f t="shared" ca="1" si="22"/>
        <v>3</v>
      </c>
      <c r="K144" s="54">
        <f t="shared" ca="1" si="23"/>
        <v>7</v>
      </c>
      <c r="L144" s="55" t="s">
        <v>55</v>
      </c>
      <c r="M144" s="56" t="s">
        <v>96</v>
      </c>
      <c r="N144" s="57" t="s">
        <v>96</v>
      </c>
      <c r="O144" s="100" t="s">
        <v>336</v>
      </c>
      <c r="P144" s="59"/>
      <c r="Q144" s="60"/>
      <c r="R144" s="61" t="s">
        <v>337</v>
      </c>
      <c r="S144" s="62" t="s">
        <v>51</v>
      </c>
      <c r="T144" s="63"/>
      <c r="U144" s="64">
        <v>1</v>
      </c>
      <c r="V144" s="65" t="s">
        <v>51</v>
      </c>
      <c r="W144" s="66"/>
      <c r="X144" s="66"/>
      <c r="Y144" s="102"/>
      <c r="Z144" s="68"/>
      <c r="AA144" s="69" t="s">
        <v>49</v>
      </c>
      <c r="AB144" s="105"/>
      <c r="AC144" s="105"/>
      <c r="AD144" s="9"/>
      <c r="AE144" s="9"/>
    </row>
    <row r="145" spans="1:31" s="13" customFormat="1" ht="15" x14ac:dyDescent="0.2">
      <c r="A145" s="53" t="str">
        <f t="shared" si="29"/>
        <v>S</v>
      </c>
      <c r="B145" s="54">
        <f t="shared" ca="1" si="20"/>
        <v>3</v>
      </c>
      <c r="C145" s="54" t="str">
        <f t="shared" ca="1" si="24"/>
        <v>S</v>
      </c>
      <c r="D145" s="54">
        <f t="shared" ca="1" si="21"/>
        <v>0</v>
      </c>
      <c r="E145" s="54">
        <f t="shared" ca="1" si="25"/>
        <v>1</v>
      </c>
      <c r="F145" s="54">
        <f t="shared" ca="1" si="26"/>
        <v>8</v>
      </c>
      <c r="G145" s="54">
        <f t="shared" ca="1" si="27"/>
        <v>1</v>
      </c>
      <c r="H145" s="54">
        <f t="shared" ca="1" si="28"/>
        <v>0</v>
      </c>
      <c r="I145" s="54">
        <f t="shared" ref="I145:I208" ca="1" si="30">IF(AND($C145&lt;=4,$C145&lt;&gt;0),0,IF(AND($C145="S",$Y145&gt;0),OFFSET(I145,-1,0)+1,OFFSET(I145,-1,0)))</f>
        <v>0</v>
      </c>
      <c r="J145" s="54">
        <f t="shared" ca="1" si="22"/>
        <v>0</v>
      </c>
      <c r="K145" s="54">
        <f t="shared" ca="1" si="23"/>
        <v>0</v>
      </c>
      <c r="L145" s="55" t="s">
        <v>55</v>
      </c>
      <c r="M145" s="56" t="s">
        <v>50</v>
      </c>
      <c r="N145" s="57" t="s">
        <v>50</v>
      </c>
      <c r="O145" s="100" t="s">
        <v>338</v>
      </c>
      <c r="P145" s="59" t="s">
        <v>60</v>
      </c>
      <c r="Q145" s="60">
        <v>250101</v>
      </c>
      <c r="R145" s="61" t="s">
        <v>339</v>
      </c>
      <c r="S145" s="62" t="s">
        <v>275</v>
      </c>
      <c r="T145" s="63">
        <v>30</v>
      </c>
      <c r="U145" s="64">
        <v>1</v>
      </c>
      <c r="V145" s="65">
        <v>30</v>
      </c>
      <c r="W145" s="66"/>
      <c r="X145" s="66"/>
      <c r="Y145" s="102"/>
      <c r="Z145" s="68"/>
      <c r="AA145" s="69" t="s">
        <v>49</v>
      </c>
      <c r="AB145" s="105"/>
      <c r="AC145" s="105"/>
      <c r="AD145" s="9"/>
      <c r="AE145" s="9"/>
    </row>
    <row r="146" spans="1:31" s="13" customFormat="1" ht="15" x14ac:dyDescent="0.2">
      <c r="A146" s="53" t="str">
        <f t="shared" si="29"/>
        <v>S</v>
      </c>
      <c r="B146" s="54">
        <f t="shared" ca="1" si="20"/>
        <v>3</v>
      </c>
      <c r="C146" s="54" t="str">
        <f t="shared" ca="1" si="24"/>
        <v>S</v>
      </c>
      <c r="D146" s="54">
        <f t="shared" ca="1" si="21"/>
        <v>0</v>
      </c>
      <c r="E146" s="54">
        <f t="shared" ca="1" si="25"/>
        <v>1</v>
      </c>
      <c r="F146" s="54">
        <f t="shared" ca="1" si="26"/>
        <v>8</v>
      </c>
      <c r="G146" s="54">
        <f t="shared" ca="1" si="27"/>
        <v>1</v>
      </c>
      <c r="H146" s="54">
        <f t="shared" ca="1" si="28"/>
        <v>0</v>
      </c>
      <c r="I146" s="54">
        <f t="shared" ca="1" si="30"/>
        <v>0</v>
      </c>
      <c r="J146" s="54">
        <f t="shared" ca="1" si="22"/>
        <v>0</v>
      </c>
      <c r="K146" s="54">
        <f t="shared" ca="1" si="23"/>
        <v>0</v>
      </c>
      <c r="L146" s="55" t="s">
        <v>55</v>
      </c>
      <c r="M146" s="56" t="s">
        <v>50</v>
      </c>
      <c r="N146" s="57" t="s">
        <v>50</v>
      </c>
      <c r="O146" s="100" t="s">
        <v>340</v>
      </c>
      <c r="P146" s="59" t="s">
        <v>60</v>
      </c>
      <c r="Q146" s="60">
        <v>250103</v>
      </c>
      <c r="R146" s="61" t="s">
        <v>341</v>
      </c>
      <c r="S146" s="62" t="s">
        <v>275</v>
      </c>
      <c r="T146" s="63">
        <v>220</v>
      </c>
      <c r="U146" s="64">
        <v>1</v>
      </c>
      <c r="V146" s="65">
        <v>220</v>
      </c>
      <c r="W146" s="66"/>
      <c r="X146" s="66"/>
      <c r="Y146" s="102"/>
      <c r="Z146" s="68"/>
      <c r="AA146" s="69" t="s">
        <v>49</v>
      </c>
      <c r="AB146" s="105"/>
      <c r="AC146" s="105"/>
      <c r="AD146" s="9"/>
      <c r="AE146" s="9"/>
    </row>
    <row r="147" spans="1:31" s="13" customFormat="1" ht="15" x14ac:dyDescent="0.2">
      <c r="A147" s="53">
        <f t="shared" si="29"/>
        <v>2</v>
      </c>
      <c r="B147" s="54">
        <f t="shared" ref="B147:B211" ca="1" si="31">IF(OR(C147="s",C147=0),OFFSET(B147,-1,0),C147)</f>
        <v>2</v>
      </c>
      <c r="C147" s="54">
        <f t="shared" ca="1" si="24"/>
        <v>2</v>
      </c>
      <c r="D147" s="54">
        <f t="shared" ref="D147:D211" ca="1" si="32">IF(OR(C147="S",C147=0),0,IF(ISERROR(K147),J147,SMALL(J147:K147,1)))</f>
        <v>17</v>
      </c>
      <c r="E147" s="54">
        <f t="shared" ca="1" si="25"/>
        <v>1</v>
      </c>
      <c r="F147" s="54">
        <f t="shared" ca="1" si="26"/>
        <v>9</v>
      </c>
      <c r="G147" s="54">
        <f t="shared" ca="1" si="27"/>
        <v>0</v>
      </c>
      <c r="H147" s="54">
        <f t="shared" ca="1" si="28"/>
        <v>0</v>
      </c>
      <c r="I147" s="54">
        <f t="shared" ca="1" si="30"/>
        <v>0</v>
      </c>
      <c r="J147" s="54">
        <f t="shared" ref="J147:J210" ca="1" si="33">IF(OR($C147="S",$C147=0),0,MATCH(0,OFFSET($D147,1,$C147,ROW($C$219)-ROW($C147)),0))</f>
        <v>22</v>
      </c>
      <c r="K147" s="54">
        <f t="shared" ref="K147:K210" ca="1" si="34">IF(OR($C147="S",$C147=0),0,MATCH(OFFSET($D147,0,$C147)+1,OFFSET($D147,1,$C147,ROW($C$219)-ROW($C147)),0))</f>
        <v>17</v>
      </c>
      <c r="L147" s="55" t="s">
        <v>55</v>
      </c>
      <c r="M147" s="56" t="s">
        <v>62</v>
      </c>
      <c r="N147" s="57" t="s">
        <v>62</v>
      </c>
      <c r="O147" s="100" t="s">
        <v>342</v>
      </c>
      <c r="P147" s="59"/>
      <c r="Q147" s="60"/>
      <c r="R147" s="61" t="s">
        <v>343</v>
      </c>
      <c r="S147" s="62" t="s">
        <v>51</v>
      </c>
      <c r="T147" s="63"/>
      <c r="U147" s="64">
        <v>1</v>
      </c>
      <c r="V147" s="65" t="s">
        <v>51</v>
      </c>
      <c r="W147" s="66"/>
      <c r="X147" s="66"/>
      <c r="Y147" s="102"/>
      <c r="Z147" s="68"/>
      <c r="AA147" s="69" t="s">
        <v>49</v>
      </c>
      <c r="AB147" s="105"/>
      <c r="AC147" s="105"/>
      <c r="AD147" s="9"/>
      <c r="AE147" s="9"/>
    </row>
    <row r="148" spans="1:31" s="13" customFormat="1" ht="15" x14ac:dyDescent="0.2">
      <c r="A148" s="53">
        <f t="shared" si="29"/>
        <v>3</v>
      </c>
      <c r="B148" s="54">
        <f t="shared" ca="1" si="31"/>
        <v>3</v>
      </c>
      <c r="C148" s="54">
        <f t="shared" ref="C148:C212" ca="1" si="35">IF(OFFSET(C148,-1,0)="L",1,IF(OFFSET(C148,-1,0)=1,2,IF(OR(A148="s",A148=0),"S",IF(AND(OFFSET(C148,-1,0)=2,A148=4),3,IF(AND(OR(OFFSET(C148,-1,0)="s",OFFSET(C148,-1,0)=0),A148&lt;&gt;"s",A148&gt;OFFSET(B148,-1,0)),OFFSET(B148,-1,0),A148)))))</f>
        <v>3</v>
      </c>
      <c r="D148" s="54">
        <f t="shared" ca="1" si="32"/>
        <v>3</v>
      </c>
      <c r="E148" s="54">
        <f t="shared" ref="E148:E212" ca="1" si="36">IF($C148=1,OFFSET(E148,-1,0)+1,OFFSET(E148,-1,0))</f>
        <v>1</v>
      </c>
      <c r="F148" s="54">
        <f t="shared" ref="F148:F212" ca="1" si="37">IF($C148=1,0,IF($C148=2,OFFSET(F148,-1,0)+1,OFFSET(F148,-1,0)))</f>
        <v>9</v>
      </c>
      <c r="G148" s="54">
        <f t="shared" ref="G148:G212" ca="1" si="38">IF(AND($C148&lt;=2,$C148&lt;&gt;0),0,IF($C148=3,OFFSET(G148,-1,0)+1,OFFSET(G148,-1,0)))</f>
        <v>1</v>
      </c>
      <c r="H148" s="54">
        <f t="shared" ref="H148:H212" ca="1" si="39">IF(AND($C148&lt;=3,$C148&lt;&gt;0),0,IF($C148=4,OFFSET(H148,-1,0)+1,OFFSET(H148,-1,0)))</f>
        <v>0</v>
      </c>
      <c r="I148" s="54">
        <f t="shared" ca="1" si="30"/>
        <v>0</v>
      </c>
      <c r="J148" s="54">
        <f t="shared" ca="1" si="33"/>
        <v>16</v>
      </c>
      <c r="K148" s="54">
        <f t="shared" ca="1" si="34"/>
        <v>3</v>
      </c>
      <c r="L148" s="55" t="s">
        <v>55</v>
      </c>
      <c r="M148" s="56" t="s">
        <v>96</v>
      </c>
      <c r="N148" s="57" t="s">
        <v>96</v>
      </c>
      <c r="O148" s="100" t="s">
        <v>344</v>
      </c>
      <c r="P148" s="59"/>
      <c r="Q148" s="60"/>
      <c r="R148" s="61" t="s">
        <v>345</v>
      </c>
      <c r="S148" s="62" t="s">
        <v>51</v>
      </c>
      <c r="T148" s="63"/>
      <c r="U148" s="64">
        <v>1</v>
      </c>
      <c r="V148" s="65" t="s">
        <v>51</v>
      </c>
      <c r="W148" s="66"/>
      <c r="X148" s="66"/>
      <c r="Y148" s="102"/>
      <c r="Z148" s="68"/>
      <c r="AA148" s="69" t="s">
        <v>49</v>
      </c>
      <c r="AB148" s="105"/>
      <c r="AC148" s="105"/>
      <c r="AD148" s="9"/>
      <c r="AE148" s="9"/>
    </row>
    <row r="149" spans="1:31" s="13" customFormat="1" ht="15" x14ac:dyDescent="0.2">
      <c r="A149" s="53" t="str">
        <f t="shared" si="29"/>
        <v>S</v>
      </c>
      <c r="B149" s="54">
        <f t="shared" ca="1" si="31"/>
        <v>3</v>
      </c>
      <c r="C149" s="54" t="str">
        <f t="shared" ca="1" si="35"/>
        <v>S</v>
      </c>
      <c r="D149" s="54">
        <f t="shared" ca="1" si="32"/>
        <v>0</v>
      </c>
      <c r="E149" s="54">
        <f t="shared" ca="1" si="36"/>
        <v>1</v>
      </c>
      <c r="F149" s="54">
        <f t="shared" ca="1" si="37"/>
        <v>9</v>
      </c>
      <c r="G149" s="54">
        <f t="shared" ca="1" si="38"/>
        <v>1</v>
      </c>
      <c r="H149" s="54">
        <f t="shared" ca="1" si="39"/>
        <v>0</v>
      </c>
      <c r="I149" s="54">
        <f t="shared" ca="1" si="30"/>
        <v>0</v>
      </c>
      <c r="J149" s="54">
        <f t="shared" ca="1" si="33"/>
        <v>0</v>
      </c>
      <c r="K149" s="54">
        <f t="shared" ca="1" si="34"/>
        <v>0</v>
      </c>
      <c r="L149" s="55" t="s">
        <v>55</v>
      </c>
      <c r="M149" s="56" t="s">
        <v>50</v>
      </c>
      <c r="N149" s="57" t="s">
        <v>50</v>
      </c>
      <c r="O149" s="100" t="s">
        <v>346</v>
      </c>
      <c r="P149" s="59" t="s">
        <v>60</v>
      </c>
      <c r="Q149" s="60">
        <v>260105</v>
      </c>
      <c r="R149" s="61" t="s">
        <v>347</v>
      </c>
      <c r="S149" s="62" t="s">
        <v>71</v>
      </c>
      <c r="T149" s="63">
        <v>25</v>
      </c>
      <c r="U149" s="64">
        <v>1</v>
      </c>
      <c r="V149" s="65">
        <v>25</v>
      </c>
      <c r="W149" s="66"/>
      <c r="X149" s="66"/>
      <c r="Y149" s="102"/>
      <c r="Z149" s="68"/>
      <c r="AA149" s="69" t="s">
        <v>49</v>
      </c>
      <c r="AB149" s="105"/>
      <c r="AC149" s="105"/>
      <c r="AD149" s="9"/>
      <c r="AE149" s="9"/>
    </row>
    <row r="150" spans="1:31" s="13" customFormat="1" ht="15" x14ac:dyDescent="0.2">
      <c r="A150" s="53" t="str">
        <f t="shared" si="29"/>
        <v>S</v>
      </c>
      <c r="B150" s="54">
        <f t="shared" ca="1" si="31"/>
        <v>3</v>
      </c>
      <c r="C150" s="54" t="str">
        <f t="shared" ca="1" si="35"/>
        <v>S</v>
      </c>
      <c r="D150" s="54">
        <f t="shared" ca="1" si="32"/>
        <v>0</v>
      </c>
      <c r="E150" s="54">
        <f t="shared" ca="1" si="36"/>
        <v>1</v>
      </c>
      <c r="F150" s="54">
        <f t="shared" ca="1" si="37"/>
        <v>9</v>
      </c>
      <c r="G150" s="54">
        <f t="shared" ca="1" si="38"/>
        <v>1</v>
      </c>
      <c r="H150" s="54">
        <f t="shared" ca="1" si="39"/>
        <v>0</v>
      </c>
      <c r="I150" s="54">
        <f t="shared" ca="1" si="30"/>
        <v>0</v>
      </c>
      <c r="J150" s="54">
        <f t="shared" ca="1" si="33"/>
        <v>0</v>
      </c>
      <c r="K150" s="54">
        <f t="shared" ca="1" si="34"/>
        <v>0</v>
      </c>
      <c r="L150" s="55" t="s">
        <v>55</v>
      </c>
      <c r="M150" s="56" t="s">
        <v>50</v>
      </c>
      <c r="N150" s="57" t="s">
        <v>50</v>
      </c>
      <c r="O150" s="100" t="s">
        <v>348</v>
      </c>
      <c r="P150" s="59" t="s">
        <v>60</v>
      </c>
      <c r="Q150" s="60">
        <v>260104</v>
      </c>
      <c r="R150" s="61" t="s">
        <v>349</v>
      </c>
      <c r="S150" s="62" t="s">
        <v>71</v>
      </c>
      <c r="T150" s="63">
        <v>100</v>
      </c>
      <c r="U150" s="64">
        <v>1</v>
      </c>
      <c r="V150" s="65">
        <v>100</v>
      </c>
      <c r="W150" s="66"/>
      <c r="X150" s="66"/>
      <c r="Y150" s="102"/>
      <c r="Z150" s="68"/>
      <c r="AA150" s="69" t="s">
        <v>49</v>
      </c>
      <c r="AB150" s="105"/>
      <c r="AC150" s="105"/>
      <c r="AD150" s="9"/>
      <c r="AE150" s="9"/>
    </row>
    <row r="151" spans="1:31" s="72" customFormat="1" ht="15" x14ac:dyDescent="0.2">
      <c r="A151" s="53">
        <f t="shared" si="29"/>
        <v>3</v>
      </c>
      <c r="B151" s="54">
        <f t="shared" ca="1" si="31"/>
        <v>3</v>
      </c>
      <c r="C151" s="54">
        <f t="shared" ca="1" si="35"/>
        <v>3</v>
      </c>
      <c r="D151" s="54">
        <f t="shared" ca="1" si="32"/>
        <v>3</v>
      </c>
      <c r="E151" s="54">
        <f t="shared" ca="1" si="36"/>
        <v>1</v>
      </c>
      <c r="F151" s="54">
        <f t="shared" ca="1" si="37"/>
        <v>9</v>
      </c>
      <c r="G151" s="54">
        <f t="shared" ca="1" si="38"/>
        <v>2</v>
      </c>
      <c r="H151" s="54">
        <f t="shared" ca="1" si="39"/>
        <v>0</v>
      </c>
      <c r="I151" s="54">
        <f t="shared" ca="1" si="30"/>
        <v>0</v>
      </c>
      <c r="J151" s="54">
        <f t="shared" ca="1" si="33"/>
        <v>13</v>
      </c>
      <c r="K151" s="54">
        <f t="shared" ca="1" si="34"/>
        <v>3</v>
      </c>
      <c r="L151" s="55" t="s">
        <v>55</v>
      </c>
      <c r="M151" s="56" t="s">
        <v>96</v>
      </c>
      <c r="N151" s="57" t="s">
        <v>96</v>
      </c>
      <c r="O151" s="58" t="s">
        <v>350</v>
      </c>
      <c r="P151" s="59" t="s">
        <v>52</v>
      </c>
      <c r="Q151" s="60"/>
      <c r="R151" s="61" t="s">
        <v>351</v>
      </c>
      <c r="S151" s="62" t="s">
        <v>51</v>
      </c>
      <c r="T151" s="63"/>
      <c r="U151" s="64">
        <v>1</v>
      </c>
      <c r="V151" s="65" t="s">
        <v>51</v>
      </c>
      <c r="W151" s="66"/>
      <c r="X151" s="66"/>
      <c r="Y151" s="67"/>
      <c r="Z151" s="68"/>
      <c r="AA151" s="69" t="s">
        <v>49</v>
      </c>
      <c r="AB151" s="70"/>
      <c r="AC151" s="70"/>
      <c r="AD151" s="71"/>
      <c r="AE151" s="71"/>
    </row>
    <row r="152" spans="1:31" s="72" customFormat="1" ht="15" x14ac:dyDescent="0.2">
      <c r="A152" s="53" t="str">
        <f t="shared" si="29"/>
        <v>S</v>
      </c>
      <c r="B152" s="54">
        <f t="shared" ca="1" si="31"/>
        <v>3</v>
      </c>
      <c r="C152" s="54" t="str">
        <f t="shared" ca="1" si="35"/>
        <v>S</v>
      </c>
      <c r="D152" s="54">
        <f t="shared" ca="1" si="32"/>
        <v>0</v>
      </c>
      <c r="E152" s="54">
        <f t="shared" ca="1" si="36"/>
        <v>1</v>
      </c>
      <c r="F152" s="54">
        <f t="shared" ca="1" si="37"/>
        <v>9</v>
      </c>
      <c r="G152" s="54">
        <f t="shared" ca="1" si="38"/>
        <v>2</v>
      </c>
      <c r="H152" s="54">
        <f t="shared" ca="1" si="39"/>
        <v>0</v>
      </c>
      <c r="I152" s="54">
        <f t="shared" ca="1" si="30"/>
        <v>0</v>
      </c>
      <c r="J152" s="54">
        <f t="shared" ca="1" si="33"/>
        <v>0</v>
      </c>
      <c r="K152" s="54">
        <f t="shared" ca="1" si="34"/>
        <v>0</v>
      </c>
      <c r="L152" s="55" t="s">
        <v>55</v>
      </c>
      <c r="M152" s="56" t="s">
        <v>50</v>
      </c>
      <c r="N152" s="57" t="s">
        <v>50</v>
      </c>
      <c r="O152" s="58" t="s">
        <v>352</v>
      </c>
      <c r="P152" s="59" t="s">
        <v>60</v>
      </c>
      <c r="Q152" s="60">
        <v>261304</v>
      </c>
      <c r="R152" s="61" t="s">
        <v>353</v>
      </c>
      <c r="S152" s="62" t="s">
        <v>71</v>
      </c>
      <c r="T152" s="63">
        <v>30</v>
      </c>
      <c r="U152" s="64">
        <v>1</v>
      </c>
      <c r="V152" s="65">
        <v>30</v>
      </c>
      <c r="W152" s="66"/>
      <c r="X152" s="66"/>
      <c r="Y152" s="67"/>
      <c r="Z152" s="68"/>
      <c r="AA152" s="69" t="s">
        <v>49</v>
      </c>
      <c r="AB152" s="70"/>
      <c r="AC152" s="70"/>
      <c r="AD152" s="71"/>
      <c r="AE152" s="71"/>
    </row>
    <row r="153" spans="1:31" s="72" customFormat="1" ht="15" x14ac:dyDescent="0.2">
      <c r="A153" s="53" t="str">
        <f t="shared" si="29"/>
        <v>S</v>
      </c>
      <c r="B153" s="54">
        <f t="shared" ca="1" si="31"/>
        <v>3</v>
      </c>
      <c r="C153" s="54" t="str">
        <f t="shared" ca="1" si="35"/>
        <v>S</v>
      </c>
      <c r="D153" s="54">
        <f t="shared" ca="1" si="32"/>
        <v>0</v>
      </c>
      <c r="E153" s="54">
        <f t="shared" ca="1" si="36"/>
        <v>1</v>
      </c>
      <c r="F153" s="54">
        <f t="shared" ca="1" si="37"/>
        <v>9</v>
      </c>
      <c r="G153" s="54">
        <f t="shared" ca="1" si="38"/>
        <v>2</v>
      </c>
      <c r="H153" s="54">
        <f t="shared" ca="1" si="39"/>
        <v>0</v>
      </c>
      <c r="I153" s="54">
        <f t="shared" ca="1" si="30"/>
        <v>0</v>
      </c>
      <c r="J153" s="54">
        <f t="shared" ca="1" si="33"/>
        <v>0</v>
      </c>
      <c r="K153" s="54">
        <f t="shared" ca="1" si="34"/>
        <v>0</v>
      </c>
      <c r="L153" s="55" t="s">
        <v>55</v>
      </c>
      <c r="M153" s="56" t="s">
        <v>50</v>
      </c>
      <c r="N153" s="57" t="s">
        <v>50</v>
      </c>
      <c r="O153" s="58" t="s">
        <v>354</v>
      </c>
      <c r="P153" s="59" t="s">
        <v>60</v>
      </c>
      <c r="Q153" s="60">
        <v>261300</v>
      </c>
      <c r="R153" s="61" t="s">
        <v>355</v>
      </c>
      <c r="S153" s="62" t="s">
        <v>71</v>
      </c>
      <c r="T153" s="63">
        <v>30</v>
      </c>
      <c r="U153" s="64">
        <v>1</v>
      </c>
      <c r="V153" s="65">
        <v>30</v>
      </c>
      <c r="W153" s="66"/>
      <c r="X153" s="66"/>
      <c r="Y153" s="67"/>
      <c r="Z153" s="68"/>
      <c r="AA153" s="69" t="s">
        <v>49</v>
      </c>
      <c r="AB153" s="70"/>
      <c r="AC153" s="70"/>
      <c r="AD153" s="71"/>
      <c r="AE153" s="71"/>
    </row>
    <row r="154" spans="1:31" s="13" customFormat="1" ht="15" x14ac:dyDescent="0.2">
      <c r="A154" s="53">
        <f t="shared" si="29"/>
        <v>3</v>
      </c>
      <c r="B154" s="54">
        <f t="shared" ca="1" si="31"/>
        <v>3</v>
      </c>
      <c r="C154" s="54">
        <f t="shared" ca="1" si="35"/>
        <v>3</v>
      </c>
      <c r="D154" s="54">
        <f t="shared" ca="1" si="32"/>
        <v>2</v>
      </c>
      <c r="E154" s="54">
        <f t="shared" ca="1" si="36"/>
        <v>1</v>
      </c>
      <c r="F154" s="54">
        <f t="shared" ca="1" si="37"/>
        <v>9</v>
      </c>
      <c r="G154" s="54">
        <f t="shared" ca="1" si="38"/>
        <v>3</v>
      </c>
      <c r="H154" s="54">
        <f t="shared" ca="1" si="39"/>
        <v>0</v>
      </c>
      <c r="I154" s="54">
        <f t="shared" ca="1" si="30"/>
        <v>0</v>
      </c>
      <c r="J154" s="54">
        <f t="shared" ca="1" si="33"/>
        <v>10</v>
      </c>
      <c r="K154" s="54">
        <f t="shared" ca="1" si="34"/>
        <v>2</v>
      </c>
      <c r="L154" s="55" t="s">
        <v>55</v>
      </c>
      <c r="M154" s="56" t="s">
        <v>96</v>
      </c>
      <c r="N154" s="57" t="s">
        <v>96</v>
      </c>
      <c r="O154" s="100" t="s">
        <v>356</v>
      </c>
      <c r="P154" s="59" t="s">
        <v>52</v>
      </c>
      <c r="Q154" s="60">
        <v>88497</v>
      </c>
      <c r="R154" s="61" t="s">
        <v>321</v>
      </c>
      <c r="S154" s="62" t="s">
        <v>78</v>
      </c>
      <c r="T154" s="63"/>
      <c r="U154" s="64">
        <v>1</v>
      </c>
      <c r="V154" s="65" t="s">
        <v>51</v>
      </c>
      <c r="W154" s="66"/>
      <c r="X154" s="66"/>
      <c r="Y154" s="102"/>
      <c r="Z154" s="68"/>
      <c r="AA154" s="69" t="s">
        <v>49</v>
      </c>
      <c r="AB154" s="105"/>
      <c r="AC154" s="105"/>
      <c r="AD154" s="9"/>
      <c r="AE154" s="9"/>
    </row>
    <row r="155" spans="1:31" s="72" customFormat="1" ht="22.5" x14ac:dyDescent="0.2">
      <c r="A155" s="53" t="str">
        <f t="shared" si="29"/>
        <v>S</v>
      </c>
      <c r="B155" s="54">
        <f t="shared" ca="1" si="31"/>
        <v>3</v>
      </c>
      <c r="C155" s="54" t="str">
        <f t="shared" ca="1" si="35"/>
        <v>S</v>
      </c>
      <c r="D155" s="54">
        <f t="shared" ca="1" si="32"/>
        <v>0</v>
      </c>
      <c r="E155" s="54">
        <f t="shared" ca="1" si="36"/>
        <v>1</v>
      </c>
      <c r="F155" s="54">
        <f t="shared" ca="1" si="37"/>
        <v>9</v>
      </c>
      <c r="G155" s="54">
        <f t="shared" ca="1" si="38"/>
        <v>3</v>
      </c>
      <c r="H155" s="54">
        <f t="shared" ca="1" si="39"/>
        <v>0</v>
      </c>
      <c r="I155" s="54">
        <f t="shared" ca="1" si="30"/>
        <v>0</v>
      </c>
      <c r="J155" s="54">
        <f t="shared" ca="1" si="33"/>
        <v>0</v>
      </c>
      <c r="K155" s="54">
        <f t="shared" ca="1" si="34"/>
        <v>0</v>
      </c>
      <c r="L155" s="55" t="s">
        <v>55</v>
      </c>
      <c r="M155" s="56" t="s">
        <v>50</v>
      </c>
      <c r="N155" s="57" t="s">
        <v>50</v>
      </c>
      <c r="O155" s="100" t="s">
        <v>357</v>
      </c>
      <c r="P155" s="59" t="s">
        <v>146</v>
      </c>
      <c r="Q155" s="60" t="s">
        <v>358</v>
      </c>
      <c r="R155" s="61" t="s">
        <v>359</v>
      </c>
      <c r="S155" s="62" t="s">
        <v>78</v>
      </c>
      <c r="T155" s="63">
        <v>25</v>
      </c>
      <c r="U155" s="64">
        <v>1</v>
      </c>
      <c r="V155" s="65">
        <v>25</v>
      </c>
      <c r="W155" s="66"/>
      <c r="X155" s="66"/>
      <c r="Y155" s="102"/>
      <c r="Z155" s="68"/>
      <c r="AA155" s="69" t="s">
        <v>49</v>
      </c>
      <c r="AB155" s="70"/>
      <c r="AC155" s="70"/>
      <c r="AD155" s="71"/>
      <c r="AE155" s="71"/>
    </row>
    <row r="156" spans="1:31" s="13" customFormat="1" ht="15" x14ac:dyDescent="0.2">
      <c r="A156" s="53">
        <f t="shared" si="29"/>
        <v>3</v>
      </c>
      <c r="B156" s="54">
        <f t="shared" ca="1" si="31"/>
        <v>3</v>
      </c>
      <c r="C156" s="54">
        <f t="shared" ca="1" si="35"/>
        <v>3</v>
      </c>
      <c r="D156" s="54">
        <f t="shared" ca="1" si="32"/>
        <v>2</v>
      </c>
      <c r="E156" s="54">
        <f t="shared" ca="1" si="36"/>
        <v>1</v>
      </c>
      <c r="F156" s="54">
        <f t="shared" ca="1" si="37"/>
        <v>9</v>
      </c>
      <c r="G156" s="54">
        <f t="shared" ca="1" si="38"/>
        <v>4</v>
      </c>
      <c r="H156" s="54">
        <f t="shared" ca="1" si="39"/>
        <v>0</v>
      </c>
      <c r="I156" s="54">
        <f t="shared" ca="1" si="30"/>
        <v>0</v>
      </c>
      <c r="J156" s="54">
        <f t="shared" ca="1" si="33"/>
        <v>8</v>
      </c>
      <c r="K156" s="54">
        <f t="shared" ca="1" si="34"/>
        <v>2</v>
      </c>
      <c r="L156" s="55" t="s">
        <v>55</v>
      </c>
      <c r="M156" s="56" t="s">
        <v>96</v>
      </c>
      <c r="N156" s="57" t="s">
        <v>96</v>
      </c>
      <c r="O156" s="100" t="s">
        <v>360</v>
      </c>
      <c r="P156" s="59" t="s">
        <v>52</v>
      </c>
      <c r="Q156" s="60"/>
      <c r="R156" s="61" t="s">
        <v>361</v>
      </c>
      <c r="S156" s="62" t="s">
        <v>51</v>
      </c>
      <c r="T156" s="63"/>
      <c r="U156" s="64">
        <v>1</v>
      </c>
      <c r="V156" s="65" t="s">
        <v>51</v>
      </c>
      <c r="W156" s="66"/>
      <c r="X156" s="66"/>
      <c r="Y156" s="102"/>
      <c r="Z156" s="68"/>
      <c r="AA156" s="69" t="s">
        <v>49</v>
      </c>
      <c r="AB156" s="105"/>
      <c r="AC156" s="105"/>
      <c r="AD156" s="9"/>
      <c r="AE156" s="9"/>
    </row>
    <row r="157" spans="1:31" s="13" customFormat="1" ht="15" x14ac:dyDescent="0.2">
      <c r="A157" s="53" t="str">
        <f t="shared" si="29"/>
        <v>S</v>
      </c>
      <c r="B157" s="54">
        <f t="shared" ca="1" si="31"/>
        <v>3</v>
      </c>
      <c r="C157" s="54" t="str">
        <f t="shared" ca="1" si="35"/>
        <v>S</v>
      </c>
      <c r="D157" s="54">
        <f t="shared" ca="1" si="32"/>
        <v>0</v>
      </c>
      <c r="E157" s="54">
        <f t="shared" ca="1" si="36"/>
        <v>1</v>
      </c>
      <c r="F157" s="54">
        <f t="shared" ca="1" si="37"/>
        <v>9</v>
      </c>
      <c r="G157" s="54">
        <f t="shared" ca="1" si="38"/>
        <v>4</v>
      </c>
      <c r="H157" s="54">
        <f t="shared" ca="1" si="39"/>
        <v>0</v>
      </c>
      <c r="I157" s="54">
        <f t="shared" ca="1" si="30"/>
        <v>0</v>
      </c>
      <c r="J157" s="54">
        <f t="shared" ca="1" si="33"/>
        <v>0</v>
      </c>
      <c r="K157" s="54">
        <f t="shared" ca="1" si="34"/>
        <v>0</v>
      </c>
      <c r="L157" s="55" t="s">
        <v>55</v>
      </c>
      <c r="M157" s="56" t="s">
        <v>50</v>
      </c>
      <c r="N157" s="57" t="s">
        <v>50</v>
      </c>
      <c r="O157" s="100" t="s">
        <v>362</v>
      </c>
      <c r="P157" s="59" t="s">
        <v>60</v>
      </c>
      <c r="Q157" s="60">
        <v>260202</v>
      </c>
      <c r="R157" s="61" t="s">
        <v>363</v>
      </c>
      <c r="S157" s="62" t="s">
        <v>71</v>
      </c>
      <c r="T157" s="63">
        <v>2070</v>
      </c>
      <c r="U157" s="64">
        <v>1</v>
      </c>
      <c r="V157" s="65">
        <v>2070</v>
      </c>
      <c r="W157" s="66"/>
      <c r="X157" s="66"/>
      <c r="Y157" s="102"/>
      <c r="Z157" s="68"/>
      <c r="AA157" s="69" t="s">
        <v>49</v>
      </c>
      <c r="AB157" s="105"/>
      <c r="AC157" s="105"/>
      <c r="AD157" s="9"/>
      <c r="AE157" s="9"/>
    </row>
    <row r="158" spans="1:31" s="13" customFormat="1" ht="15" x14ac:dyDescent="0.2">
      <c r="A158" s="53">
        <f t="shared" si="29"/>
        <v>3</v>
      </c>
      <c r="B158" s="54">
        <f t="shared" ca="1" si="31"/>
        <v>3</v>
      </c>
      <c r="C158" s="54">
        <f t="shared" ca="1" si="35"/>
        <v>3</v>
      </c>
      <c r="D158" s="54">
        <f t="shared" ca="1" si="32"/>
        <v>2</v>
      </c>
      <c r="E158" s="54">
        <f t="shared" ca="1" si="36"/>
        <v>1</v>
      </c>
      <c r="F158" s="54">
        <f t="shared" ca="1" si="37"/>
        <v>9</v>
      </c>
      <c r="G158" s="54">
        <f t="shared" ca="1" si="38"/>
        <v>5</v>
      </c>
      <c r="H158" s="54">
        <f t="shared" ca="1" si="39"/>
        <v>0</v>
      </c>
      <c r="I158" s="54">
        <f t="shared" ca="1" si="30"/>
        <v>0</v>
      </c>
      <c r="J158" s="54">
        <f t="shared" ca="1" si="33"/>
        <v>6</v>
      </c>
      <c r="K158" s="54">
        <f t="shared" ca="1" si="34"/>
        <v>2</v>
      </c>
      <c r="L158" s="55" t="s">
        <v>55</v>
      </c>
      <c r="M158" s="56" t="s">
        <v>96</v>
      </c>
      <c r="N158" s="57" t="s">
        <v>96</v>
      </c>
      <c r="O158" s="100" t="s">
        <v>364</v>
      </c>
      <c r="P158" s="59" t="s">
        <v>60</v>
      </c>
      <c r="Q158" s="60"/>
      <c r="R158" s="61" t="s">
        <v>365</v>
      </c>
      <c r="S158" s="62" t="s">
        <v>51</v>
      </c>
      <c r="T158" s="63"/>
      <c r="U158" s="64">
        <v>1</v>
      </c>
      <c r="V158" s="65" t="s">
        <v>51</v>
      </c>
      <c r="W158" s="66"/>
      <c r="X158" s="66"/>
      <c r="Y158" s="102"/>
      <c r="Z158" s="68"/>
      <c r="AA158" s="69" t="s">
        <v>49</v>
      </c>
      <c r="AB158" s="105"/>
      <c r="AC158" s="105"/>
      <c r="AD158" s="9"/>
      <c r="AE158" s="9"/>
    </row>
    <row r="159" spans="1:31" s="13" customFormat="1" ht="22.5" x14ac:dyDescent="0.2">
      <c r="A159" s="53" t="str">
        <f t="shared" si="29"/>
        <v>S</v>
      </c>
      <c r="B159" s="54">
        <f t="shared" ca="1" si="31"/>
        <v>3</v>
      </c>
      <c r="C159" s="54" t="str">
        <f t="shared" ca="1" si="35"/>
        <v>S</v>
      </c>
      <c r="D159" s="54">
        <f t="shared" ca="1" si="32"/>
        <v>0</v>
      </c>
      <c r="E159" s="54">
        <f t="shared" ca="1" si="36"/>
        <v>1</v>
      </c>
      <c r="F159" s="54">
        <f t="shared" ca="1" si="37"/>
        <v>9</v>
      </c>
      <c r="G159" s="54">
        <f t="shared" ca="1" si="38"/>
        <v>5</v>
      </c>
      <c r="H159" s="54">
        <f t="shared" ca="1" si="39"/>
        <v>0</v>
      </c>
      <c r="I159" s="54">
        <f t="shared" ca="1" si="30"/>
        <v>0</v>
      </c>
      <c r="J159" s="54">
        <f t="shared" ca="1" si="33"/>
        <v>0</v>
      </c>
      <c r="K159" s="54">
        <f t="shared" ca="1" si="34"/>
        <v>0</v>
      </c>
      <c r="L159" s="55" t="s">
        <v>55</v>
      </c>
      <c r="M159" s="56" t="s">
        <v>50</v>
      </c>
      <c r="N159" s="57" t="s">
        <v>50</v>
      </c>
      <c r="O159" s="100" t="s">
        <v>366</v>
      </c>
      <c r="P159" s="59" t="s">
        <v>146</v>
      </c>
      <c r="Q159" s="60" t="s">
        <v>358</v>
      </c>
      <c r="R159" s="61" t="s">
        <v>359</v>
      </c>
      <c r="S159" s="62" t="s">
        <v>78</v>
      </c>
      <c r="T159" s="63">
        <v>1653</v>
      </c>
      <c r="U159" s="64">
        <v>1</v>
      </c>
      <c r="V159" s="65">
        <v>1653</v>
      </c>
      <c r="W159" s="66"/>
      <c r="X159" s="66"/>
      <c r="Y159" s="102"/>
      <c r="Z159" s="68"/>
      <c r="AA159" s="69" t="s">
        <v>49</v>
      </c>
      <c r="AB159" s="105"/>
      <c r="AC159" s="105"/>
      <c r="AD159" s="9"/>
      <c r="AE159" s="9"/>
    </row>
    <row r="160" spans="1:31" s="13" customFormat="1" ht="15" x14ac:dyDescent="0.2">
      <c r="A160" s="53">
        <f t="shared" si="29"/>
        <v>3</v>
      </c>
      <c r="B160" s="54">
        <f t="shared" ca="1" si="31"/>
        <v>3</v>
      </c>
      <c r="C160" s="54">
        <f t="shared" ca="1" si="35"/>
        <v>3</v>
      </c>
      <c r="D160" s="54">
        <f t="shared" ca="1" si="32"/>
        <v>2</v>
      </c>
      <c r="E160" s="54">
        <f t="shared" ca="1" si="36"/>
        <v>1</v>
      </c>
      <c r="F160" s="54">
        <f t="shared" ca="1" si="37"/>
        <v>9</v>
      </c>
      <c r="G160" s="54">
        <f t="shared" ca="1" si="38"/>
        <v>6</v>
      </c>
      <c r="H160" s="54">
        <f t="shared" ca="1" si="39"/>
        <v>0</v>
      </c>
      <c r="I160" s="54">
        <f t="shared" ca="1" si="30"/>
        <v>0</v>
      </c>
      <c r="J160" s="54">
        <f t="shared" ca="1" si="33"/>
        <v>4</v>
      </c>
      <c r="K160" s="54">
        <f t="shared" ca="1" si="34"/>
        <v>2</v>
      </c>
      <c r="L160" s="55" t="s">
        <v>55</v>
      </c>
      <c r="M160" s="56" t="s">
        <v>96</v>
      </c>
      <c r="N160" s="57" t="s">
        <v>96</v>
      </c>
      <c r="O160" s="100" t="s">
        <v>367</v>
      </c>
      <c r="P160" s="59" t="s">
        <v>60</v>
      </c>
      <c r="Q160" s="60"/>
      <c r="R160" s="61" t="s">
        <v>365</v>
      </c>
      <c r="S160" s="62" t="s">
        <v>51</v>
      </c>
      <c r="T160" s="63"/>
      <c r="U160" s="64">
        <v>1</v>
      </c>
      <c r="V160" s="65" t="s">
        <v>51</v>
      </c>
      <c r="W160" s="66"/>
      <c r="X160" s="66"/>
      <c r="Y160" s="102"/>
      <c r="Z160" s="68"/>
      <c r="AA160" s="69" t="s">
        <v>49</v>
      </c>
      <c r="AB160" s="105"/>
      <c r="AC160" s="105"/>
      <c r="AD160" s="9"/>
      <c r="AE160" s="9"/>
    </row>
    <row r="161" spans="1:31" s="13" customFormat="1" ht="22.5" x14ac:dyDescent="0.2">
      <c r="A161" s="53" t="str">
        <f t="shared" si="29"/>
        <v>S</v>
      </c>
      <c r="B161" s="54">
        <f t="shared" ca="1" si="31"/>
        <v>3</v>
      </c>
      <c r="C161" s="54" t="str">
        <f t="shared" ca="1" si="35"/>
        <v>S</v>
      </c>
      <c r="D161" s="54">
        <f t="shared" ca="1" si="32"/>
        <v>0</v>
      </c>
      <c r="E161" s="54">
        <f t="shared" ca="1" si="36"/>
        <v>1</v>
      </c>
      <c r="F161" s="54">
        <f t="shared" ca="1" si="37"/>
        <v>9</v>
      </c>
      <c r="G161" s="54">
        <f t="shared" ca="1" si="38"/>
        <v>6</v>
      </c>
      <c r="H161" s="54">
        <f t="shared" ca="1" si="39"/>
        <v>0</v>
      </c>
      <c r="I161" s="54">
        <f t="shared" ca="1" si="30"/>
        <v>0</v>
      </c>
      <c r="J161" s="54">
        <f t="shared" ca="1" si="33"/>
        <v>0</v>
      </c>
      <c r="K161" s="54">
        <f t="shared" ca="1" si="34"/>
        <v>0</v>
      </c>
      <c r="L161" s="55" t="s">
        <v>55</v>
      </c>
      <c r="M161" s="56" t="s">
        <v>50</v>
      </c>
      <c r="N161" s="57" t="s">
        <v>50</v>
      </c>
      <c r="O161" s="100" t="s">
        <v>368</v>
      </c>
      <c r="P161" s="59" t="s">
        <v>146</v>
      </c>
      <c r="Q161" s="60" t="s">
        <v>358</v>
      </c>
      <c r="R161" s="61" t="s">
        <v>359</v>
      </c>
      <c r="S161" s="62" t="s">
        <v>78</v>
      </c>
      <c r="T161" s="63">
        <v>1010</v>
      </c>
      <c r="U161" s="64">
        <v>1</v>
      </c>
      <c r="V161" s="65">
        <v>1010</v>
      </c>
      <c r="W161" s="66"/>
      <c r="X161" s="66"/>
      <c r="Y161" s="102"/>
      <c r="Z161" s="68"/>
      <c r="AA161" s="69" t="s">
        <v>49</v>
      </c>
      <c r="AB161" s="105"/>
      <c r="AC161" s="105"/>
      <c r="AD161" s="9"/>
      <c r="AE161" s="9"/>
    </row>
    <row r="162" spans="1:31" s="13" customFormat="1" ht="15" x14ac:dyDescent="0.2">
      <c r="A162" s="53">
        <f t="shared" si="29"/>
        <v>3</v>
      </c>
      <c r="B162" s="54">
        <f t="shared" ca="1" si="31"/>
        <v>3</v>
      </c>
      <c r="C162" s="54">
        <f t="shared" ca="1" si="35"/>
        <v>3</v>
      </c>
      <c r="D162" s="54">
        <f t="shared" ca="1" si="32"/>
        <v>2</v>
      </c>
      <c r="E162" s="54">
        <f t="shared" ca="1" si="36"/>
        <v>1</v>
      </c>
      <c r="F162" s="54">
        <f t="shared" ca="1" si="37"/>
        <v>9</v>
      </c>
      <c r="G162" s="54">
        <f t="shared" ca="1" si="38"/>
        <v>7</v>
      </c>
      <c r="H162" s="54">
        <f t="shared" ca="1" si="39"/>
        <v>0</v>
      </c>
      <c r="I162" s="54">
        <f t="shared" ca="1" si="30"/>
        <v>0</v>
      </c>
      <c r="J162" s="54">
        <f t="shared" ca="1" si="33"/>
        <v>2</v>
      </c>
      <c r="K162" s="54" t="e">
        <f t="shared" ca="1" si="34"/>
        <v>#N/A</v>
      </c>
      <c r="L162" s="55" t="s">
        <v>55</v>
      </c>
      <c r="M162" s="56" t="s">
        <v>96</v>
      </c>
      <c r="N162" s="57" t="s">
        <v>96</v>
      </c>
      <c r="O162" s="100" t="s">
        <v>369</v>
      </c>
      <c r="P162" s="59" t="s">
        <v>60</v>
      </c>
      <c r="Q162" s="60"/>
      <c r="R162" s="61" t="s">
        <v>370</v>
      </c>
      <c r="S162" s="62" t="s">
        <v>51</v>
      </c>
      <c r="T162" s="63"/>
      <c r="U162" s="64">
        <v>1</v>
      </c>
      <c r="V162" s="65" t="s">
        <v>51</v>
      </c>
      <c r="W162" s="66"/>
      <c r="X162" s="66"/>
      <c r="Y162" s="102"/>
      <c r="Z162" s="68"/>
      <c r="AA162" s="69" t="s">
        <v>49</v>
      </c>
      <c r="AB162" s="105"/>
      <c r="AC162" s="105"/>
      <c r="AD162" s="9"/>
      <c r="AE162" s="9"/>
    </row>
    <row r="163" spans="1:31" s="13" customFormat="1" ht="15" x14ac:dyDescent="0.2">
      <c r="A163" s="53" t="str">
        <f t="shared" si="29"/>
        <v>S</v>
      </c>
      <c r="B163" s="54">
        <f t="shared" ca="1" si="31"/>
        <v>3</v>
      </c>
      <c r="C163" s="54" t="str">
        <f t="shared" ca="1" si="35"/>
        <v>S</v>
      </c>
      <c r="D163" s="54">
        <f t="shared" ca="1" si="32"/>
        <v>0</v>
      </c>
      <c r="E163" s="54">
        <f t="shared" ca="1" si="36"/>
        <v>1</v>
      </c>
      <c r="F163" s="54">
        <f t="shared" ca="1" si="37"/>
        <v>9</v>
      </c>
      <c r="G163" s="54">
        <f t="shared" ca="1" si="38"/>
        <v>7</v>
      </c>
      <c r="H163" s="54">
        <f t="shared" ca="1" si="39"/>
        <v>0</v>
      </c>
      <c r="I163" s="54">
        <f t="shared" ca="1" si="30"/>
        <v>0</v>
      </c>
      <c r="J163" s="54">
        <f t="shared" ca="1" si="33"/>
        <v>0</v>
      </c>
      <c r="K163" s="54">
        <f t="shared" ca="1" si="34"/>
        <v>0</v>
      </c>
      <c r="L163" s="55" t="s">
        <v>55</v>
      </c>
      <c r="M163" s="56" t="s">
        <v>50</v>
      </c>
      <c r="N163" s="57" t="s">
        <v>50</v>
      </c>
      <c r="O163" s="100" t="s">
        <v>371</v>
      </c>
      <c r="P163" s="59" t="s">
        <v>60</v>
      </c>
      <c r="Q163" s="60">
        <v>261620</v>
      </c>
      <c r="R163" s="61" t="s">
        <v>372</v>
      </c>
      <c r="S163" s="62" t="s">
        <v>71</v>
      </c>
      <c r="T163" s="63">
        <v>14.4</v>
      </c>
      <c r="U163" s="64">
        <v>1</v>
      </c>
      <c r="V163" s="65">
        <v>14.4</v>
      </c>
      <c r="W163" s="66"/>
      <c r="X163" s="66"/>
      <c r="Y163" s="102"/>
      <c r="Z163" s="68"/>
      <c r="AA163" s="69" t="s">
        <v>49</v>
      </c>
      <c r="AB163" s="105"/>
      <c r="AC163" s="105"/>
      <c r="AD163" s="9"/>
      <c r="AE163" s="9"/>
    </row>
    <row r="164" spans="1:31" s="13" customFormat="1" ht="15" x14ac:dyDescent="0.2">
      <c r="A164" s="53">
        <f t="shared" si="29"/>
        <v>2</v>
      </c>
      <c r="B164" s="54">
        <f t="shared" ca="1" si="31"/>
        <v>2</v>
      </c>
      <c r="C164" s="54">
        <f t="shared" ca="1" si="35"/>
        <v>2</v>
      </c>
      <c r="D164" s="54">
        <f t="shared" ca="1" si="32"/>
        <v>5</v>
      </c>
      <c r="E164" s="54">
        <f t="shared" ca="1" si="36"/>
        <v>1</v>
      </c>
      <c r="F164" s="54">
        <f t="shared" ca="1" si="37"/>
        <v>10</v>
      </c>
      <c r="G164" s="54">
        <f t="shared" ca="1" si="38"/>
        <v>0</v>
      </c>
      <c r="H164" s="54">
        <f t="shared" ca="1" si="39"/>
        <v>0</v>
      </c>
      <c r="I164" s="54">
        <f t="shared" ca="1" si="30"/>
        <v>0</v>
      </c>
      <c r="J164" s="54">
        <f t="shared" ca="1" si="33"/>
        <v>5</v>
      </c>
      <c r="K164" s="54">
        <f t="shared" ca="1" si="34"/>
        <v>48</v>
      </c>
      <c r="L164" s="55" t="s">
        <v>55</v>
      </c>
      <c r="M164" s="56" t="s">
        <v>62</v>
      </c>
      <c r="N164" s="57" t="s">
        <v>62</v>
      </c>
      <c r="O164" s="100" t="s">
        <v>373</v>
      </c>
      <c r="P164" s="59"/>
      <c r="Q164" s="60"/>
      <c r="R164" s="61" t="s">
        <v>374</v>
      </c>
      <c r="S164" s="62" t="s">
        <v>51</v>
      </c>
      <c r="T164" s="63"/>
      <c r="U164" s="64">
        <v>1</v>
      </c>
      <c r="V164" s="65" t="s">
        <v>51</v>
      </c>
      <c r="W164" s="66"/>
      <c r="X164" s="66"/>
      <c r="Y164" s="102"/>
      <c r="Z164" s="68"/>
      <c r="AA164" s="69" t="s">
        <v>49</v>
      </c>
      <c r="AB164" s="105"/>
      <c r="AC164" s="105"/>
      <c r="AD164" s="9"/>
      <c r="AE164" s="9"/>
    </row>
    <row r="165" spans="1:31" s="13" customFormat="1" ht="15" x14ac:dyDescent="0.2">
      <c r="A165" s="53" t="str">
        <f t="shared" si="29"/>
        <v>S</v>
      </c>
      <c r="B165" s="54">
        <f t="shared" ca="1" si="31"/>
        <v>2</v>
      </c>
      <c r="C165" s="54" t="str">
        <f t="shared" ca="1" si="35"/>
        <v>S</v>
      </c>
      <c r="D165" s="54">
        <f t="shared" ca="1" si="32"/>
        <v>0</v>
      </c>
      <c r="E165" s="54">
        <f t="shared" ca="1" si="36"/>
        <v>1</v>
      </c>
      <c r="F165" s="54">
        <f t="shared" ca="1" si="37"/>
        <v>10</v>
      </c>
      <c r="G165" s="54">
        <f t="shared" ca="1" si="38"/>
        <v>0</v>
      </c>
      <c r="H165" s="54">
        <f t="shared" ca="1" si="39"/>
        <v>0</v>
      </c>
      <c r="I165" s="54">
        <f t="shared" ca="1" si="30"/>
        <v>0</v>
      </c>
      <c r="J165" s="54">
        <f t="shared" ca="1" si="33"/>
        <v>0</v>
      </c>
      <c r="K165" s="54">
        <f t="shared" ca="1" si="34"/>
        <v>0</v>
      </c>
      <c r="L165" s="55" t="s">
        <v>55</v>
      </c>
      <c r="M165" s="56" t="s">
        <v>50</v>
      </c>
      <c r="N165" s="57" t="s">
        <v>50</v>
      </c>
      <c r="O165" s="100" t="s">
        <v>375</v>
      </c>
      <c r="P165" s="59" t="s">
        <v>60</v>
      </c>
      <c r="Q165" s="60">
        <v>180316</v>
      </c>
      <c r="R165" s="61" t="s">
        <v>376</v>
      </c>
      <c r="S165" s="62" t="s">
        <v>184</v>
      </c>
      <c r="T165" s="63">
        <v>15</v>
      </c>
      <c r="U165" s="64">
        <v>1</v>
      </c>
      <c r="V165" s="65">
        <v>15</v>
      </c>
      <c r="W165" s="66"/>
      <c r="X165" s="66"/>
      <c r="Y165" s="102"/>
      <c r="Z165" s="68"/>
      <c r="AA165" s="69" t="s">
        <v>49</v>
      </c>
      <c r="AB165" s="105"/>
      <c r="AC165" s="105"/>
      <c r="AD165" s="9"/>
      <c r="AE165" s="9"/>
    </row>
    <row r="166" spans="1:31" s="13" customFormat="1" ht="15" x14ac:dyDescent="0.2">
      <c r="A166" s="53" t="str">
        <f t="shared" si="29"/>
        <v>S</v>
      </c>
      <c r="B166" s="54">
        <f t="shared" ca="1" si="31"/>
        <v>2</v>
      </c>
      <c r="C166" s="54" t="str">
        <f t="shared" ca="1" si="35"/>
        <v>S</v>
      </c>
      <c r="D166" s="54">
        <f t="shared" ca="1" si="32"/>
        <v>0</v>
      </c>
      <c r="E166" s="54">
        <f t="shared" ca="1" si="36"/>
        <v>1</v>
      </c>
      <c r="F166" s="54">
        <f t="shared" ca="1" si="37"/>
        <v>10</v>
      </c>
      <c r="G166" s="54">
        <f t="shared" ca="1" si="38"/>
        <v>0</v>
      </c>
      <c r="H166" s="54">
        <f t="shared" ca="1" si="39"/>
        <v>0</v>
      </c>
      <c r="I166" s="54">
        <f t="shared" ca="1" si="30"/>
        <v>0</v>
      </c>
      <c r="J166" s="54">
        <f t="shared" ca="1" si="33"/>
        <v>0</v>
      </c>
      <c r="K166" s="54">
        <f t="shared" ca="1" si="34"/>
        <v>0</v>
      </c>
      <c r="L166" s="55" t="s">
        <v>55</v>
      </c>
      <c r="M166" s="56" t="s">
        <v>50</v>
      </c>
      <c r="N166" s="57" t="s">
        <v>50</v>
      </c>
      <c r="O166" s="100" t="s">
        <v>377</v>
      </c>
      <c r="P166" s="59" t="s">
        <v>60</v>
      </c>
      <c r="Q166" s="60">
        <v>180314</v>
      </c>
      <c r="R166" s="61" t="s">
        <v>378</v>
      </c>
      <c r="S166" s="62" t="s">
        <v>71</v>
      </c>
      <c r="T166" s="63">
        <v>2.8</v>
      </c>
      <c r="U166" s="64">
        <v>1</v>
      </c>
      <c r="V166" s="65">
        <v>2.8</v>
      </c>
      <c r="W166" s="66"/>
      <c r="X166" s="66"/>
      <c r="Y166" s="102"/>
      <c r="Z166" s="68"/>
      <c r="AA166" s="69" t="s">
        <v>49</v>
      </c>
      <c r="AB166" s="105"/>
      <c r="AC166" s="105"/>
      <c r="AD166" s="9"/>
      <c r="AE166" s="9"/>
    </row>
    <row r="167" spans="1:31" s="13" customFormat="1" ht="15" x14ac:dyDescent="0.2">
      <c r="A167" s="53" t="str">
        <f t="shared" si="29"/>
        <v>S</v>
      </c>
      <c r="B167" s="54">
        <f t="shared" ca="1" si="31"/>
        <v>2</v>
      </c>
      <c r="C167" s="54" t="str">
        <f t="shared" ca="1" si="35"/>
        <v>S</v>
      </c>
      <c r="D167" s="54">
        <f t="shared" ca="1" si="32"/>
        <v>0</v>
      </c>
      <c r="E167" s="54">
        <f t="shared" ca="1" si="36"/>
        <v>1</v>
      </c>
      <c r="F167" s="54">
        <f t="shared" ca="1" si="37"/>
        <v>10</v>
      </c>
      <c r="G167" s="54">
        <f t="shared" ca="1" si="38"/>
        <v>0</v>
      </c>
      <c r="H167" s="54">
        <f t="shared" ca="1" si="39"/>
        <v>0</v>
      </c>
      <c r="I167" s="54">
        <f t="shared" ca="1" si="30"/>
        <v>0</v>
      </c>
      <c r="J167" s="54">
        <f t="shared" ca="1" si="33"/>
        <v>0</v>
      </c>
      <c r="K167" s="54">
        <f t="shared" ca="1" si="34"/>
        <v>0</v>
      </c>
      <c r="L167" s="55" t="s">
        <v>55</v>
      </c>
      <c r="M167" s="56" t="s">
        <v>50</v>
      </c>
      <c r="N167" s="57" t="s">
        <v>50</v>
      </c>
      <c r="O167" s="100" t="s">
        <v>379</v>
      </c>
      <c r="P167" s="59" t="s">
        <v>60</v>
      </c>
      <c r="Q167" s="60">
        <v>180330</v>
      </c>
      <c r="R167" s="61" t="s">
        <v>380</v>
      </c>
      <c r="S167" s="62" t="s">
        <v>71</v>
      </c>
      <c r="T167" s="63">
        <v>49.5</v>
      </c>
      <c r="U167" s="64">
        <v>1</v>
      </c>
      <c r="V167" s="65">
        <v>49.5</v>
      </c>
      <c r="W167" s="66"/>
      <c r="X167" s="66"/>
      <c r="Y167" s="102"/>
      <c r="Z167" s="68"/>
      <c r="AA167" s="69" t="s">
        <v>49</v>
      </c>
      <c r="AB167" s="105"/>
      <c r="AC167" s="105"/>
      <c r="AD167" s="9"/>
      <c r="AE167" s="9"/>
    </row>
    <row r="168" spans="1:31" s="13" customFormat="1" ht="15" x14ac:dyDescent="0.2">
      <c r="A168" s="53" t="str">
        <f t="shared" si="29"/>
        <v>S</v>
      </c>
      <c r="B168" s="54">
        <f t="shared" ca="1" si="31"/>
        <v>2</v>
      </c>
      <c r="C168" s="54" t="str">
        <f t="shared" ca="1" si="35"/>
        <v>S</v>
      </c>
      <c r="D168" s="54">
        <f t="shared" ca="1" si="32"/>
        <v>0</v>
      </c>
      <c r="E168" s="54">
        <f t="shared" ca="1" si="36"/>
        <v>1</v>
      </c>
      <c r="F168" s="54">
        <f t="shared" ca="1" si="37"/>
        <v>10</v>
      </c>
      <c r="G168" s="54">
        <f t="shared" ca="1" si="38"/>
        <v>0</v>
      </c>
      <c r="H168" s="54">
        <f t="shared" ca="1" si="39"/>
        <v>0</v>
      </c>
      <c r="I168" s="54">
        <f t="shared" ca="1" si="30"/>
        <v>0</v>
      </c>
      <c r="J168" s="54">
        <f t="shared" ca="1" si="33"/>
        <v>0</v>
      </c>
      <c r="K168" s="54">
        <f t="shared" ca="1" si="34"/>
        <v>0</v>
      </c>
      <c r="L168" s="55" t="s">
        <v>55</v>
      </c>
      <c r="M168" s="56" t="s">
        <v>50</v>
      </c>
      <c r="N168" s="57" t="s">
        <v>50</v>
      </c>
      <c r="O168" s="100" t="s">
        <v>381</v>
      </c>
      <c r="P168" s="59" t="s">
        <v>60</v>
      </c>
      <c r="Q168" s="60">
        <v>270501</v>
      </c>
      <c r="R168" s="61" t="s">
        <v>382</v>
      </c>
      <c r="S168" s="62" t="s">
        <v>71</v>
      </c>
      <c r="T168" s="63">
        <v>300</v>
      </c>
      <c r="U168" s="64">
        <v>1</v>
      </c>
      <c r="V168" s="65">
        <v>300</v>
      </c>
      <c r="W168" s="66"/>
      <c r="X168" s="66"/>
      <c r="Y168" s="102"/>
      <c r="Z168" s="68"/>
      <c r="AA168" s="106" t="s">
        <v>49</v>
      </c>
      <c r="AB168" s="105"/>
      <c r="AC168" s="105"/>
      <c r="AD168" s="9"/>
      <c r="AE168" s="9"/>
    </row>
    <row r="169" spans="1:31" s="72" customFormat="1" ht="15" x14ac:dyDescent="0.2">
      <c r="A169" s="53">
        <f t="shared" si="29"/>
        <v>1</v>
      </c>
      <c r="B169" s="54">
        <f t="shared" ca="1" si="31"/>
        <v>1</v>
      </c>
      <c r="C169" s="54">
        <f t="shared" ca="1" si="35"/>
        <v>1</v>
      </c>
      <c r="D169" s="54">
        <f t="shared" ca="1" si="32"/>
        <v>50</v>
      </c>
      <c r="E169" s="54">
        <f t="shared" ca="1" si="36"/>
        <v>2</v>
      </c>
      <c r="F169" s="54">
        <f t="shared" ca="1" si="37"/>
        <v>0</v>
      </c>
      <c r="G169" s="54">
        <f t="shared" ca="1" si="38"/>
        <v>0</v>
      </c>
      <c r="H169" s="54">
        <f t="shared" ca="1" si="39"/>
        <v>0</v>
      </c>
      <c r="I169" s="54">
        <f t="shared" ca="1" si="30"/>
        <v>0</v>
      </c>
      <c r="J169" s="54">
        <f t="shared" ca="1" si="33"/>
        <v>50</v>
      </c>
      <c r="K169" s="54" t="e">
        <f t="shared" ca="1" si="34"/>
        <v>#N/A</v>
      </c>
      <c r="L169" s="55" t="s">
        <v>55</v>
      </c>
      <c r="M169" s="56" t="s">
        <v>58</v>
      </c>
      <c r="N169" s="57" t="s">
        <v>58</v>
      </c>
      <c r="O169" s="58" t="s">
        <v>383</v>
      </c>
      <c r="P169" s="59" t="s">
        <v>52</v>
      </c>
      <c r="Q169" s="60"/>
      <c r="R169" s="61" t="s">
        <v>384</v>
      </c>
      <c r="S169" s="62" t="s">
        <v>61</v>
      </c>
      <c r="T169" s="63">
        <v>5</v>
      </c>
      <c r="U169" s="64">
        <v>5</v>
      </c>
      <c r="V169" s="65">
        <v>5</v>
      </c>
      <c r="W169" s="66"/>
      <c r="X169" s="66"/>
      <c r="Y169" s="67"/>
      <c r="Z169" s="68"/>
      <c r="AA169" s="69" t="s">
        <v>49</v>
      </c>
      <c r="AB169" s="70"/>
      <c r="AC169" s="70"/>
      <c r="AD169" s="71"/>
      <c r="AE169" s="71"/>
    </row>
    <row r="170" spans="1:31" s="72" customFormat="1" ht="15" x14ac:dyDescent="0.2">
      <c r="A170" s="53">
        <f t="shared" si="29"/>
        <v>2</v>
      </c>
      <c r="B170" s="54">
        <f t="shared" ca="1" si="31"/>
        <v>2</v>
      </c>
      <c r="C170" s="54">
        <f t="shared" ca="1" si="35"/>
        <v>2</v>
      </c>
      <c r="D170" s="54">
        <f t="shared" ca="1" si="32"/>
        <v>2</v>
      </c>
      <c r="E170" s="54">
        <f t="shared" ca="1" si="36"/>
        <v>2</v>
      </c>
      <c r="F170" s="54">
        <f t="shared" ca="1" si="37"/>
        <v>1</v>
      </c>
      <c r="G170" s="54">
        <f t="shared" ca="1" si="38"/>
        <v>0</v>
      </c>
      <c r="H170" s="54">
        <f t="shared" ca="1" si="39"/>
        <v>0</v>
      </c>
      <c r="I170" s="54">
        <f t="shared" ca="1" si="30"/>
        <v>0</v>
      </c>
      <c r="J170" s="54">
        <f t="shared" ca="1" si="33"/>
        <v>49</v>
      </c>
      <c r="K170" s="54">
        <f t="shared" ca="1" si="34"/>
        <v>2</v>
      </c>
      <c r="L170" s="55" t="s">
        <v>55</v>
      </c>
      <c r="M170" s="56" t="s">
        <v>62</v>
      </c>
      <c r="N170" s="57" t="s">
        <v>62</v>
      </c>
      <c r="O170" s="58" t="s">
        <v>385</v>
      </c>
      <c r="P170" s="59" t="s">
        <v>52</v>
      </c>
      <c r="Q170" s="60"/>
      <c r="R170" s="61" t="s">
        <v>64</v>
      </c>
      <c r="S170" s="62" t="s">
        <v>51</v>
      </c>
      <c r="T170" s="63"/>
      <c r="U170" s="64">
        <v>5</v>
      </c>
      <c r="V170" s="65" t="s">
        <v>51</v>
      </c>
      <c r="W170" s="66"/>
      <c r="X170" s="66"/>
      <c r="Y170" s="67"/>
      <c r="Z170" s="68"/>
      <c r="AA170" s="69" t="s">
        <v>49</v>
      </c>
      <c r="AB170" s="70"/>
      <c r="AC170" s="70"/>
      <c r="AD170" s="71"/>
      <c r="AE170" s="71"/>
    </row>
    <row r="171" spans="1:31" s="72" customFormat="1" ht="33.75" x14ac:dyDescent="0.2">
      <c r="A171" s="53" t="str">
        <f t="shared" si="29"/>
        <v>S</v>
      </c>
      <c r="B171" s="54">
        <f t="shared" ca="1" si="31"/>
        <v>2</v>
      </c>
      <c r="C171" s="54" t="str">
        <f t="shared" ca="1" si="35"/>
        <v>S</v>
      </c>
      <c r="D171" s="54">
        <f t="shared" ca="1" si="32"/>
        <v>0</v>
      </c>
      <c r="E171" s="54">
        <f t="shared" ca="1" si="36"/>
        <v>2</v>
      </c>
      <c r="F171" s="54">
        <f t="shared" ca="1" si="37"/>
        <v>1</v>
      </c>
      <c r="G171" s="54">
        <f t="shared" ca="1" si="38"/>
        <v>0</v>
      </c>
      <c r="H171" s="54">
        <f t="shared" ca="1" si="39"/>
        <v>0</v>
      </c>
      <c r="I171" s="54">
        <f t="shared" ca="1" si="30"/>
        <v>0</v>
      </c>
      <c r="J171" s="54">
        <f t="shared" ca="1" si="33"/>
        <v>0</v>
      </c>
      <c r="K171" s="54">
        <f t="shared" ca="1" si="34"/>
        <v>0</v>
      </c>
      <c r="L171" s="55" t="s">
        <v>55</v>
      </c>
      <c r="M171" s="56" t="s">
        <v>50</v>
      </c>
      <c r="N171" s="57" t="s">
        <v>50</v>
      </c>
      <c r="O171" s="58" t="s">
        <v>386</v>
      </c>
      <c r="P171" s="59" t="s">
        <v>60</v>
      </c>
      <c r="Q171" s="60">
        <v>20702</v>
      </c>
      <c r="R171" s="61" t="s">
        <v>387</v>
      </c>
      <c r="S171" s="62" t="s">
        <v>71</v>
      </c>
      <c r="T171" s="63">
        <v>12.08</v>
      </c>
      <c r="U171" s="64">
        <v>5</v>
      </c>
      <c r="V171" s="65">
        <v>60.4</v>
      </c>
      <c r="W171" s="66"/>
      <c r="X171" s="66"/>
      <c r="Y171" s="67"/>
      <c r="Z171" s="68"/>
      <c r="AA171" s="69" t="s">
        <v>49</v>
      </c>
      <c r="AB171" s="70"/>
      <c r="AC171" s="70"/>
      <c r="AD171" s="71"/>
      <c r="AE171" s="71"/>
    </row>
    <row r="172" spans="1:31" s="72" customFormat="1" ht="15" x14ac:dyDescent="0.2">
      <c r="A172" s="53">
        <f t="shared" si="29"/>
        <v>2</v>
      </c>
      <c r="B172" s="54">
        <f t="shared" ca="1" si="31"/>
        <v>2</v>
      </c>
      <c r="C172" s="54">
        <f t="shared" ca="1" si="35"/>
        <v>2</v>
      </c>
      <c r="D172" s="54">
        <f t="shared" ca="1" si="32"/>
        <v>3</v>
      </c>
      <c r="E172" s="54">
        <f t="shared" ca="1" si="36"/>
        <v>2</v>
      </c>
      <c r="F172" s="54">
        <f t="shared" ca="1" si="37"/>
        <v>2</v>
      </c>
      <c r="G172" s="54">
        <f t="shared" ca="1" si="38"/>
        <v>0</v>
      </c>
      <c r="H172" s="54">
        <f t="shared" ca="1" si="39"/>
        <v>0</v>
      </c>
      <c r="I172" s="54">
        <f t="shared" ca="1" si="30"/>
        <v>0</v>
      </c>
      <c r="J172" s="54">
        <f t="shared" ca="1" si="33"/>
        <v>47</v>
      </c>
      <c r="K172" s="54">
        <f t="shared" ca="1" si="34"/>
        <v>3</v>
      </c>
      <c r="L172" s="55" t="s">
        <v>55</v>
      </c>
      <c r="M172" s="56" t="s">
        <v>62</v>
      </c>
      <c r="N172" s="57" t="s">
        <v>62</v>
      </c>
      <c r="O172" s="58" t="s">
        <v>388</v>
      </c>
      <c r="P172" s="59" t="s">
        <v>52</v>
      </c>
      <c r="Q172" s="60"/>
      <c r="R172" s="61" t="s">
        <v>88</v>
      </c>
      <c r="S172" s="62" t="s">
        <v>51</v>
      </c>
      <c r="T172" s="63"/>
      <c r="U172" s="64">
        <v>5</v>
      </c>
      <c r="V172" s="65" t="s">
        <v>51</v>
      </c>
      <c r="W172" s="66"/>
      <c r="X172" s="66"/>
      <c r="Y172" s="67"/>
      <c r="Z172" s="68"/>
      <c r="AA172" s="69" t="s">
        <v>49</v>
      </c>
      <c r="AB172" s="70"/>
      <c r="AC172" s="70"/>
      <c r="AD172" s="71"/>
      <c r="AE172" s="71"/>
    </row>
    <row r="173" spans="1:31" s="72" customFormat="1" ht="22.5" x14ac:dyDescent="0.2">
      <c r="A173" s="53" t="str">
        <f t="shared" si="29"/>
        <v>S</v>
      </c>
      <c r="B173" s="54">
        <f t="shared" ca="1" si="31"/>
        <v>2</v>
      </c>
      <c r="C173" s="54" t="str">
        <f t="shared" ca="1" si="35"/>
        <v>S</v>
      </c>
      <c r="D173" s="54">
        <f t="shared" ca="1" si="32"/>
        <v>0</v>
      </c>
      <c r="E173" s="54">
        <f t="shared" ca="1" si="36"/>
        <v>2</v>
      </c>
      <c r="F173" s="54">
        <f t="shared" ca="1" si="37"/>
        <v>2</v>
      </c>
      <c r="G173" s="54">
        <f t="shared" ca="1" si="38"/>
        <v>0</v>
      </c>
      <c r="H173" s="54">
        <f t="shared" ca="1" si="39"/>
        <v>0</v>
      </c>
      <c r="I173" s="54">
        <f t="shared" ca="1" si="30"/>
        <v>0</v>
      </c>
      <c r="J173" s="54">
        <f t="shared" ca="1" si="33"/>
        <v>0</v>
      </c>
      <c r="K173" s="54">
        <f t="shared" ca="1" si="34"/>
        <v>0</v>
      </c>
      <c r="L173" s="55" t="s">
        <v>55</v>
      </c>
      <c r="M173" s="56" t="s">
        <v>50</v>
      </c>
      <c r="N173" s="57" t="s">
        <v>50</v>
      </c>
      <c r="O173" s="58" t="s">
        <v>389</v>
      </c>
      <c r="P173" s="59" t="s">
        <v>52</v>
      </c>
      <c r="Q173" s="60">
        <v>72900</v>
      </c>
      <c r="R173" s="61" t="s">
        <v>90</v>
      </c>
      <c r="S173" s="62" t="s">
        <v>91</v>
      </c>
      <c r="T173" s="63">
        <v>0.37</v>
      </c>
      <c r="U173" s="64">
        <v>5</v>
      </c>
      <c r="V173" s="65">
        <v>1.85</v>
      </c>
      <c r="W173" s="66"/>
      <c r="X173" s="66"/>
      <c r="Y173" s="67"/>
      <c r="Z173" s="68"/>
      <c r="AA173" s="69" t="s">
        <v>49</v>
      </c>
      <c r="AB173" s="70"/>
      <c r="AC173" s="70"/>
      <c r="AD173" s="71"/>
      <c r="AE173" s="71"/>
    </row>
    <row r="174" spans="1:31" s="72" customFormat="1" ht="15" x14ac:dyDescent="0.2">
      <c r="A174" s="53" t="str">
        <f t="shared" si="29"/>
        <v>S</v>
      </c>
      <c r="B174" s="54">
        <f t="shared" ca="1" si="31"/>
        <v>2</v>
      </c>
      <c r="C174" s="54" t="str">
        <f t="shared" ca="1" si="35"/>
        <v>S</v>
      </c>
      <c r="D174" s="54">
        <f t="shared" ca="1" si="32"/>
        <v>0</v>
      </c>
      <c r="E174" s="54">
        <f t="shared" ca="1" si="36"/>
        <v>2</v>
      </c>
      <c r="F174" s="54">
        <f t="shared" ca="1" si="37"/>
        <v>2</v>
      </c>
      <c r="G174" s="54">
        <f t="shared" ca="1" si="38"/>
        <v>0</v>
      </c>
      <c r="H174" s="54">
        <f t="shared" ca="1" si="39"/>
        <v>0</v>
      </c>
      <c r="I174" s="54">
        <f t="shared" ca="1" si="30"/>
        <v>0</v>
      </c>
      <c r="J174" s="54">
        <f t="shared" ca="1" si="33"/>
        <v>0</v>
      </c>
      <c r="K174" s="54">
        <f t="shared" ca="1" si="34"/>
        <v>0</v>
      </c>
      <c r="L174" s="55" t="s">
        <v>55</v>
      </c>
      <c r="M174" s="56" t="s">
        <v>50</v>
      </c>
      <c r="N174" s="57" t="s">
        <v>50</v>
      </c>
      <c r="O174" s="58" t="s">
        <v>390</v>
      </c>
      <c r="P174" s="59" t="s">
        <v>52</v>
      </c>
      <c r="Q174" s="60">
        <v>72897</v>
      </c>
      <c r="R174" s="61" t="s">
        <v>93</v>
      </c>
      <c r="S174" s="62" t="s">
        <v>91</v>
      </c>
      <c r="T174" s="63">
        <v>0.37</v>
      </c>
      <c r="U174" s="64">
        <v>5</v>
      </c>
      <c r="V174" s="65">
        <v>1.85</v>
      </c>
      <c r="W174" s="66"/>
      <c r="X174" s="66"/>
      <c r="Y174" s="67"/>
      <c r="Z174" s="68"/>
      <c r="AA174" s="69" t="s">
        <v>49</v>
      </c>
      <c r="AB174" s="70"/>
      <c r="AC174" s="70"/>
      <c r="AD174" s="71"/>
      <c r="AE174" s="71"/>
    </row>
    <row r="175" spans="1:31" s="72" customFormat="1" ht="15" x14ac:dyDescent="0.2">
      <c r="A175" s="53">
        <f t="shared" si="29"/>
        <v>2</v>
      </c>
      <c r="B175" s="54">
        <f t="shared" ca="1" si="31"/>
        <v>2</v>
      </c>
      <c r="C175" s="54">
        <f t="shared" ca="1" si="35"/>
        <v>2</v>
      </c>
      <c r="D175" s="54">
        <f t="shared" ca="1" si="32"/>
        <v>3</v>
      </c>
      <c r="E175" s="54">
        <f t="shared" ca="1" si="36"/>
        <v>2</v>
      </c>
      <c r="F175" s="54">
        <f t="shared" ca="1" si="37"/>
        <v>3</v>
      </c>
      <c r="G175" s="54">
        <f t="shared" ca="1" si="38"/>
        <v>0</v>
      </c>
      <c r="H175" s="54">
        <f t="shared" ca="1" si="39"/>
        <v>0</v>
      </c>
      <c r="I175" s="54">
        <f t="shared" ca="1" si="30"/>
        <v>0</v>
      </c>
      <c r="J175" s="54">
        <f t="shared" ca="1" si="33"/>
        <v>44</v>
      </c>
      <c r="K175" s="54">
        <f t="shared" ca="1" si="34"/>
        <v>3</v>
      </c>
      <c r="L175" s="55" t="s">
        <v>55</v>
      </c>
      <c r="M175" s="56" t="s">
        <v>62</v>
      </c>
      <c r="N175" s="57" t="s">
        <v>62</v>
      </c>
      <c r="O175" s="58" t="s">
        <v>391</v>
      </c>
      <c r="P175" s="59" t="s">
        <v>52</v>
      </c>
      <c r="Q175" s="60"/>
      <c r="R175" s="61" t="s">
        <v>95</v>
      </c>
      <c r="S175" s="62" t="s">
        <v>51</v>
      </c>
      <c r="T175" s="63"/>
      <c r="U175" s="64">
        <v>5</v>
      </c>
      <c r="V175" s="65" t="s">
        <v>51</v>
      </c>
      <c r="W175" s="66"/>
      <c r="X175" s="66"/>
      <c r="Y175" s="67"/>
      <c r="Z175" s="68"/>
      <c r="AA175" s="69" t="s">
        <v>49</v>
      </c>
      <c r="AB175" s="70"/>
      <c r="AC175" s="70"/>
      <c r="AD175" s="71"/>
      <c r="AE175" s="71"/>
    </row>
    <row r="176" spans="1:31" s="72" customFormat="1" ht="15" x14ac:dyDescent="0.2">
      <c r="A176" s="53" t="str">
        <f t="shared" si="29"/>
        <v>S</v>
      </c>
      <c r="B176" s="54">
        <f t="shared" ca="1" si="31"/>
        <v>2</v>
      </c>
      <c r="C176" s="54" t="str">
        <f t="shared" ca="1" si="35"/>
        <v>S</v>
      </c>
      <c r="D176" s="54">
        <f t="shared" ca="1" si="32"/>
        <v>0</v>
      </c>
      <c r="E176" s="54">
        <f t="shared" ca="1" si="36"/>
        <v>2</v>
      </c>
      <c r="F176" s="54">
        <f t="shared" ca="1" si="37"/>
        <v>3</v>
      </c>
      <c r="G176" s="54">
        <f t="shared" ca="1" si="38"/>
        <v>0</v>
      </c>
      <c r="H176" s="54">
        <f t="shared" ca="1" si="39"/>
        <v>0</v>
      </c>
      <c r="I176" s="54">
        <f t="shared" ca="1" si="30"/>
        <v>0</v>
      </c>
      <c r="J176" s="54">
        <f t="shared" ca="1" si="33"/>
        <v>0</v>
      </c>
      <c r="K176" s="54">
        <f t="shared" ca="1" si="34"/>
        <v>0</v>
      </c>
      <c r="L176" s="55" t="s">
        <v>55</v>
      </c>
      <c r="M176" s="56" t="s">
        <v>50</v>
      </c>
      <c r="N176" s="57" t="s">
        <v>50</v>
      </c>
      <c r="O176" s="58" t="s">
        <v>392</v>
      </c>
      <c r="P176" s="59" t="s">
        <v>60</v>
      </c>
      <c r="Q176" s="60">
        <v>41002</v>
      </c>
      <c r="R176" s="61" t="s">
        <v>393</v>
      </c>
      <c r="S176" s="62" t="s">
        <v>71</v>
      </c>
      <c r="T176" s="63">
        <v>9.98</v>
      </c>
      <c r="U176" s="64">
        <v>5</v>
      </c>
      <c r="V176" s="65">
        <v>49.900000000000006</v>
      </c>
      <c r="W176" s="66"/>
      <c r="X176" s="66"/>
      <c r="Y176" s="67"/>
      <c r="Z176" s="68"/>
      <c r="AA176" s="69" t="s">
        <v>49</v>
      </c>
      <c r="AB176" s="70"/>
      <c r="AC176" s="70"/>
      <c r="AD176" s="71"/>
      <c r="AE176" s="71"/>
    </row>
    <row r="177" spans="1:31" s="72" customFormat="1" ht="15" x14ac:dyDescent="0.2">
      <c r="A177" s="53" t="str">
        <f t="shared" si="29"/>
        <v>S</v>
      </c>
      <c r="B177" s="54">
        <f t="shared" ca="1" si="31"/>
        <v>2</v>
      </c>
      <c r="C177" s="54" t="str">
        <f t="shared" ca="1" si="35"/>
        <v>S</v>
      </c>
      <c r="D177" s="54">
        <f t="shared" ca="1" si="32"/>
        <v>0</v>
      </c>
      <c r="E177" s="54">
        <f t="shared" ca="1" si="36"/>
        <v>2</v>
      </c>
      <c r="F177" s="54">
        <f t="shared" ca="1" si="37"/>
        <v>3</v>
      </c>
      <c r="G177" s="54">
        <f t="shared" ca="1" si="38"/>
        <v>0</v>
      </c>
      <c r="H177" s="54">
        <f t="shared" ca="1" si="39"/>
        <v>0</v>
      </c>
      <c r="I177" s="54">
        <f t="shared" ca="1" si="30"/>
        <v>0</v>
      </c>
      <c r="J177" s="54">
        <f t="shared" ca="1" si="33"/>
        <v>0</v>
      </c>
      <c r="K177" s="54">
        <f t="shared" ca="1" si="34"/>
        <v>0</v>
      </c>
      <c r="L177" s="55" t="s">
        <v>55</v>
      </c>
      <c r="M177" s="56" t="s">
        <v>50</v>
      </c>
      <c r="N177" s="57" t="s">
        <v>50</v>
      </c>
      <c r="O177" s="58" t="s">
        <v>394</v>
      </c>
      <c r="P177" s="59" t="s">
        <v>60</v>
      </c>
      <c r="Q177" s="60">
        <v>41003</v>
      </c>
      <c r="R177" s="61" t="s">
        <v>395</v>
      </c>
      <c r="S177" s="62" t="s">
        <v>68</v>
      </c>
      <c r="T177" s="63">
        <v>1.21</v>
      </c>
      <c r="U177" s="64">
        <v>5</v>
      </c>
      <c r="V177" s="65">
        <v>6.05</v>
      </c>
      <c r="W177" s="66"/>
      <c r="X177" s="66"/>
      <c r="Y177" s="67"/>
      <c r="Z177" s="68"/>
      <c r="AA177" s="69" t="s">
        <v>49</v>
      </c>
      <c r="AB177" s="70"/>
      <c r="AC177" s="70"/>
      <c r="AD177" s="71"/>
      <c r="AE177" s="71"/>
    </row>
    <row r="178" spans="1:31" s="72" customFormat="1" ht="15" x14ac:dyDescent="0.2">
      <c r="A178" s="53">
        <f t="shared" si="29"/>
        <v>2</v>
      </c>
      <c r="B178" s="54">
        <f t="shared" ca="1" si="31"/>
        <v>2</v>
      </c>
      <c r="C178" s="54">
        <f t="shared" ca="1" si="35"/>
        <v>2</v>
      </c>
      <c r="D178" s="54">
        <f t="shared" ca="1" si="32"/>
        <v>10</v>
      </c>
      <c r="E178" s="54">
        <f t="shared" ca="1" si="36"/>
        <v>2</v>
      </c>
      <c r="F178" s="54">
        <f t="shared" ca="1" si="37"/>
        <v>4</v>
      </c>
      <c r="G178" s="54">
        <f t="shared" ca="1" si="38"/>
        <v>0</v>
      </c>
      <c r="H178" s="54">
        <f t="shared" ca="1" si="39"/>
        <v>0</v>
      </c>
      <c r="I178" s="54">
        <f t="shared" ca="1" si="30"/>
        <v>0</v>
      </c>
      <c r="J178" s="54">
        <f t="shared" ca="1" si="33"/>
        <v>41</v>
      </c>
      <c r="K178" s="54">
        <f t="shared" ca="1" si="34"/>
        <v>10</v>
      </c>
      <c r="L178" s="55" t="s">
        <v>55</v>
      </c>
      <c r="M178" s="56" t="s">
        <v>62</v>
      </c>
      <c r="N178" s="57" t="s">
        <v>62</v>
      </c>
      <c r="O178" s="58" t="s">
        <v>396</v>
      </c>
      <c r="P178" s="59" t="s">
        <v>52</v>
      </c>
      <c r="Q178" s="60"/>
      <c r="R178" s="61" t="s">
        <v>397</v>
      </c>
      <c r="S178" s="62" t="s">
        <v>51</v>
      </c>
      <c r="T178" s="63"/>
      <c r="U178" s="64">
        <v>5</v>
      </c>
      <c r="V178" s="65" t="s">
        <v>51</v>
      </c>
      <c r="W178" s="66"/>
      <c r="X178" s="66"/>
      <c r="Y178" s="67"/>
      <c r="Z178" s="68"/>
      <c r="AA178" s="69" t="s">
        <v>49</v>
      </c>
      <c r="AB178" s="70"/>
      <c r="AC178" s="70"/>
      <c r="AD178" s="71"/>
      <c r="AE178" s="71"/>
    </row>
    <row r="179" spans="1:31" s="72" customFormat="1" ht="15" x14ac:dyDescent="0.2">
      <c r="A179" s="53" t="str">
        <f t="shared" si="29"/>
        <v>S</v>
      </c>
      <c r="B179" s="54">
        <f t="shared" ca="1" si="31"/>
        <v>2</v>
      </c>
      <c r="C179" s="54" t="str">
        <f t="shared" ca="1" si="35"/>
        <v>S</v>
      </c>
      <c r="D179" s="54">
        <f t="shared" ca="1" si="32"/>
        <v>0</v>
      </c>
      <c r="E179" s="54">
        <f t="shared" ca="1" si="36"/>
        <v>2</v>
      </c>
      <c r="F179" s="54">
        <f t="shared" ca="1" si="37"/>
        <v>4</v>
      </c>
      <c r="G179" s="54">
        <f t="shared" ca="1" si="38"/>
        <v>0</v>
      </c>
      <c r="H179" s="54">
        <f t="shared" ca="1" si="39"/>
        <v>0</v>
      </c>
      <c r="I179" s="54">
        <f t="shared" ca="1" si="30"/>
        <v>0</v>
      </c>
      <c r="J179" s="54">
        <f t="shared" ca="1" si="33"/>
        <v>0</v>
      </c>
      <c r="K179" s="54">
        <f t="shared" ca="1" si="34"/>
        <v>0</v>
      </c>
      <c r="L179" s="55" t="s">
        <v>55</v>
      </c>
      <c r="M179" s="56" t="s">
        <v>50</v>
      </c>
      <c r="N179" s="57" t="s">
        <v>50</v>
      </c>
      <c r="O179" s="58" t="s">
        <v>398</v>
      </c>
      <c r="P179" s="59" t="s">
        <v>60</v>
      </c>
      <c r="Q179" s="60">
        <v>50201</v>
      </c>
      <c r="R179" s="61" t="s">
        <v>323</v>
      </c>
      <c r="S179" s="62" t="s">
        <v>68</v>
      </c>
      <c r="T179" s="63">
        <v>0.63</v>
      </c>
      <c r="U179" s="64">
        <v>5</v>
      </c>
      <c r="V179" s="65">
        <v>3.15</v>
      </c>
      <c r="W179" s="66"/>
      <c r="X179" s="66"/>
      <c r="Y179" s="67"/>
      <c r="Z179" s="68"/>
      <c r="AA179" s="69" t="s">
        <v>49</v>
      </c>
      <c r="AB179" s="70"/>
      <c r="AC179" s="70"/>
      <c r="AD179" s="71"/>
      <c r="AE179" s="71"/>
    </row>
    <row r="180" spans="1:31" s="72" customFormat="1" ht="15" x14ac:dyDescent="0.2">
      <c r="A180" s="53" t="str">
        <f t="shared" si="29"/>
        <v>S</v>
      </c>
      <c r="B180" s="54">
        <f t="shared" ca="1" si="31"/>
        <v>2</v>
      </c>
      <c r="C180" s="54" t="str">
        <f t="shared" ca="1" si="35"/>
        <v>S</v>
      </c>
      <c r="D180" s="54">
        <f t="shared" ca="1" si="32"/>
        <v>0</v>
      </c>
      <c r="E180" s="54">
        <f t="shared" ca="1" si="36"/>
        <v>2</v>
      </c>
      <c r="F180" s="54">
        <f t="shared" ca="1" si="37"/>
        <v>4</v>
      </c>
      <c r="G180" s="54">
        <f t="shared" ca="1" si="38"/>
        <v>0</v>
      </c>
      <c r="H180" s="54">
        <f t="shared" ca="1" si="39"/>
        <v>0</v>
      </c>
      <c r="I180" s="54">
        <f t="shared" ca="1" si="30"/>
        <v>0</v>
      </c>
      <c r="J180" s="54">
        <f t="shared" ca="1" si="33"/>
        <v>0</v>
      </c>
      <c r="K180" s="54">
        <f t="shared" ca="1" si="34"/>
        <v>0</v>
      </c>
      <c r="L180" s="55" t="s">
        <v>55</v>
      </c>
      <c r="M180" s="56" t="s">
        <v>50</v>
      </c>
      <c r="N180" s="57" t="s">
        <v>50</v>
      </c>
      <c r="O180" s="58" t="s">
        <v>399</v>
      </c>
      <c r="P180" s="59" t="s">
        <v>60</v>
      </c>
      <c r="Q180" s="60">
        <v>50302</v>
      </c>
      <c r="R180" s="61" t="s">
        <v>400</v>
      </c>
      <c r="S180" s="62" t="s">
        <v>112</v>
      </c>
      <c r="T180" s="63">
        <v>6</v>
      </c>
      <c r="U180" s="64">
        <v>5</v>
      </c>
      <c r="V180" s="65">
        <v>30</v>
      </c>
      <c r="W180" s="66"/>
      <c r="X180" s="66"/>
      <c r="Y180" s="67"/>
      <c r="Z180" s="68"/>
      <c r="AA180" s="69" t="s">
        <v>49</v>
      </c>
      <c r="AB180" s="70"/>
      <c r="AC180" s="70"/>
      <c r="AD180" s="71"/>
      <c r="AE180" s="71"/>
    </row>
    <row r="181" spans="1:31" s="72" customFormat="1" ht="15" x14ac:dyDescent="0.2">
      <c r="A181" s="53" t="str">
        <f t="shared" si="29"/>
        <v>S</v>
      </c>
      <c r="B181" s="54">
        <f t="shared" ca="1" si="31"/>
        <v>2</v>
      </c>
      <c r="C181" s="54" t="str">
        <f t="shared" ca="1" si="35"/>
        <v>S</v>
      </c>
      <c r="D181" s="54">
        <f t="shared" ca="1" si="32"/>
        <v>0</v>
      </c>
      <c r="E181" s="54">
        <f t="shared" ca="1" si="36"/>
        <v>2</v>
      </c>
      <c r="F181" s="54">
        <f t="shared" ca="1" si="37"/>
        <v>4</v>
      </c>
      <c r="G181" s="54">
        <f t="shared" ca="1" si="38"/>
        <v>0</v>
      </c>
      <c r="H181" s="54">
        <f t="shared" ca="1" si="39"/>
        <v>0</v>
      </c>
      <c r="I181" s="54">
        <f t="shared" ca="1" si="30"/>
        <v>0</v>
      </c>
      <c r="J181" s="54">
        <f t="shared" ca="1" si="33"/>
        <v>0</v>
      </c>
      <c r="K181" s="54">
        <f t="shared" ca="1" si="34"/>
        <v>0</v>
      </c>
      <c r="L181" s="55" t="s">
        <v>55</v>
      </c>
      <c r="M181" s="56" t="s">
        <v>50</v>
      </c>
      <c r="N181" s="57" t="s">
        <v>50</v>
      </c>
      <c r="O181" s="58" t="s">
        <v>401</v>
      </c>
      <c r="P181" s="59" t="s">
        <v>60</v>
      </c>
      <c r="Q181" s="60">
        <v>50901</v>
      </c>
      <c r="R181" s="61" t="s">
        <v>402</v>
      </c>
      <c r="S181" s="62" t="s">
        <v>68</v>
      </c>
      <c r="T181" s="63">
        <v>1.67</v>
      </c>
      <c r="U181" s="64">
        <v>5</v>
      </c>
      <c r="V181" s="65">
        <v>8.35</v>
      </c>
      <c r="W181" s="66"/>
      <c r="X181" s="66"/>
      <c r="Y181" s="67"/>
      <c r="Z181" s="68"/>
      <c r="AA181" s="69" t="s">
        <v>49</v>
      </c>
      <c r="AB181" s="70"/>
      <c r="AC181" s="70"/>
      <c r="AD181" s="71"/>
      <c r="AE181" s="71"/>
    </row>
    <row r="182" spans="1:31" s="72" customFormat="1" ht="15" x14ac:dyDescent="0.2">
      <c r="A182" s="53" t="str">
        <f t="shared" si="29"/>
        <v>S</v>
      </c>
      <c r="B182" s="54">
        <f t="shared" ca="1" si="31"/>
        <v>2</v>
      </c>
      <c r="C182" s="54" t="str">
        <f t="shared" ca="1" si="35"/>
        <v>S</v>
      </c>
      <c r="D182" s="54">
        <f t="shared" ca="1" si="32"/>
        <v>0</v>
      </c>
      <c r="E182" s="54">
        <f t="shared" ca="1" si="36"/>
        <v>2</v>
      </c>
      <c r="F182" s="54">
        <f t="shared" ca="1" si="37"/>
        <v>4</v>
      </c>
      <c r="G182" s="54">
        <f t="shared" ca="1" si="38"/>
        <v>0</v>
      </c>
      <c r="H182" s="54">
        <f t="shared" ca="1" si="39"/>
        <v>0</v>
      </c>
      <c r="I182" s="54">
        <f t="shared" ca="1" si="30"/>
        <v>0</v>
      </c>
      <c r="J182" s="54">
        <f t="shared" ca="1" si="33"/>
        <v>0</v>
      </c>
      <c r="K182" s="54">
        <f t="shared" ca="1" si="34"/>
        <v>0</v>
      </c>
      <c r="L182" s="55" t="s">
        <v>55</v>
      </c>
      <c r="M182" s="56" t="s">
        <v>50</v>
      </c>
      <c r="N182" s="57" t="s">
        <v>50</v>
      </c>
      <c r="O182" s="58" t="s">
        <v>403</v>
      </c>
      <c r="P182" s="59" t="s">
        <v>60</v>
      </c>
      <c r="Q182" s="60">
        <v>50902</v>
      </c>
      <c r="R182" s="61" t="s">
        <v>404</v>
      </c>
      <c r="S182" s="62" t="s">
        <v>71</v>
      </c>
      <c r="T182" s="63">
        <v>2.71</v>
      </c>
      <c r="U182" s="64">
        <v>5</v>
      </c>
      <c r="V182" s="65">
        <v>13.55</v>
      </c>
      <c r="W182" s="66"/>
      <c r="X182" s="66"/>
      <c r="Y182" s="67"/>
      <c r="Z182" s="68"/>
      <c r="AA182" s="69" t="s">
        <v>49</v>
      </c>
      <c r="AB182" s="70"/>
      <c r="AC182" s="70"/>
      <c r="AD182" s="71"/>
      <c r="AE182" s="71"/>
    </row>
    <row r="183" spans="1:31" s="72" customFormat="1" ht="15" x14ac:dyDescent="0.2">
      <c r="A183" s="53" t="str">
        <f t="shared" si="29"/>
        <v>S</v>
      </c>
      <c r="B183" s="54">
        <f t="shared" ca="1" si="31"/>
        <v>2</v>
      </c>
      <c r="C183" s="54" t="str">
        <f t="shared" ca="1" si="35"/>
        <v>S</v>
      </c>
      <c r="D183" s="54">
        <f t="shared" ca="1" si="32"/>
        <v>0</v>
      </c>
      <c r="E183" s="54">
        <f t="shared" ca="1" si="36"/>
        <v>2</v>
      </c>
      <c r="F183" s="54">
        <f t="shared" ca="1" si="37"/>
        <v>4</v>
      </c>
      <c r="G183" s="54">
        <f t="shared" ca="1" si="38"/>
        <v>0</v>
      </c>
      <c r="H183" s="54">
        <f t="shared" ca="1" si="39"/>
        <v>0</v>
      </c>
      <c r="I183" s="54">
        <f t="shared" ca="1" si="30"/>
        <v>0</v>
      </c>
      <c r="J183" s="54">
        <f t="shared" ca="1" si="33"/>
        <v>0</v>
      </c>
      <c r="K183" s="54">
        <f t="shared" ca="1" si="34"/>
        <v>0</v>
      </c>
      <c r="L183" s="55" t="s">
        <v>55</v>
      </c>
      <c r="M183" s="56" t="s">
        <v>50</v>
      </c>
      <c r="N183" s="57" t="s">
        <v>50</v>
      </c>
      <c r="O183" s="58" t="s">
        <v>405</v>
      </c>
      <c r="P183" s="59" t="s">
        <v>60</v>
      </c>
      <c r="Q183" s="60">
        <v>50903</v>
      </c>
      <c r="R183" s="61" t="s">
        <v>406</v>
      </c>
      <c r="S183" s="62" t="s">
        <v>68</v>
      </c>
      <c r="T183" s="63">
        <v>0.4</v>
      </c>
      <c r="U183" s="64">
        <v>5</v>
      </c>
      <c r="V183" s="65">
        <v>2</v>
      </c>
      <c r="W183" s="66"/>
      <c r="X183" s="66"/>
      <c r="Y183" s="67"/>
      <c r="Z183" s="68"/>
      <c r="AA183" s="69" t="s">
        <v>49</v>
      </c>
      <c r="AB183" s="70"/>
      <c r="AC183" s="70"/>
      <c r="AD183" s="71"/>
      <c r="AE183" s="71"/>
    </row>
    <row r="184" spans="1:31" s="72" customFormat="1" ht="22.5" x14ac:dyDescent="0.2">
      <c r="A184" s="53" t="str">
        <f t="shared" si="29"/>
        <v>S</v>
      </c>
      <c r="B184" s="54">
        <f t="shared" ca="1" si="31"/>
        <v>2</v>
      </c>
      <c r="C184" s="54" t="str">
        <f t="shared" ca="1" si="35"/>
        <v>S</v>
      </c>
      <c r="D184" s="54">
        <f t="shared" ca="1" si="32"/>
        <v>0</v>
      </c>
      <c r="E184" s="54">
        <f t="shared" ca="1" si="36"/>
        <v>2</v>
      </c>
      <c r="F184" s="54">
        <f t="shared" ca="1" si="37"/>
        <v>4</v>
      </c>
      <c r="G184" s="54">
        <f t="shared" ca="1" si="38"/>
        <v>0</v>
      </c>
      <c r="H184" s="54">
        <f t="shared" ca="1" si="39"/>
        <v>0</v>
      </c>
      <c r="I184" s="54">
        <f t="shared" ca="1" si="30"/>
        <v>0</v>
      </c>
      <c r="J184" s="54">
        <f t="shared" ca="1" si="33"/>
        <v>0</v>
      </c>
      <c r="K184" s="54">
        <f t="shared" ca="1" si="34"/>
        <v>0</v>
      </c>
      <c r="L184" s="55" t="s">
        <v>55</v>
      </c>
      <c r="M184" s="56" t="s">
        <v>50</v>
      </c>
      <c r="N184" s="57" t="s">
        <v>50</v>
      </c>
      <c r="O184" s="58" t="s">
        <v>407</v>
      </c>
      <c r="P184" s="59" t="s">
        <v>60</v>
      </c>
      <c r="Q184" s="60">
        <v>51017</v>
      </c>
      <c r="R184" s="61" t="s">
        <v>408</v>
      </c>
      <c r="S184" s="62" t="s">
        <v>68</v>
      </c>
      <c r="T184" s="63">
        <v>0.56999999999999995</v>
      </c>
      <c r="U184" s="64">
        <v>5</v>
      </c>
      <c r="V184" s="65">
        <v>2.8499999999999996</v>
      </c>
      <c r="W184" s="66"/>
      <c r="X184" s="66"/>
      <c r="Y184" s="67"/>
      <c r="Z184" s="68"/>
      <c r="AA184" s="69" t="s">
        <v>49</v>
      </c>
      <c r="AB184" s="70"/>
      <c r="AC184" s="70"/>
      <c r="AD184" s="71"/>
      <c r="AE184" s="71"/>
    </row>
    <row r="185" spans="1:31" s="72" customFormat="1" ht="22.5" x14ac:dyDescent="0.2">
      <c r="A185" s="53" t="str">
        <f t="shared" si="29"/>
        <v>S</v>
      </c>
      <c r="B185" s="54">
        <f t="shared" ca="1" si="31"/>
        <v>2</v>
      </c>
      <c r="C185" s="54" t="str">
        <f t="shared" ca="1" si="35"/>
        <v>S</v>
      </c>
      <c r="D185" s="54">
        <f t="shared" ca="1" si="32"/>
        <v>0</v>
      </c>
      <c r="E185" s="54">
        <f t="shared" ca="1" si="36"/>
        <v>2</v>
      </c>
      <c r="F185" s="54">
        <f t="shared" ca="1" si="37"/>
        <v>4</v>
      </c>
      <c r="G185" s="54">
        <f t="shared" ca="1" si="38"/>
        <v>0</v>
      </c>
      <c r="H185" s="54">
        <f t="shared" ca="1" si="39"/>
        <v>0</v>
      </c>
      <c r="I185" s="54">
        <f t="shared" ca="1" si="30"/>
        <v>0</v>
      </c>
      <c r="J185" s="54">
        <f t="shared" ca="1" si="33"/>
        <v>0</v>
      </c>
      <c r="K185" s="54">
        <f t="shared" ca="1" si="34"/>
        <v>0</v>
      </c>
      <c r="L185" s="55" t="s">
        <v>55</v>
      </c>
      <c r="M185" s="56" t="s">
        <v>50</v>
      </c>
      <c r="N185" s="57" t="s">
        <v>50</v>
      </c>
      <c r="O185" s="58" t="s">
        <v>409</v>
      </c>
      <c r="P185" s="59" t="s">
        <v>60</v>
      </c>
      <c r="Q185" s="60">
        <v>51026</v>
      </c>
      <c r="R185" s="61" t="s">
        <v>410</v>
      </c>
      <c r="S185" s="62" t="s">
        <v>68</v>
      </c>
      <c r="T185" s="63">
        <v>0.56999999999999995</v>
      </c>
      <c r="U185" s="64">
        <v>5</v>
      </c>
      <c r="V185" s="65">
        <v>2.8499999999999996</v>
      </c>
      <c r="W185" s="66"/>
      <c r="X185" s="66"/>
      <c r="Y185" s="67"/>
      <c r="Z185" s="68"/>
      <c r="AA185" s="69" t="s">
        <v>49</v>
      </c>
      <c r="AB185" s="70"/>
      <c r="AC185" s="70"/>
      <c r="AD185" s="71"/>
      <c r="AE185" s="71"/>
    </row>
    <row r="186" spans="1:31" s="72" customFormat="1" ht="15" x14ac:dyDescent="0.2">
      <c r="A186" s="53" t="str">
        <f t="shared" si="29"/>
        <v>S</v>
      </c>
      <c r="B186" s="54">
        <f t="shared" ca="1" si="31"/>
        <v>2</v>
      </c>
      <c r="C186" s="54" t="str">
        <f t="shared" ca="1" si="35"/>
        <v>S</v>
      </c>
      <c r="D186" s="54">
        <f t="shared" ca="1" si="32"/>
        <v>0</v>
      </c>
      <c r="E186" s="54">
        <f t="shared" ca="1" si="36"/>
        <v>2</v>
      </c>
      <c r="F186" s="54">
        <f t="shared" ca="1" si="37"/>
        <v>4</v>
      </c>
      <c r="G186" s="54">
        <f t="shared" ca="1" si="38"/>
        <v>0</v>
      </c>
      <c r="H186" s="54">
        <f t="shared" ca="1" si="39"/>
        <v>0</v>
      </c>
      <c r="I186" s="54">
        <f t="shared" ca="1" si="30"/>
        <v>0</v>
      </c>
      <c r="J186" s="54">
        <f t="shared" ca="1" si="33"/>
        <v>0</v>
      </c>
      <c r="K186" s="54">
        <f t="shared" ca="1" si="34"/>
        <v>0</v>
      </c>
      <c r="L186" s="55" t="s">
        <v>55</v>
      </c>
      <c r="M186" s="56" t="s">
        <v>50</v>
      </c>
      <c r="N186" s="57" t="s">
        <v>50</v>
      </c>
      <c r="O186" s="58" t="s">
        <v>411</v>
      </c>
      <c r="P186" s="59" t="s">
        <v>60</v>
      </c>
      <c r="Q186" s="60">
        <v>52003</v>
      </c>
      <c r="R186" s="61" t="s">
        <v>412</v>
      </c>
      <c r="S186" s="62" t="s">
        <v>413</v>
      </c>
      <c r="T186" s="63">
        <v>10</v>
      </c>
      <c r="U186" s="64">
        <v>5</v>
      </c>
      <c r="V186" s="65">
        <v>50</v>
      </c>
      <c r="W186" s="66"/>
      <c r="X186" s="66"/>
      <c r="Y186" s="67"/>
      <c r="Z186" s="68"/>
      <c r="AA186" s="69" t="s">
        <v>49</v>
      </c>
      <c r="AB186" s="70"/>
      <c r="AC186" s="70"/>
      <c r="AD186" s="71"/>
      <c r="AE186" s="71"/>
    </row>
    <row r="187" spans="1:31" s="72" customFormat="1" ht="15" x14ac:dyDescent="0.2">
      <c r="A187" s="53" t="str">
        <f t="shared" si="29"/>
        <v>S</v>
      </c>
      <c r="B187" s="54">
        <f t="shared" ca="1" si="31"/>
        <v>2</v>
      </c>
      <c r="C187" s="54" t="str">
        <f t="shared" ca="1" si="35"/>
        <v>S</v>
      </c>
      <c r="D187" s="54">
        <f t="shared" ca="1" si="32"/>
        <v>0</v>
      </c>
      <c r="E187" s="54">
        <f t="shared" ca="1" si="36"/>
        <v>2</v>
      </c>
      <c r="F187" s="54">
        <f t="shared" ca="1" si="37"/>
        <v>4</v>
      </c>
      <c r="G187" s="54">
        <f t="shared" ca="1" si="38"/>
        <v>0</v>
      </c>
      <c r="H187" s="54">
        <f t="shared" ca="1" si="39"/>
        <v>0</v>
      </c>
      <c r="I187" s="54">
        <f t="shared" ca="1" si="30"/>
        <v>0</v>
      </c>
      <c r="J187" s="54">
        <f t="shared" ca="1" si="33"/>
        <v>0</v>
      </c>
      <c r="K187" s="54">
        <f t="shared" ca="1" si="34"/>
        <v>0</v>
      </c>
      <c r="L187" s="55" t="s">
        <v>55</v>
      </c>
      <c r="M187" s="56" t="s">
        <v>50</v>
      </c>
      <c r="N187" s="57" t="s">
        <v>50</v>
      </c>
      <c r="O187" s="58" t="s">
        <v>414</v>
      </c>
      <c r="P187" s="59" t="s">
        <v>60</v>
      </c>
      <c r="Q187" s="60">
        <v>52014</v>
      </c>
      <c r="R187" s="61" t="s">
        <v>415</v>
      </c>
      <c r="S187" s="62" t="s">
        <v>413</v>
      </c>
      <c r="T187" s="63">
        <v>7</v>
      </c>
      <c r="U187" s="64">
        <v>5</v>
      </c>
      <c r="V187" s="65">
        <v>35</v>
      </c>
      <c r="W187" s="66"/>
      <c r="X187" s="66"/>
      <c r="Y187" s="67"/>
      <c r="Z187" s="68"/>
      <c r="AA187" s="69" t="s">
        <v>49</v>
      </c>
      <c r="AB187" s="70"/>
      <c r="AC187" s="70"/>
      <c r="AD187" s="71"/>
      <c r="AE187" s="71"/>
    </row>
    <row r="188" spans="1:31" s="72" customFormat="1" ht="15" x14ac:dyDescent="0.2">
      <c r="A188" s="53">
        <f t="shared" si="29"/>
        <v>2</v>
      </c>
      <c r="B188" s="54">
        <f t="shared" ca="1" si="31"/>
        <v>2</v>
      </c>
      <c r="C188" s="54">
        <f t="shared" ca="1" si="35"/>
        <v>2</v>
      </c>
      <c r="D188" s="54">
        <f t="shared" ca="1" si="32"/>
        <v>6</v>
      </c>
      <c r="E188" s="54">
        <f t="shared" ca="1" si="36"/>
        <v>2</v>
      </c>
      <c r="F188" s="54">
        <f t="shared" ca="1" si="37"/>
        <v>5</v>
      </c>
      <c r="G188" s="54">
        <f t="shared" ca="1" si="38"/>
        <v>0</v>
      </c>
      <c r="H188" s="54">
        <f t="shared" ca="1" si="39"/>
        <v>0</v>
      </c>
      <c r="I188" s="54">
        <f t="shared" ca="1" si="30"/>
        <v>0</v>
      </c>
      <c r="J188" s="54">
        <f t="shared" ca="1" si="33"/>
        <v>31</v>
      </c>
      <c r="K188" s="54">
        <f t="shared" ca="1" si="34"/>
        <v>6</v>
      </c>
      <c r="L188" s="55" t="s">
        <v>55</v>
      </c>
      <c r="M188" s="56" t="s">
        <v>62</v>
      </c>
      <c r="N188" s="57" t="s">
        <v>62</v>
      </c>
      <c r="O188" s="58" t="s">
        <v>416</v>
      </c>
      <c r="P188" s="59" t="s">
        <v>52</v>
      </c>
      <c r="Q188" s="60"/>
      <c r="R188" s="61" t="s">
        <v>319</v>
      </c>
      <c r="S188" s="62" t="s">
        <v>51</v>
      </c>
      <c r="T188" s="63"/>
      <c r="U188" s="64">
        <v>5</v>
      </c>
      <c r="V188" s="65" t="s">
        <v>51</v>
      </c>
      <c r="W188" s="66"/>
      <c r="X188" s="66"/>
      <c r="Y188" s="67"/>
      <c r="Z188" s="68"/>
      <c r="AA188" s="69" t="s">
        <v>49</v>
      </c>
      <c r="AB188" s="70"/>
      <c r="AC188" s="70"/>
      <c r="AD188" s="71"/>
      <c r="AE188" s="71"/>
    </row>
    <row r="189" spans="1:31" s="72" customFormat="1" ht="15" x14ac:dyDescent="0.2">
      <c r="A189" s="53" t="str">
        <f t="shared" si="29"/>
        <v>S</v>
      </c>
      <c r="B189" s="54">
        <f t="shared" ca="1" si="31"/>
        <v>2</v>
      </c>
      <c r="C189" s="54" t="str">
        <f t="shared" ca="1" si="35"/>
        <v>S</v>
      </c>
      <c r="D189" s="54">
        <f t="shared" ca="1" si="32"/>
        <v>0</v>
      </c>
      <c r="E189" s="54">
        <f t="shared" ca="1" si="36"/>
        <v>2</v>
      </c>
      <c r="F189" s="54">
        <f t="shared" ca="1" si="37"/>
        <v>5</v>
      </c>
      <c r="G189" s="54">
        <f t="shared" ca="1" si="38"/>
        <v>0</v>
      </c>
      <c r="H189" s="54">
        <f t="shared" ca="1" si="39"/>
        <v>0</v>
      </c>
      <c r="I189" s="54">
        <f t="shared" ca="1" si="30"/>
        <v>0</v>
      </c>
      <c r="J189" s="54">
        <f t="shared" ca="1" si="33"/>
        <v>0</v>
      </c>
      <c r="K189" s="54">
        <f t="shared" ca="1" si="34"/>
        <v>0</v>
      </c>
      <c r="L189" s="55" t="s">
        <v>55</v>
      </c>
      <c r="M189" s="56" t="s">
        <v>50</v>
      </c>
      <c r="N189" s="57" t="s">
        <v>50</v>
      </c>
      <c r="O189" s="58" t="s">
        <v>417</v>
      </c>
      <c r="P189" s="59" t="s">
        <v>60</v>
      </c>
      <c r="Q189" s="60">
        <v>60208</v>
      </c>
      <c r="R189" s="61" t="s">
        <v>418</v>
      </c>
      <c r="S189" s="62" t="s">
        <v>71</v>
      </c>
      <c r="T189" s="63">
        <v>11.65</v>
      </c>
      <c r="U189" s="64">
        <v>5</v>
      </c>
      <c r="V189" s="65">
        <v>58.25</v>
      </c>
      <c r="W189" s="66"/>
      <c r="X189" s="66"/>
      <c r="Y189" s="67"/>
      <c r="Z189" s="68"/>
      <c r="AA189" s="69" t="s">
        <v>49</v>
      </c>
      <c r="AB189" s="70"/>
      <c r="AC189" s="70"/>
      <c r="AD189" s="71"/>
      <c r="AE189" s="71"/>
    </row>
    <row r="190" spans="1:31" s="72" customFormat="1" ht="15" x14ac:dyDescent="0.2">
      <c r="A190" s="53" t="str">
        <f t="shared" si="29"/>
        <v>S</v>
      </c>
      <c r="B190" s="54">
        <f t="shared" ca="1" si="31"/>
        <v>2</v>
      </c>
      <c r="C190" s="54" t="str">
        <f t="shared" ca="1" si="35"/>
        <v>S</v>
      </c>
      <c r="D190" s="54">
        <f t="shared" ca="1" si="32"/>
        <v>0</v>
      </c>
      <c r="E190" s="54">
        <f t="shared" ca="1" si="36"/>
        <v>2</v>
      </c>
      <c r="F190" s="54">
        <f t="shared" ca="1" si="37"/>
        <v>5</v>
      </c>
      <c r="G190" s="54">
        <f t="shared" ca="1" si="38"/>
        <v>0</v>
      </c>
      <c r="H190" s="54">
        <f t="shared" ca="1" si="39"/>
        <v>0</v>
      </c>
      <c r="I190" s="54">
        <f t="shared" ca="1" si="30"/>
        <v>0</v>
      </c>
      <c r="J190" s="54">
        <f t="shared" ca="1" si="33"/>
        <v>0</v>
      </c>
      <c r="K190" s="54">
        <f t="shared" ca="1" si="34"/>
        <v>0</v>
      </c>
      <c r="L190" s="55" t="s">
        <v>55</v>
      </c>
      <c r="M190" s="56" t="s">
        <v>50</v>
      </c>
      <c r="N190" s="57" t="s">
        <v>50</v>
      </c>
      <c r="O190" s="58" t="s">
        <v>419</v>
      </c>
      <c r="P190" s="59" t="s">
        <v>60</v>
      </c>
      <c r="Q190" s="60">
        <v>60305</v>
      </c>
      <c r="R190" s="61" t="s">
        <v>420</v>
      </c>
      <c r="S190" s="62" t="s">
        <v>413</v>
      </c>
      <c r="T190" s="63">
        <v>50.98</v>
      </c>
      <c r="U190" s="64">
        <v>5</v>
      </c>
      <c r="V190" s="65">
        <v>254.89999999999998</v>
      </c>
      <c r="W190" s="66"/>
      <c r="X190" s="66"/>
      <c r="Y190" s="67"/>
      <c r="Z190" s="68"/>
      <c r="AA190" s="69" t="s">
        <v>49</v>
      </c>
      <c r="AB190" s="70"/>
      <c r="AC190" s="70"/>
      <c r="AD190" s="71"/>
      <c r="AE190" s="71"/>
    </row>
    <row r="191" spans="1:31" s="72" customFormat="1" ht="15" x14ac:dyDescent="0.2">
      <c r="A191" s="53" t="str">
        <f t="shared" si="29"/>
        <v>S</v>
      </c>
      <c r="B191" s="54">
        <f t="shared" ca="1" si="31"/>
        <v>2</v>
      </c>
      <c r="C191" s="54" t="str">
        <f t="shared" ca="1" si="35"/>
        <v>S</v>
      </c>
      <c r="D191" s="54">
        <f t="shared" ca="1" si="32"/>
        <v>0</v>
      </c>
      <c r="E191" s="54">
        <f t="shared" ca="1" si="36"/>
        <v>2</v>
      </c>
      <c r="F191" s="54">
        <f t="shared" ca="1" si="37"/>
        <v>5</v>
      </c>
      <c r="G191" s="54">
        <f t="shared" ca="1" si="38"/>
        <v>0</v>
      </c>
      <c r="H191" s="54">
        <f t="shared" ca="1" si="39"/>
        <v>0</v>
      </c>
      <c r="I191" s="54">
        <f t="shared" ca="1" si="30"/>
        <v>0</v>
      </c>
      <c r="J191" s="54">
        <f t="shared" ca="1" si="33"/>
        <v>0</v>
      </c>
      <c r="K191" s="54">
        <f t="shared" ca="1" si="34"/>
        <v>0</v>
      </c>
      <c r="L191" s="55" t="s">
        <v>55</v>
      </c>
      <c r="M191" s="56" t="s">
        <v>50</v>
      </c>
      <c r="N191" s="57" t="s">
        <v>50</v>
      </c>
      <c r="O191" s="58" t="s">
        <v>421</v>
      </c>
      <c r="P191" s="59" t="s">
        <v>60</v>
      </c>
      <c r="Q191" s="60">
        <v>60314</v>
      </c>
      <c r="R191" s="61" t="s">
        <v>422</v>
      </c>
      <c r="S191" s="62" t="s">
        <v>413</v>
      </c>
      <c r="T191" s="63">
        <v>20.16</v>
      </c>
      <c r="U191" s="64">
        <v>5</v>
      </c>
      <c r="V191" s="65">
        <v>100.8</v>
      </c>
      <c r="W191" s="66"/>
      <c r="X191" s="66"/>
      <c r="Y191" s="67"/>
      <c r="Z191" s="68"/>
      <c r="AA191" s="69" t="s">
        <v>49</v>
      </c>
      <c r="AB191" s="70"/>
      <c r="AC191" s="70"/>
      <c r="AD191" s="71"/>
      <c r="AE191" s="71"/>
    </row>
    <row r="192" spans="1:31" s="72" customFormat="1" ht="22.5" x14ac:dyDescent="0.2">
      <c r="A192" s="53" t="str">
        <f t="shared" si="29"/>
        <v>S</v>
      </c>
      <c r="B192" s="54">
        <f t="shared" ca="1" si="31"/>
        <v>2</v>
      </c>
      <c r="C192" s="54" t="str">
        <f t="shared" ca="1" si="35"/>
        <v>S</v>
      </c>
      <c r="D192" s="54">
        <f t="shared" ca="1" si="32"/>
        <v>0</v>
      </c>
      <c r="E192" s="54">
        <f t="shared" ca="1" si="36"/>
        <v>2</v>
      </c>
      <c r="F192" s="54">
        <f t="shared" ca="1" si="37"/>
        <v>5</v>
      </c>
      <c r="G192" s="54">
        <f t="shared" ca="1" si="38"/>
        <v>0</v>
      </c>
      <c r="H192" s="54">
        <f t="shared" ca="1" si="39"/>
        <v>0</v>
      </c>
      <c r="I192" s="54">
        <f t="shared" ca="1" si="30"/>
        <v>0</v>
      </c>
      <c r="J192" s="54">
        <f t="shared" ca="1" si="33"/>
        <v>0</v>
      </c>
      <c r="K192" s="54">
        <f t="shared" ca="1" si="34"/>
        <v>0</v>
      </c>
      <c r="L192" s="55" t="s">
        <v>55</v>
      </c>
      <c r="M192" s="56" t="s">
        <v>50</v>
      </c>
      <c r="N192" s="57" t="s">
        <v>50</v>
      </c>
      <c r="O192" s="58" t="s">
        <v>423</v>
      </c>
      <c r="P192" s="59" t="s">
        <v>60</v>
      </c>
      <c r="Q192" s="60">
        <v>60507</v>
      </c>
      <c r="R192" s="61" t="s">
        <v>424</v>
      </c>
      <c r="S192" s="62" t="s">
        <v>68</v>
      </c>
      <c r="T192" s="63">
        <v>0.52</v>
      </c>
      <c r="U192" s="64">
        <v>5</v>
      </c>
      <c r="V192" s="65">
        <v>2.6</v>
      </c>
      <c r="W192" s="66"/>
      <c r="X192" s="66"/>
      <c r="Y192" s="67"/>
      <c r="Z192" s="68"/>
      <c r="AA192" s="69" t="s">
        <v>49</v>
      </c>
      <c r="AB192" s="70"/>
      <c r="AC192" s="70"/>
      <c r="AD192" s="71"/>
      <c r="AE192" s="71"/>
    </row>
    <row r="193" spans="1:31" s="72" customFormat="1" ht="22.5" x14ac:dyDescent="0.2">
      <c r="A193" s="53" t="str">
        <f t="shared" si="29"/>
        <v>S</v>
      </c>
      <c r="B193" s="54">
        <f t="shared" ca="1" si="31"/>
        <v>2</v>
      </c>
      <c r="C193" s="54" t="str">
        <f t="shared" ca="1" si="35"/>
        <v>S</v>
      </c>
      <c r="D193" s="54">
        <f t="shared" ca="1" si="32"/>
        <v>0</v>
      </c>
      <c r="E193" s="54">
        <f t="shared" ca="1" si="36"/>
        <v>2</v>
      </c>
      <c r="F193" s="54">
        <f t="shared" ca="1" si="37"/>
        <v>5</v>
      </c>
      <c r="G193" s="54">
        <f t="shared" ca="1" si="38"/>
        <v>0</v>
      </c>
      <c r="H193" s="54">
        <f t="shared" ca="1" si="39"/>
        <v>0</v>
      </c>
      <c r="I193" s="54">
        <f t="shared" ca="1" si="30"/>
        <v>0</v>
      </c>
      <c r="J193" s="54">
        <f t="shared" ca="1" si="33"/>
        <v>0</v>
      </c>
      <c r="K193" s="54">
        <f t="shared" ca="1" si="34"/>
        <v>0</v>
      </c>
      <c r="L193" s="55" t="s">
        <v>55</v>
      </c>
      <c r="M193" s="56" t="s">
        <v>50</v>
      </c>
      <c r="N193" s="57" t="s">
        <v>50</v>
      </c>
      <c r="O193" s="58" t="s">
        <v>425</v>
      </c>
      <c r="P193" s="59" t="s">
        <v>60</v>
      </c>
      <c r="Q193" s="60">
        <v>60802</v>
      </c>
      <c r="R193" s="61" t="s">
        <v>426</v>
      </c>
      <c r="S193" s="62" t="s">
        <v>68</v>
      </c>
      <c r="T193" s="63">
        <v>0.52</v>
      </c>
      <c r="U193" s="64">
        <v>5</v>
      </c>
      <c r="V193" s="65">
        <v>2.6</v>
      </c>
      <c r="W193" s="66"/>
      <c r="X193" s="66"/>
      <c r="Y193" s="67"/>
      <c r="Z193" s="68"/>
      <c r="AA193" s="69" t="s">
        <v>49</v>
      </c>
      <c r="AB193" s="70"/>
      <c r="AC193" s="70"/>
      <c r="AD193" s="71"/>
      <c r="AE193" s="71"/>
    </row>
    <row r="194" spans="1:31" s="72" customFormat="1" ht="15" x14ac:dyDescent="0.2">
      <c r="A194" s="53">
        <f t="shared" si="29"/>
        <v>2</v>
      </c>
      <c r="B194" s="54">
        <f t="shared" ca="1" si="31"/>
        <v>2</v>
      </c>
      <c r="C194" s="54">
        <f t="shared" ca="1" si="35"/>
        <v>2</v>
      </c>
      <c r="D194" s="54">
        <f t="shared" ca="1" si="32"/>
        <v>6</v>
      </c>
      <c r="E194" s="54">
        <f t="shared" ca="1" si="36"/>
        <v>2</v>
      </c>
      <c r="F194" s="54">
        <f t="shared" ca="1" si="37"/>
        <v>6</v>
      </c>
      <c r="G194" s="54">
        <f t="shared" ca="1" si="38"/>
        <v>0</v>
      </c>
      <c r="H194" s="54">
        <f t="shared" ca="1" si="39"/>
        <v>0</v>
      </c>
      <c r="I194" s="54">
        <f t="shared" ca="1" si="30"/>
        <v>0</v>
      </c>
      <c r="J194" s="54">
        <f t="shared" ca="1" si="33"/>
        <v>25</v>
      </c>
      <c r="K194" s="54">
        <f t="shared" ca="1" si="34"/>
        <v>6</v>
      </c>
      <c r="L194" s="55" t="s">
        <v>55</v>
      </c>
      <c r="M194" s="56" t="s">
        <v>62</v>
      </c>
      <c r="N194" s="57" t="s">
        <v>62</v>
      </c>
      <c r="O194" s="58" t="s">
        <v>427</v>
      </c>
      <c r="P194" s="59" t="s">
        <v>52</v>
      </c>
      <c r="Q194" s="60"/>
      <c r="R194" s="61" t="s">
        <v>107</v>
      </c>
      <c r="S194" s="62" t="s">
        <v>51</v>
      </c>
      <c r="T194" s="63"/>
      <c r="U194" s="64">
        <v>5</v>
      </c>
      <c r="V194" s="65" t="s">
        <v>51</v>
      </c>
      <c r="W194" s="66"/>
      <c r="X194" s="66"/>
      <c r="Y194" s="67"/>
      <c r="Z194" s="68"/>
      <c r="AA194" s="69" t="s">
        <v>49</v>
      </c>
      <c r="AB194" s="70"/>
      <c r="AC194" s="70"/>
      <c r="AD194" s="71"/>
      <c r="AE194" s="71"/>
    </row>
    <row r="195" spans="1:31" s="72" customFormat="1" ht="15" x14ac:dyDescent="0.2">
      <c r="A195" s="53" t="str">
        <f t="shared" si="29"/>
        <v>S</v>
      </c>
      <c r="B195" s="54">
        <f t="shared" ca="1" si="31"/>
        <v>2</v>
      </c>
      <c r="C195" s="54" t="str">
        <f t="shared" ca="1" si="35"/>
        <v>S</v>
      </c>
      <c r="D195" s="54">
        <f t="shared" ca="1" si="32"/>
        <v>0</v>
      </c>
      <c r="E195" s="54">
        <f t="shared" ca="1" si="36"/>
        <v>2</v>
      </c>
      <c r="F195" s="54">
        <f t="shared" ca="1" si="37"/>
        <v>6</v>
      </c>
      <c r="G195" s="54">
        <f t="shared" ca="1" si="38"/>
        <v>0</v>
      </c>
      <c r="H195" s="54">
        <f t="shared" ca="1" si="39"/>
        <v>0</v>
      </c>
      <c r="I195" s="54">
        <f t="shared" ca="1" si="30"/>
        <v>0</v>
      </c>
      <c r="J195" s="54">
        <f t="shared" ca="1" si="33"/>
        <v>0</v>
      </c>
      <c r="K195" s="54">
        <f t="shared" ca="1" si="34"/>
        <v>0</v>
      </c>
      <c r="L195" s="55" t="s">
        <v>55</v>
      </c>
      <c r="M195" s="56" t="s">
        <v>50</v>
      </c>
      <c r="N195" s="57" t="s">
        <v>50</v>
      </c>
      <c r="O195" s="58" t="s">
        <v>428</v>
      </c>
      <c r="P195" s="59" t="s">
        <v>60</v>
      </c>
      <c r="Q195" s="60">
        <v>70351</v>
      </c>
      <c r="R195" s="61" t="s">
        <v>429</v>
      </c>
      <c r="S195" s="62" t="s">
        <v>109</v>
      </c>
      <c r="T195" s="63">
        <v>4</v>
      </c>
      <c r="U195" s="64">
        <v>5</v>
      </c>
      <c r="V195" s="65">
        <v>20</v>
      </c>
      <c r="W195" s="66"/>
      <c r="X195" s="66"/>
      <c r="Y195" s="67"/>
      <c r="Z195" s="68"/>
      <c r="AA195" s="69" t="s">
        <v>49</v>
      </c>
      <c r="AB195" s="70"/>
      <c r="AC195" s="70"/>
      <c r="AD195" s="71"/>
      <c r="AE195" s="71"/>
    </row>
    <row r="196" spans="1:31" s="72" customFormat="1" ht="22.5" x14ac:dyDescent="0.2">
      <c r="A196" s="53" t="str">
        <f t="shared" si="29"/>
        <v>S</v>
      </c>
      <c r="B196" s="54">
        <f t="shared" ca="1" si="31"/>
        <v>2</v>
      </c>
      <c r="C196" s="54" t="str">
        <f t="shared" ca="1" si="35"/>
        <v>S</v>
      </c>
      <c r="D196" s="54">
        <f t="shared" ca="1" si="32"/>
        <v>0</v>
      </c>
      <c r="E196" s="54">
        <f t="shared" ca="1" si="36"/>
        <v>2</v>
      </c>
      <c r="F196" s="54">
        <f t="shared" ca="1" si="37"/>
        <v>6</v>
      </c>
      <c r="G196" s="54">
        <f t="shared" ca="1" si="38"/>
        <v>0</v>
      </c>
      <c r="H196" s="54">
        <f t="shared" ca="1" si="39"/>
        <v>0</v>
      </c>
      <c r="I196" s="54">
        <f t="shared" ca="1" si="30"/>
        <v>0</v>
      </c>
      <c r="J196" s="54">
        <f t="shared" ca="1" si="33"/>
        <v>0</v>
      </c>
      <c r="K196" s="54">
        <f t="shared" ca="1" si="34"/>
        <v>0</v>
      </c>
      <c r="L196" s="55" t="s">
        <v>55</v>
      </c>
      <c r="M196" s="56" t="s">
        <v>50</v>
      </c>
      <c r="N196" s="57" t="s">
        <v>50</v>
      </c>
      <c r="O196" s="58" t="s">
        <v>430</v>
      </c>
      <c r="P196" s="59" t="s">
        <v>52</v>
      </c>
      <c r="Q196" s="60">
        <v>97585</v>
      </c>
      <c r="R196" s="61" t="s">
        <v>431</v>
      </c>
      <c r="S196" s="62" t="s">
        <v>61</v>
      </c>
      <c r="T196" s="63">
        <v>1</v>
      </c>
      <c r="U196" s="64">
        <v>5</v>
      </c>
      <c r="V196" s="65">
        <v>5</v>
      </c>
      <c r="W196" s="66"/>
      <c r="X196" s="66"/>
      <c r="Y196" s="67"/>
      <c r="Z196" s="68"/>
      <c r="AA196" s="69" t="s">
        <v>49</v>
      </c>
      <c r="AB196" s="70"/>
      <c r="AC196" s="70"/>
      <c r="AD196" s="71"/>
      <c r="AE196" s="71"/>
    </row>
    <row r="197" spans="1:31" s="72" customFormat="1" ht="15" x14ac:dyDescent="0.2">
      <c r="A197" s="53" t="str">
        <f t="shared" si="29"/>
        <v>S</v>
      </c>
      <c r="B197" s="54">
        <f t="shared" ca="1" si="31"/>
        <v>2</v>
      </c>
      <c r="C197" s="54" t="str">
        <f t="shared" ca="1" si="35"/>
        <v>S</v>
      </c>
      <c r="D197" s="54">
        <f t="shared" ca="1" si="32"/>
        <v>0</v>
      </c>
      <c r="E197" s="54">
        <f t="shared" ca="1" si="36"/>
        <v>2</v>
      </c>
      <c r="F197" s="54">
        <f t="shared" ca="1" si="37"/>
        <v>6</v>
      </c>
      <c r="G197" s="54">
        <f t="shared" ca="1" si="38"/>
        <v>0</v>
      </c>
      <c r="H197" s="54">
        <f t="shared" ca="1" si="39"/>
        <v>0</v>
      </c>
      <c r="I197" s="54">
        <f t="shared" ca="1" si="30"/>
        <v>0</v>
      </c>
      <c r="J197" s="54">
        <f t="shared" ca="1" si="33"/>
        <v>0</v>
      </c>
      <c r="K197" s="54">
        <f t="shared" ca="1" si="34"/>
        <v>0</v>
      </c>
      <c r="L197" s="55" t="s">
        <v>55</v>
      </c>
      <c r="M197" s="56" t="s">
        <v>50</v>
      </c>
      <c r="N197" s="57" t="s">
        <v>50</v>
      </c>
      <c r="O197" s="58" t="s">
        <v>432</v>
      </c>
      <c r="P197" s="59" t="s">
        <v>60</v>
      </c>
      <c r="Q197" s="60">
        <v>71201</v>
      </c>
      <c r="R197" s="61" t="s">
        <v>433</v>
      </c>
      <c r="S197" s="62" t="s">
        <v>112</v>
      </c>
      <c r="T197" s="63">
        <v>5</v>
      </c>
      <c r="U197" s="64">
        <v>5</v>
      </c>
      <c r="V197" s="65">
        <v>25</v>
      </c>
      <c r="W197" s="66"/>
      <c r="X197" s="66"/>
      <c r="Y197" s="67"/>
      <c r="Z197" s="68"/>
      <c r="AA197" s="69" t="s">
        <v>49</v>
      </c>
      <c r="AB197" s="70"/>
      <c r="AC197" s="70"/>
      <c r="AD197" s="71"/>
      <c r="AE197" s="71"/>
    </row>
    <row r="198" spans="1:31" s="72" customFormat="1" ht="15" x14ac:dyDescent="0.2">
      <c r="A198" s="53" t="str">
        <f t="shared" si="29"/>
        <v>S</v>
      </c>
      <c r="B198" s="54">
        <f t="shared" ca="1" si="31"/>
        <v>2</v>
      </c>
      <c r="C198" s="54" t="str">
        <f t="shared" ca="1" si="35"/>
        <v>S</v>
      </c>
      <c r="D198" s="54">
        <f t="shared" ca="1" si="32"/>
        <v>0</v>
      </c>
      <c r="E198" s="54">
        <f t="shared" ca="1" si="36"/>
        <v>2</v>
      </c>
      <c r="F198" s="54">
        <f t="shared" ca="1" si="37"/>
        <v>6</v>
      </c>
      <c r="G198" s="54">
        <f t="shared" ca="1" si="38"/>
        <v>0</v>
      </c>
      <c r="H198" s="54">
        <f t="shared" ca="1" si="39"/>
        <v>0</v>
      </c>
      <c r="I198" s="54">
        <f t="shared" ca="1" si="30"/>
        <v>0</v>
      </c>
      <c r="J198" s="54">
        <f t="shared" ca="1" si="33"/>
        <v>0</v>
      </c>
      <c r="K198" s="54">
        <f t="shared" ca="1" si="34"/>
        <v>0</v>
      </c>
      <c r="L198" s="55" t="s">
        <v>55</v>
      </c>
      <c r="M198" s="56" t="s">
        <v>50</v>
      </c>
      <c r="N198" s="57" t="s">
        <v>50</v>
      </c>
      <c r="O198" s="58" t="s">
        <v>434</v>
      </c>
      <c r="P198" s="59" t="s">
        <v>60</v>
      </c>
      <c r="Q198" s="60">
        <v>71291</v>
      </c>
      <c r="R198" s="61" t="s">
        <v>435</v>
      </c>
      <c r="S198" s="62" t="s">
        <v>112</v>
      </c>
      <c r="T198" s="63">
        <v>15</v>
      </c>
      <c r="U198" s="64">
        <v>5</v>
      </c>
      <c r="V198" s="65">
        <v>75</v>
      </c>
      <c r="W198" s="66"/>
      <c r="X198" s="66"/>
      <c r="Y198" s="67"/>
      <c r="Z198" s="68"/>
      <c r="AA198" s="69" t="s">
        <v>49</v>
      </c>
      <c r="AB198" s="70"/>
      <c r="AC198" s="70"/>
      <c r="AD198" s="71"/>
      <c r="AE198" s="71"/>
    </row>
    <row r="199" spans="1:31" s="72" customFormat="1" ht="22.5" x14ac:dyDescent="0.2">
      <c r="A199" s="53" t="str">
        <f t="shared" si="29"/>
        <v>S</v>
      </c>
      <c r="B199" s="54">
        <f t="shared" ca="1" si="31"/>
        <v>2</v>
      </c>
      <c r="C199" s="54" t="str">
        <f t="shared" ca="1" si="35"/>
        <v>S</v>
      </c>
      <c r="D199" s="54">
        <f t="shared" ca="1" si="32"/>
        <v>0</v>
      </c>
      <c r="E199" s="54">
        <f t="shared" ca="1" si="36"/>
        <v>2</v>
      </c>
      <c r="F199" s="54">
        <f t="shared" ca="1" si="37"/>
        <v>6</v>
      </c>
      <c r="G199" s="54">
        <f t="shared" ca="1" si="38"/>
        <v>0</v>
      </c>
      <c r="H199" s="54">
        <f t="shared" ca="1" si="39"/>
        <v>0</v>
      </c>
      <c r="I199" s="54">
        <f t="shared" ca="1" si="30"/>
        <v>0</v>
      </c>
      <c r="J199" s="54">
        <f t="shared" ca="1" si="33"/>
        <v>0</v>
      </c>
      <c r="K199" s="54">
        <f t="shared" ca="1" si="34"/>
        <v>0</v>
      </c>
      <c r="L199" s="55" t="s">
        <v>55</v>
      </c>
      <c r="M199" s="56" t="s">
        <v>50</v>
      </c>
      <c r="N199" s="57" t="s">
        <v>50</v>
      </c>
      <c r="O199" s="58" t="s">
        <v>436</v>
      </c>
      <c r="P199" s="59" t="s">
        <v>146</v>
      </c>
      <c r="Q199" s="60" t="s">
        <v>147</v>
      </c>
      <c r="R199" s="61" t="s">
        <v>148</v>
      </c>
      <c r="S199" s="62" t="s">
        <v>149</v>
      </c>
      <c r="T199" s="63">
        <v>2</v>
      </c>
      <c r="U199" s="64">
        <v>5</v>
      </c>
      <c r="V199" s="65">
        <v>10</v>
      </c>
      <c r="W199" s="66"/>
      <c r="X199" s="66"/>
      <c r="Y199" s="67"/>
      <c r="Z199" s="68"/>
      <c r="AA199" s="69" t="s">
        <v>49</v>
      </c>
      <c r="AB199" s="70"/>
      <c r="AC199" s="70"/>
      <c r="AD199" s="71"/>
      <c r="AE199" s="71"/>
    </row>
    <row r="200" spans="1:31" s="72" customFormat="1" ht="15" x14ac:dyDescent="0.2">
      <c r="A200" s="53">
        <f t="shared" si="29"/>
        <v>2</v>
      </c>
      <c r="B200" s="54">
        <f t="shared" ca="1" si="31"/>
        <v>2</v>
      </c>
      <c r="C200" s="54">
        <f t="shared" ca="1" si="35"/>
        <v>2</v>
      </c>
      <c r="D200" s="54">
        <f t="shared" ca="1" si="32"/>
        <v>2</v>
      </c>
      <c r="E200" s="54">
        <f t="shared" ca="1" si="36"/>
        <v>2</v>
      </c>
      <c r="F200" s="54">
        <f t="shared" ca="1" si="37"/>
        <v>7</v>
      </c>
      <c r="G200" s="54">
        <f t="shared" ca="1" si="38"/>
        <v>0</v>
      </c>
      <c r="H200" s="54">
        <f t="shared" ca="1" si="39"/>
        <v>0</v>
      </c>
      <c r="I200" s="54">
        <f t="shared" ca="1" si="30"/>
        <v>0</v>
      </c>
      <c r="J200" s="54">
        <f t="shared" ca="1" si="33"/>
        <v>19</v>
      </c>
      <c r="K200" s="54">
        <f t="shared" ca="1" si="34"/>
        <v>2</v>
      </c>
      <c r="L200" s="55" t="s">
        <v>55</v>
      </c>
      <c r="M200" s="56" t="s">
        <v>62</v>
      </c>
      <c r="N200" s="57" t="s">
        <v>62</v>
      </c>
      <c r="O200" s="58" t="s">
        <v>437</v>
      </c>
      <c r="P200" s="59" t="s">
        <v>52</v>
      </c>
      <c r="Q200" s="60"/>
      <c r="R200" s="61" t="s">
        <v>438</v>
      </c>
      <c r="S200" s="62" t="s">
        <v>51</v>
      </c>
      <c r="T200" s="63"/>
      <c r="U200" s="64">
        <v>5</v>
      </c>
      <c r="V200" s="65" t="s">
        <v>51</v>
      </c>
      <c r="W200" s="66"/>
      <c r="X200" s="66"/>
      <c r="Y200" s="67"/>
      <c r="Z200" s="68"/>
      <c r="AA200" s="69" t="s">
        <v>49</v>
      </c>
      <c r="AB200" s="70"/>
      <c r="AC200" s="70"/>
      <c r="AD200" s="71"/>
      <c r="AE200" s="71"/>
    </row>
    <row r="201" spans="1:31" s="72" customFormat="1" ht="22.5" x14ac:dyDescent="0.2">
      <c r="A201" s="53" t="str">
        <f t="shared" si="29"/>
        <v>S</v>
      </c>
      <c r="B201" s="54">
        <f t="shared" ca="1" si="31"/>
        <v>2</v>
      </c>
      <c r="C201" s="54" t="str">
        <f t="shared" ca="1" si="35"/>
        <v>S</v>
      </c>
      <c r="D201" s="54">
        <f t="shared" ca="1" si="32"/>
        <v>0</v>
      </c>
      <c r="E201" s="54">
        <f t="shared" ca="1" si="36"/>
        <v>2</v>
      </c>
      <c r="F201" s="54">
        <f t="shared" ca="1" si="37"/>
        <v>7</v>
      </c>
      <c r="G201" s="54">
        <f t="shared" ca="1" si="38"/>
        <v>0</v>
      </c>
      <c r="H201" s="54">
        <f t="shared" ca="1" si="39"/>
        <v>0</v>
      </c>
      <c r="I201" s="54">
        <f t="shared" ca="1" si="30"/>
        <v>0</v>
      </c>
      <c r="J201" s="54">
        <f t="shared" ca="1" si="33"/>
        <v>0</v>
      </c>
      <c r="K201" s="54">
        <f t="shared" ca="1" si="34"/>
        <v>0</v>
      </c>
      <c r="L201" s="55" t="s">
        <v>55</v>
      </c>
      <c r="M201" s="56" t="s">
        <v>50</v>
      </c>
      <c r="N201" s="57" t="s">
        <v>50</v>
      </c>
      <c r="O201" s="58" t="s">
        <v>439</v>
      </c>
      <c r="P201" s="59" t="s">
        <v>60</v>
      </c>
      <c r="Q201" s="60">
        <v>150103</v>
      </c>
      <c r="R201" s="61" t="s">
        <v>440</v>
      </c>
      <c r="S201" s="62" t="s">
        <v>413</v>
      </c>
      <c r="T201" s="63">
        <v>57.86</v>
      </c>
      <c r="U201" s="64">
        <v>5</v>
      </c>
      <c r="V201" s="65">
        <v>289.3</v>
      </c>
      <c r="W201" s="66"/>
      <c r="X201" s="66"/>
      <c r="Y201" s="67"/>
      <c r="Z201" s="68"/>
      <c r="AA201" s="69" t="s">
        <v>49</v>
      </c>
      <c r="AB201" s="70"/>
      <c r="AC201" s="70"/>
      <c r="AD201" s="71"/>
      <c r="AE201" s="71"/>
    </row>
    <row r="202" spans="1:31" s="72" customFormat="1" ht="15" x14ac:dyDescent="0.2">
      <c r="A202" s="53">
        <f t="shared" si="29"/>
        <v>2</v>
      </c>
      <c r="B202" s="54">
        <f t="shared" ca="1" si="31"/>
        <v>2</v>
      </c>
      <c r="C202" s="54">
        <f t="shared" ca="1" si="35"/>
        <v>2</v>
      </c>
      <c r="D202" s="54">
        <f t="shared" ca="1" si="32"/>
        <v>2</v>
      </c>
      <c r="E202" s="54">
        <f t="shared" ca="1" si="36"/>
        <v>2</v>
      </c>
      <c r="F202" s="54">
        <f t="shared" ca="1" si="37"/>
        <v>8</v>
      </c>
      <c r="G202" s="54">
        <f t="shared" ca="1" si="38"/>
        <v>0</v>
      </c>
      <c r="H202" s="54">
        <f t="shared" ca="1" si="39"/>
        <v>0</v>
      </c>
      <c r="I202" s="54">
        <f t="shared" ca="1" si="30"/>
        <v>0</v>
      </c>
      <c r="J202" s="54">
        <f t="shared" ca="1" si="33"/>
        <v>17</v>
      </c>
      <c r="K202" s="54">
        <f t="shared" ca="1" si="34"/>
        <v>2</v>
      </c>
      <c r="L202" s="55" t="s">
        <v>55</v>
      </c>
      <c r="M202" s="56" t="s">
        <v>62</v>
      </c>
      <c r="N202" s="57" t="s">
        <v>62</v>
      </c>
      <c r="O202" s="58" t="s">
        <v>441</v>
      </c>
      <c r="P202" s="59" t="s">
        <v>52</v>
      </c>
      <c r="Q202" s="60"/>
      <c r="R202" s="61" t="s">
        <v>442</v>
      </c>
      <c r="S202" s="62" t="s">
        <v>51</v>
      </c>
      <c r="T202" s="63"/>
      <c r="U202" s="64">
        <v>5</v>
      </c>
      <c r="V202" s="65" t="s">
        <v>51</v>
      </c>
      <c r="W202" s="66"/>
      <c r="X202" s="66"/>
      <c r="Y202" s="67"/>
      <c r="Z202" s="68"/>
      <c r="AA202" s="69" t="s">
        <v>49</v>
      </c>
      <c r="AB202" s="70"/>
      <c r="AC202" s="70"/>
      <c r="AD202" s="71"/>
      <c r="AE202" s="71"/>
    </row>
    <row r="203" spans="1:31" s="72" customFormat="1" ht="15" x14ac:dyDescent="0.2">
      <c r="A203" s="53" t="str">
        <f t="shared" si="29"/>
        <v>S</v>
      </c>
      <c r="B203" s="54">
        <f t="shared" ca="1" si="31"/>
        <v>2</v>
      </c>
      <c r="C203" s="54" t="str">
        <f t="shared" ca="1" si="35"/>
        <v>S</v>
      </c>
      <c r="D203" s="54">
        <f t="shared" ca="1" si="32"/>
        <v>0</v>
      </c>
      <c r="E203" s="54">
        <f t="shared" ca="1" si="36"/>
        <v>2</v>
      </c>
      <c r="F203" s="54">
        <f t="shared" ca="1" si="37"/>
        <v>8</v>
      </c>
      <c r="G203" s="54">
        <f t="shared" ca="1" si="38"/>
        <v>0</v>
      </c>
      <c r="H203" s="54">
        <f t="shared" ca="1" si="39"/>
        <v>0</v>
      </c>
      <c r="I203" s="54">
        <f t="shared" ca="1" si="30"/>
        <v>0</v>
      </c>
      <c r="J203" s="54">
        <f t="shared" ca="1" si="33"/>
        <v>0</v>
      </c>
      <c r="K203" s="54">
        <f t="shared" ca="1" si="34"/>
        <v>0</v>
      </c>
      <c r="L203" s="55" t="s">
        <v>55</v>
      </c>
      <c r="M203" s="56" t="s">
        <v>50</v>
      </c>
      <c r="N203" s="57" t="s">
        <v>50</v>
      </c>
      <c r="O203" s="58" t="s">
        <v>443</v>
      </c>
      <c r="P203" s="59" t="s">
        <v>60</v>
      </c>
      <c r="Q203" s="60">
        <v>160801</v>
      </c>
      <c r="R203" s="61" t="s">
        <v>444</v>
      </c>
      <c r="S203" s="62" t="s">
        <v>71</v>
      </c>
      <c r="T203" s="63">
        <v>23.1</v>
      </c>
      <c r="U203" s="64">
        <v>5</v>
      </c>
      <c r="V203" s="65">
        <v>115.5</v>
      </c>
      <c r="W203" s="66"/>
      <c r="X203" s="66"/>
      <c r="Y203" s="67"/>
      <c r="Z203" s="68"/>
      <c r="AA203" s="69" t="s">
        <v>49</v>
      </c>
      <c r="AB203" s="70"/>
      <c r="AC203" s="70"/>
      <c r="AD203" s="71"/>
      <c r="AE203" s="71"/>
    </row>
    <row r="204" spans="1:31" s="72" customFormat="1" ht="15" x14ac:dyDescent="0.2">
      <c r="A204" s="53">
        <f t="shared" si="29"/>
        <v>2</v>
      </c>
      <c r="B204" s="54">
        <f t="shared" ca="1" si="31"/>
        <v>2</v>
      </c>
      <c r="C204" s="54">
        <f t="shared" ca="1" si="35"/>
        <v>2</v>
      </c>
      <c r="D204" s="54">
        <f t="shared" ca="1" si="32"/>
        <v>3</v>
      </c>
      <c r="E204" s="54">
        <f t="shared" ca="1" si="36"/>
        <v>2</v>
      </c>
      <c r="F204" s="54">
        <f t="shared" ca="1" si="37"/>
        <v>9</v>
      </c>
      <c r="G204" s="54">
        <f t="shared" ca="1" si="38"/>
        <v>0</v>
      </c>
      <c r="H204" s="54">
        <f t="shared" ca="1" si="39"/>
        <v>0</v>
      </c>
      <c r="I204" s="54">
        <f t="shared" ca="1" si="30"/>
        <v>0</v>
      </c>
      <c r="J204" s="54">
        <f t="shared" ca="1" si="33"/>
        <v>15</v>
      </c>
      <c r="K204" s="54">
        <f t="shared" ca="1" si="34"/>
        <v>3</v>
      </c>
      <c r="L204" s="55" t="s">
        <v>55</v>
      </c>
      <c r="M204" s="56" t="s">
        <v>62</v>
      </c>
      <c r="N204" s="57" t="s">
        <v>62</v>
      </c>
      <c r="O204" s="58" t="s">
        <v>445</v>
      </c>
      <c r="P204" s="59" t="s">
        <v>52</v>
      </c>
      <c r="Q204" s="60"/>
      <c r="R204" s="61" t="s">
        <v>325</v>
      </c>
      <c r="S204" s="62" t="s">
        <v>51</v>
      </c>
      <c r="T204" s="63"/>
      <c r="U204" s="64">
        <v>5</v>
      </c>
      <c r="V204" s="65" t="s">
        <v>51</v>
      </c>
      <c r="W204" s="66"/>
      <c r="X204" s="66"/>
      <c r="Y204" s="67"/>
      <c r="Z204" s="68"/>
      <c r="AA204" s="69" t="s">
        <v>49</v>
      </c>
      <c r="AB204" s="70"/>
      <c r="AC204" s="70"/>
      <c r="AD204" s="71"/>
      <c r="AE204" s="71"/>
    </row>
    <row r="205" spans="1:31" s="72" customFormat="1" ht="15" x14ac:dyDescent="0.2">
      <c r="A205" s="53" t="str">
        <f t="shared" si="29"/>
        <v>S</v>
      </c>
      <c r="B205" s="54">
        <f t="shared" ca="1" si="31"/>
        <v>2</v>
      </c>
      <c r="C205" s="54" t="str">
        <f t="shared" ca="1" si="35"/>
        <v>S</v>
      </c>
      <c r="D205" s="54">
        <f t="shared" ca="1" si="32"/>
        <v>0</v>
      </c>
      <c r="E205" s="54">
        <f t="shared" ca="1" si="36"/>
        <v>2</v>
      </c>
      <c r="F205" s="54">
        <f t="shared" ca="1" si="37"/>
        <v>9</v>
      </c>
      <c r="G205" s="54">
        <f t="shared" ca="1" si="38"/>
        <v>0</v>
      </c>
      <c r="H205" s="54">
        <f t="shared" ca="1" si="39"/>
        <v>0</v>
      </c>
      <c r="I205" s="54">
        <f t="shared" ca="1" si="30"/>
        <v>0</v>
      </c>
      <c r="J205" s="54">
        <f t="shared" ca="1" si="33"/>
        <v>0</v>
      </c>
      <c r="K205" s="54">
        <f t="shared" ca="1" si="34"/>
        <v>0</v>
      </c>
      <c r="L205" s="55" t="s">
        <v>55</v>
      </c>
      <c r="M205" s="56" t="s">
        <v>50</v>
      </c>
      <c r="N205" s="57" t="s">
        <v>50</v>
      </c>
      <c r="O205" s="58" t="s">
        <v>446</v>
      </c>
      <c r="P205" s="59" t="s">
        <v>60</v>
      </c>
      <c r="Q205" s="60">
        <v>200101</v>
      </c>
      <c r="R205" s="61" t="s">
        <v>327</v>
      </c>
      <c r="S205" s="62" t="s">
        <v>71</v>
      </c>
      <c r="T205" s="63">
        <v>10.56</v>
      </c>
      <c r="U205" s="64">
        <v>5</v>
      </c>
      <c r="V205" s="65">
        <v>52.800000000000004</v>
      </c>
      <c r="W205" s="66"/>
      <c r="X205" s="66"/>
      <c r="Y205" s="67"/>
      <c r="Z205" s="68"/>
      <c r="AA205" s="69" t="s">
        <v>49</v>
      </c>
      <c r="AB205" s="70"/>
      <c r="AC205" s="70"/>
      <c r="AD205" s="71"/>
      <c r="AE205" s="71"/>
    </row>
    <row r="206" spans="1:31" s="72" customFormat="1" ht="45" x14ac:dyDescent="0.2">
      <c r="A206" s="53" t="str">
        <f t="shared" si="29"/>
        <v>S</v>
      </c>
      <c r="B206" s="54">
        <f t="shared" ca="1" si="31"/>
        <v>2</v>
      </c>
      <c r="C206" s="54" t="str">
        <f t="shared" ca="1" si="35"/>
        <v>S</v>
      </c>
      <c r="D206" s="54">
        <f t="shared" ca="1" si="32"/>
        <v>0</v>
      </c>
      <c r="E206" s="54">
        <f t="shared" ca="1" si="36"/>
        <v>2</v>
      </c>
      <c r="F206" s="54">
        <f t="shared" ca="1" si="37"/>
        <v>9</v>
      </c>
      <c r="G206" s="54">
        <f t="shared" ca="1" si="38"/>
        <v>0</v>
      </c>
      <c r="H206" s="54">
        <f t="shared" ca="1" si="39"/>
        <v>0</v>
      </c>
      <c r="I206" s="54">
        <f t="shared" ca="1" si="30"/>
        <v>0</v>
      </c>
      <c r="J206" s="54">
        <f t="shared" ca="1" si="33"/>
        <v>0</v>
      </c>
      <c r="K206" s="54">
        <f t="shared" ca="1" si="34"/>
        <v>0</v>
      </c>
      <c r="L206" s="55" t="s">
        <v>55</v>
      </c>
      <c r="M206" s="56" t="s">
        <v>50</v>
      </c>
      <c r="N206" s="57" t="s">
        <v>50</v>
      </c>
      <c r="O206" s="58" t="s">
        <v>447</v>
      </c>
      <c r="P206" s="59" t="s">
        <v>52</v>
      </c>
      <c r="Q206" s="60">
        <v>87547</v>
      </c>
      <c r="R206" s="61" t="s">
        <v>329</v>
      </c>
      <c r="S206" s="62" t="s">
        <v>78</v>
      </c>
      <c r="T206" s="63">
        <v>10.56</v>
      </c>
      <c r="U206" s="64">
        <v>5</v>
      </c>
      <c r="V206" s="65">
        <v>52.800000000000004</v>
      </c>
      <c r="W206" s="66"/>
      <c r="X206" s="66"/>
      <c r="Y206" s="67"/>
      <c r="Z206" s="68"/>
      <c r="AA206" s="69" t="s">
        <v>49</v>
      </c>
      <c r="AB206" s="70"/>
      <c r="AC206" s="70"/>
      <c r="AD206" s="71"/>
      <c r="AE206" s="71"/>
    </row>
    <row r="207" spans="1:31" s="72" customFormat="1" ht="15" x14ac:dyDescent="0.2">
      <c r="A207" s="53">
        <f t="shared" si="29"/>
        <v>2</v>
      </c>
      <c r="B207" s="54">
        <f t="shared" ca="1" si="31"/>
        <v>2</v>
      </c>
      <c r="C207" s="54">
        <f t="shared" ca="1" si="35"/>
        <v>2</v>
      </c>
      <c r="D207" s="54">
        <f t="shared" ca="1" si="32"/>
        <v>5</v>
      </c>
      <c r="E207" s="54">
        <f t="shared" ca="1" si="36"/>
        <v>2</v>
      </c>
      <c r="F207" s="54">
        <f t="shared" ca="1" si="37"/>
        <v>10</v>
      </c>
      <c r="G207" s="54">
        <f t="shared" ca="1" si="38"/>
        <v>0</v>
      </c>
      <c r="H207" s="54">
        <f t="shared" ca="1" si="39"/>
        <v>0</v>
      </c>
      <c r="I207" s="54">
        <f t="shared" ca="1" si="30"/>
        <v>0</v>
      </c>
      <c r="J207" s="54">
        <f t="shared" ca="1" si="33"/>
        <v>12</v>
      </c>
      <c r="K207" s="54">
        <f t="shared" ca="1" si="34"/>
        <v>5</v>
      </c>
      <c r="L207" s="55" t="s">
        <v>55</v>
      </c>
      <c r="M207" s="56" t="s">
        <v>62</v>
      </c>
      <c r="N207" s="57" t="s">
        <v>62</v>
      </c>
      <c r="O207" s="58" t="s">
        <v>448</v>
      </c>
      <c r="P207" s="59" t="s">
        <v>52</v>
      </c>
      <c r="Q207" s="60"/>
      <c r="R207" s="61" t="s">
        <v>331</v>
      </c>
      <c r="S207" s="62" t="s">
        <v>51</v>
      </c>
      <c r="T207" s="63"/>
      <c r="U207" s="64">
        <v>5</v>
      </c>
      <c r="V207" s="65" t="s">
        <v>51</v>
      </c>
      <c r="W207" s="66"/>
      <c r="X207" s="66"/>
      <c r="Y207" s="67"/>
      <c r="Z207" s="68"/>
      <c r="AA207" s="69" t="s">
        <v>49</v>
      </c>
      <c r="AB207" s="70"/>
      <c r="AC207" s="70"/>
      <c r="AD207" s="71"/>
      <c r="AE207" s="71"/>
    </row>
    <row r="208" spans="1:31" s="72" customFormat="1" ht="22.5" x14ac:dyDescent="0.2">
      <c r="A208" s="53" t="str">
        <f t="shared" si="29"/>
        <v>S</v>
      </c>
      <c r="B208" s="54">
        <f t="shared" ca="1" si="31"/>
        <v>2</v>
      </c>
      <c r="C208" s="54" t="str">
        <f t="shared" ca="1" si="35"/>
        <v>S</v>
      </c>
      <c r="D208" s="54">
        <f t="shared" ca="1" si="32"/>
        <v>0</v>
      </c>
      <c r="E208" s="54">
        <f t="shared" ca="1" si="36"/>
        <v>2</v>
      </c>
      <c r="F208" s="54">
        <f t="shared" ca="1" si="37"/>
        <v>10</v>
      </c>
      <c r="G208" s="54">
        <f t="shared" ca="1" si="38"/>
        <v>0</v>
      </c>
      <c r="H208" s="54">
        <f t="shared" ca="1" si="39"/>
        <v>0</v>
      </c>
      <c r="I208" s="54">
        <f t="shared" ca="1" si="30"/>
        <v>0</v>
      </c>
      <c r="J208" s="54">
        <f t="shared" ca="1" si="33"/>
        <v>0</v>
      </c>
      <c r="K208" s="54">
        <f t="shared" ca="1" si="34"/>
        <v>0</v>
      </c>
      <c r="L208" s="55" t="s">
        <v>55</v>
      </c>
      <c r="M208" s="56" t="s">
        <v>50</v>
      </c>
      <c r="N208" s="57" t="s">
        <v>50</v>
      </c>
      <c r="O208" s="58" t="s">
        <v>449</v>
      </c>
      <c r="P208" s="59" t="s">
        <v>60</v>
      </c>
      <c r="Q208" s="60">
        <v>220101</v>
      </c>
      <c r="R208" s="61" t="s">
        <v>450</v>
      </c>
      <c r="S208" s="62" t="s">
        <v>71</v>
      </c>
      <c r="T208" s="63">
        <v>9.98</v>
      </c>
      <c r="U208" s="64">
        <v>5</v>
      </c>
      <c r="V208" s="65">
        <v>49.900000000000006</v>
      </c>
      <c r="W208" s="66"/>
      <c r="X208" s="66"/>
      <c r="Y208" s="67"/>
      <c r="Z208" s="68"/>
      <c r="AA208" s="69" t="s">
        <v>49</v>
      </c>
      <c r="AB208" s="70"/>
      <c r="AC208" s="70"/>
      <c r="AD208" s="71"/>
      <c r="AE208" s="71"/>
    </row>
    <row r="209" spans="1:31" s="72" customFormat="1" ht="22.5" x14ac:dyDescent="0.2">
      <c r="A209" s="53" t="str">
        <f t="shared" si="29"/>
        <v>S</v>
      </c>
      <c r="B209" s="54">
        <f t="shared" ca="1" si="31"/>
        <v>2</v>
      </c>
      <c r="C209" s="54" t="str">
        <f t="shared" ca="1" si="35"/>
        <v>S</v>
      </c>
      <c r="D209" s="54">
        <f t="shared" ca="1" si="32"/>
        <v>0</v>
      </c>
      <c r="E209" s="54">
        <f t="shared" ca="1" si="36"/>
        <v>2</v>
      </c>
      <c r="F209" s="54">
        <f t="shared" ca="1" si="37"/>
        <v>10</v>
      </c>
      <c r="G209" s="54">
        <f t="shared" ca="1" si="38"/>
        <v>0</v>
      </c>
      <c r="H209" s="54">
        <f t="shared" ca="1" si="39"/>
        <v>0</v>
      </c>
      <c r="I209" s="54">
        <f t="shared" ref="I209:I227" ca="1" si="40">IF(AND($C209&lt;=4,$C209&lt;&gt;0),0,IF(AND($C209="S",$Y209&gt;0),OFFSET(I209,-1,0)+1,OFFSET(I209,-1,0)))</f>
        <v>0</v>
      </c>
      <c r="J209" s="54">
        <f t="shared" ca="1" si="33"/>
        <v>0</v>
      </c>
      <c r="K209" s="54">
        <f t="shared" ca="1" si="34"/>
        <v>0</v>
      </c>
      <c r="L209" s="55" t="s">
        <v>55</v>
      </c>
      <c r="M209" s="56" t="s">
        <v>50</v>
      </c>
      <c r="N209" s="57" t="s">
        <v>50</v>
      </c>
      <c r="O209" s="58" t="s">
        <v>451</v>
      </c>
      <c r="P209" s="59" t="s">
        <v>60</v>
      </c>
      <c r="Q209" s="60">
        <v>221101</v>
      </c>
      <c r="R209" s="61" t="s">
        <v>452</v>
      </c>
      <c r="S209" s="62" t="s">
        <v>71</v>
      </c>
      <c r="T209" s="63">
        <v>13.65</v>
      </c>
      <c r="U209" s="64">
        <v>5</v>
      </c>
      <c r="V209" s="65">
        <v>68.25</v>
      </c>
      <c r="W209" s="66"/>
      <c r="X209" s="66"/>
      <c r="Y209" s="67"/>
      <c r="Z209" s="68"/>
      <c r="AA209" s="69" t="s">
        <v>49</v>
      </c>
      <c r="AB209" s="70"/>
      <c r="AC209" s="70"/>
      <c r="AD209" s="71"/>
      <c r="AE209" s="71"/>
    </row>
    <row r="210" spans="1:31" s="72" customFormat="1" ht="15" x14ac:dyDescent="0.2">
      <c r="A210" s="53" t="str">
        <f t="shared" si="29"/>
        <v>S</v>
      </c>
      <c r="B210" s="54">
        <f t="shared" ca="1" si="31"/>
        <v>2</v>
      </c>
      <c r="C210" s="54" t="str">
        <f t="shared" ca="1" si="35"/>
        <v>S</v>
      </c>
      <c r="D210" s="54">
        <f t="shared" ca="1" si="32"/>
        <v>0</v>
      </c>
      <c r="E210" s="54">
        <f t="shared" ca="1" si="36"/>
        <v>2</v>
      </c>
      <c r="F210" s="54">
        <f t="shared" ca="1" si="37"/>
        <v>10</v>
      </c>
      <c r="G210" s="54">
        <f t="shared" ca="1" si="38"/>
        <v>0</v>
      </c>
      <c r="H210" s="54">
        <f t="shared" ca="1" si="39"/>
        <v>0</v>
      </c>
      <c r="I210" s="54">
        <f t="shared" ca="1" si="40"/>
        <v>0</v>
      </c>
      <c r="J210" s="54">
        <f t="shared" ca="1" si="33"/>
        <v>0</v>
      </c>
      <c r="K210" s="54">
        <f t="shared" ca="1" si="34"/>
        <v>0</v>
      </c>
      <c r="L210" s="55" t="s">
        <v>55</v>
      </c>
      <c r="M210" s="56" t="s">
        <v>50</v>
      </c>
      <c r="N210" s="57" t="s">
        <v>50</v>
      </c>
      <c r="O210" s="58" t="s">
        <v>453</v>
      </c>
      <c r="P210" s="59" t="s">
        <v>60</v>
      </c>
      <c r="Q210" s="60">
        <v>221102</v>
      </c>
      <c r="R210" s="61" t="s">
        <v>454</v>
      </c>
      <c r="S210" s="62" t="s">
        <v>184</v>
      </c>
      <c r="T210" s="63">
        <v>2.56</v>
      </c>
      <c r="U210" s="64">
        <v>5</v>
      </c>
      <c r="V210" s="65">
        <v>12.8</v>
      </c>
      <c r="W210" s="66"/>
      <c r="X210" s="66"/>
      <c r="Y210" s="67"/>
      <c r="Z210" s="68"/>
      <c r="AA210" s="69" t="s">
        <v>49</v>
      </c>
      <c r="AB210" s="70"/>
      <c r="AC210" s="70"/>
      <c r="AD210" s="71"/>
      <c r="AE210" s="71"/>
    </row>
    <row r="211" spans="1:31" s="72" customFormat="1" ht="15" x14ac:dyDescent="0.2">
      <c r="A211" s="53" t="str">
        <f t="shared" si="29"/>
        <v>S</v>
      </c>
      <c r="B211" s="54">
        <f t="shared" ca="1" si="31"/>
        <v>2</v>
      </c>
      <c r="C211" s="54" t="str">
        <f t="shared" ca="1" si="35"/>
        <v>S</v>
      </c>
      <c r="D211" s="54">
        <f t="shared" ca="1" si="32"/>
        <v>0</v>
      </c>
      <c r="E211" s="54">
        <f t="shared" ca="1" si="36"/>
        <v>2</v>
      </c>
      <c r="F211" s="54">
        <f t="shared" ca="1" si="37"/>
        <v>10</v>
      </c>
      <c r="G211" s="54">
        <f t="shared" ca="1" si="38"/>
        <v>0</v>
      </c>
      <c r="H211" s="54">
        <f t="shared" ca="1" si="39"/>
        <v>0</v>
      </c>
      <c r="I211" s="54">
        <f t="shared" ca="1" si="40"/>
        <v>0</v>
      </c>
      <c r="J211" s="54">
        <f t="shared" ref="J211:J218" ca="1" si="41">IF(OR($C211="S",$C211=0),0,MATCH(0,OFFSET($D211,1,$C211,ROW($C$219)-ROW($C211)),0))</f>
        <v>0</v>
      </c>
      <c r="K211" s="54">
        <f t="shared" ref="K211:K218" ca="1" si="42">IF(OR($C211="S",$C211=0),0,MATCH(OFFSET($D211,0,$C211)+1,OFFSET($D211,1,$C211,ROW($C$219)-ROW($C211)),0))</f>
        <v>0</v>
      </c>
      <c r="L211" s="55" t="s">
        <v>55</v>
      </c>
      <c r="M211" s="56" t="s">
        <v>50</v>
      </c>
      <c r="N211" s="57" t="s">
        <v>50</v>
      </c>
      <c r="O211" s="58" t="s">
        <v>455</v>
      </c>
      <c r="P211" s="59" t="s">
        <v>60</v>
      </c>
      <c r="Q211" s="60">
        <v>221104</v>
      </c>
      <c r="R211" s="61" t="s">
        <v>456</v>
      </c>
      <c r="S211" s="62" t="s">
        <v>71</v>
      </c>
      <c r="T211" s="63">
        <v>13.65</v>
      </c>
      <c r="U211" s="64">
        <v>5</v>
      </c>
      <c r="V211" s="65">
        <v>68.25</v>
      </c>
      <c r="W211" s="66"/>
      <c r="X211" s="66"/>
      <c r="Y211" s="67"/>
      <c r="Z211" s="68"/>
      <c r="AA211" s="69" t="s">
        <v>49</v>
      </c>
      <c r="AB211" s="70"/>
      <c r="AC211" s="70"/>
      <c r="AD211" s="71"/>
      <c r="AE211" s="71"/>
    </row>
    <row r="212" spans="1:31" s="72" customFormat="1" ht="15" x14ac:dyDescent="0.2">
      <c r="A212" s="53">
        <f t="shared" si="29"/>
        <v>2</v>
      </c>
      <c r="B212" s="54">
        <f t="shared" ref="B212:B221" ca="1" si="43">IF(OR(C212="s",C212=0),OFFSET(B212,-1,0),C212)</f>
        <v>2</v>
      </c>
      <c r="C212" s="54">
        <f t="shared" ca="1" si="35"/>
        <v>2</v>
      </c>
      <c r="D212" s="54">
        <f t="shared" ref="D212:D221" ca="1" si="44">IF(OR(C212="S",C212=0),0,IF(ISERROR(K212),J212,SMALL(J212:K212,1)))</f>
        <v>5</v>
      </c>
      <c r="E212" s="54">
        <f t="shared" ca="1" si="36"/>
        <v>2</v>
      </c>
      <c r="F212" s="54">
        <f t="shared" ca="1" si="37"/>
        <v>11</v>
      </c>
      <c r="G212" s="54">
        <f t="shared" ca="1" si="38"/>
        <v>0</v>
      </c>
      <c r="H212" s="54">
        <f t="shared" ca="1" si="39"/>
        <v>0</v>
      </c>
      <c r="I212" s="54">
        <f t="shared" ca="1" si="40"/>
        <v>0</v>
      </c>
      <c r="J212" s="54">
        <f t="shared" ca="1" si="41"/>
        <v>7</v>
      </c>
      <c r="K212" s="54">
        <f t="shared" ca="1" si="42"/>
        <v>5</v>
      </c>
      <c r="L212" s="55" t="s">
        <v>55</v>
      </c>
      <c r="M212" s="56" t="s">
        <v>62</v>
      </c>
      <c r="N212" s="57" t="s">
        <v>62</v>
      </c>
      <c r="O212" s="58" t="s">
        <v>457</v>
      </c>
      <c r="P212" s="59" t="s">
        <v>52</v>
      </c>
      <c r="Q212" s="60"/>
      <c r="R212" s="61" t="s">
        <v>343</v>
      </c>
      <c r="S212" s="62" t="s">
        <v>51</v>
      </c>
      <c r="T212" s="63"/>
      <c r="U212" s="64">
        <v>5</v>
      </c>
      <c r="V212" s="65" t="s">
        <v>51</v>
      </c>
      <c r="W212" s="66"/>
      <c r="X212" s="66"/>
      <c r="Y212" s="67"/>
      <c r="Z212" s="68"/>
      <c r="AA212" s="69" t="s">
        <v>49</v>
      </c>
      <c r="AB212" s="70"/>
      <c r="AC212" s="70"/>
      <c r="AD212" s="71"/>
      <c r="AE212" s="71"/>
    </row>
    <row r="213" spans="1:31" s="72" customFormat="1" ht="15" x14ac:dyDescent="0.2">
      <c r="A213" s="53" t="str">
        <f t="shared" si="29"/>
        <v>S</v>
      </c>
      <c r="B213" s="54">
        <f t="shared" ca="1" si="43"/>
        <v>2</v>
      </c>
      <c r="C213" s="54" t="str">
        <f t="shared" ref="C213:C222" ca="1" si="45">IF(OFFSET(C213,-1,0)="L",1,IF(OFFSET(C213,-1,0)=1,2,IF(OR(A213="s",A213=0),"S",IF(AND(OFFSET(C213,-1,0)=2,A213=4),3,IF(AND(OR(OFFSET(C213,-1,0)="s",OFFSET(C213,-1,0)=0),A213&lt;&gt;"s",A213&gt;OFFSET(B213,-1,0)),OFFSET(B213,-1,0),A213)))))</f>
        <v>S</v>
      </c>
      <c r="D213" s="54">
        <f t="shared" ca="1" si="44"/>
        <v>0</v>
      </c>
      <c r="E213" s="54">
        <f t="shared" ref="E213:E228" ca="1" si="46">IF($C213=1,OFFSET(E213,-1,0)+1,OFFSET(E213,-1,0))</f>
        <v>2</v>
      </c>
      <c r="F213" s="54">
        <f t="shared" ref="F213:F228" ca="1" si="47">IF($C213=1,0,IF($C213=2,OFFSET(F213,-1,0)+1,OFFSET(F213,-1,0)))</f>
        <v>11</v>
      </c>
      <c r="G213" s="54">
        <f t="shared" ref="G213:G228" ca="1" si="48">IF(AND($C213&lt;=2,$C213&lt;&gt;0),0,IF($C213=3,OFFSET(G213,-1,0)+1,OFFSET(G213,-1,0)))</f>
        <v>0</v>
      </c>
      <c r="H213" s="54">
        <f t="shared" ref="H213:H228" ca="1" si="49">IF(AND($C213&lt;=3,$C213&lt;&gt;0),0,IF($C213=4,OFFSET(H213,-1,0)+1,OFFSET(H213,-1,0)))</f>
        <v>0</v>
      </c>
      <c r="I213" s="54">
        <f t="shared" ca="1" si="40"/>
        <v>0</v>
      </c>
      <c r="J213" s="54">
        <f t="shared" ca="1" si="41"/>
        <v>0</v>
      </c>
      <c r="K213" s="54">
        <f t="shared" ca="1" si="42"/>
        <v>0</v>
      </c>
      <c r="L213" s="55" t="s">
        <v>55</v>
      </c>
      <c r="M213" s="56" t="s">
        <v>50</v>
      </c>
      <c r="N213" s="57" t="s">
        <v>50</v>
      </c>
      <c r="O213" s="58" t="s">
        <v>458</v>
      </c>
      <c r="P213" s="59" t="s">
        <v>60</v>
      </c>
      <c r="Q213" s="60">
        <v>261000</v>
      </c>
      <c r="R213" s="61" t="s">
        <v>459</v>
      </c>
      <c r="S213" s="62" t="s">
        <v>71</v>
      </c>
      <c r="T213" s="63">
        <v>6.34</v>
      </c>
      <c r="U213" s="64">
        <v>5</v>
      </c>
      <c r="V213" s="65">
        <v>31.7</v>
      </c>
      <c r="W213" s="66"/>
      <c r="X213" s="66"/>
      <c r="Y213" s="67"/>
      <c r="Z213" s="68"/>
      <c r="AA213" s="69" t="s">
        <v>49</v>
      </c>
      <c r="AB213" s="70"/>
      <c r="AC213" s="70"/>
      <c r="AD213" s="71"/>
      <c r="AE213" s="71"/>
    </row>
    <row r="214" spans="1:31" s="72" customFormat="1" ht="15" x14ac:dyDescent="0.2">
      <c r="A214" s="53" t="str">
        <f t="shared" si="29"/>
        <v>S</v>
      </c>
      <c r="B214" s="54">
        <f t="shared" ca="1" si="43"/>
        <v>2</v>
      </c>
      <c r="C214" s="54" t="str">
        <f t="shared" ca="1" si="45"/>
        <v>S</v>
      </c>
      <c r="D214" s="54">
        <f t="shared" ca="1" si="44"/>
        <v>0</v>
      </c>
      <c r="E214" s="54">
        <f t="shared" ca="1" si="46"/>
        <v>2</v>
      </c>
      <c r="F214" s="54">
        <f t="shared" ca="1" si="47"/>
        <v>11</v>
      </c>
      <c r="G214" s="54">
        <f t="shared" ca="1" si="48"/>
        <v>0</v>
      </c>
      <c r="H214" s="54">
        <f t="shared" ca="1" si="49"/>
        <v>0</v>
      </c>
      <c r="I214" s="54">
        <f t="shared" ca="1" si="40"/>
        <v>0</v>
      </c>
      <c r="J214" s="54">
        <f t="shared" ca="1" si="41"/>
        <v>0</v>
      </c>
      <c r="K214" s="54">
        <f t="shared" ca="1" si="42"/>
        <v>0</v>
      </c>
      <c r="L214" s="55" t="s">
        <v>55</v>
      </c>
      <c r="M214" s="56" t="s">
        <v>50</v>
      </c>
      <c r="N214" s="57" t="s">
        <v>50</v>
      </c>
      <c r="O214" s="58" t="s">
        <v>460</v>
      </c>
      <c r="P214" s="59" t="s">
        <v>60</v>
      </c>
      <c r="Q214" s="60">
        <v>261304</v>
      </c>
      <c r="R214" s="61" t="s">
        <v>353</v>
      </c>
      <c r="S214" s="62" t="s">
        <v>71</v>
      </c>
      <c r="T214" s="63">
        <v>6.72</v>
      </c>
      <c r="U214" s="64">
        <v>5</v>
      </c>
      <c r="V214" s="65">
        <v>33.6</v>
      </c>
      <c r="W214" s="66"/>
      <c r="X214" s="66"/>
      <c r="Y214" s="67"/>
      <c r="Z214" s="68"/>
      <c r="AA214" s="69" t="s">
        <v>49</v>
      </c>
      <c r="AB214" s="70"/>
      <c r="AC214" s="70"/>
      <c r="AD214" s="71"/>
      <c r="AE214" s="71"/>
    </row>
    <row r="215" spans="1:31" s="72" customFormat="1" ht="15" x14ac:dyDescent="0.2">
      <c r="A215" s="53" t="str">
        <f t="shared" si="29"/>
        <v>S</v>
      </c>
      <c r="B215" s="54">
        <f t="shared" ca="1" si="43"/>
        <v>2</v>
      </c>
      <c r="C215" s="54" t="str">
        <f t="shared" ca="1" si="45"/>
        <v>S</v>
      </c>
      <c r="D215" s="54">
        <f t="shared" ca="1" si="44"/>
        <v>0</v>
      </c>
      <c r="E215" s="54">
        <f t="shared" ca="1" si="46"/>
        <v>2</v>
      </c>
      <c r="F215" s="54">
        <f t="shared" ca="1" si="47"/>
        <v>11</v>
      </c>
      <c r="G215" s="54">
        <f t="shared" ca="1" si="48"/>
        <v>0</v>
      </c>
      <c r="H215" s="54">
        <f t="shared" ca="1" si="49"/>
        <v>0</v>
      </c>
      <c r="I215" s="54">
        <f t="shared" ca="1" si="40"/>
        <v>0</v>
      </c>
      <c r="J215" s="54">
        <f t="shared" ca="1" si="41"/>
        <v>0</v>
      </c>
      <c r="K215" s="54">
        <f t="shared" ca="1" si="42"/>
        <v>0</v>
      </c>
      <c r="L215" s="55" t="s">
        <v>55</v>
      </c>
      <c r="M215" s="56" t="s">
        <v>50</v>
      </c>
      <c r="N215" s="57" t="s">
        <v>50</v>
      </c>
      <c r="O215" s="58" t="s">
        <v>461</v>
      </c>
      <c r="P215" s="59" t="s">
        <v>60</v>
      </c>
      <c r="Q215" s="60">
        <v>261550</v>
      </c>
      <c r="R215" s="61" t="s">
        <v>462</v>
      </c>
      <c r="S215" s="62" t="s">
        <v>71</v>
      </c>
      <c r="T215" s="63">
        <v>4.22</v>
      </c>
      <c r="U215" s="64">
        <v>5</v>
      </c>
      <c r="V215" s="65">
        <v>21.099999999999998</v>
      </c>
      <c r="W215" s="66"/>
      <c r="X215" s="66"/>
      <c r="Y215" s="67"/>
      <c r="Z215" s="68"/>
      <c r="AA215" s="69" t="s">
        <v>49</v>
      </c>
      <c r="AB215" s="70"/>
      <c r="AC215" s="70"/>
      <c r="AD215" s="71"/>
      <c r="AE215" s="71"/>
    </row>
    <row r="216" spans="1:31" s="72" customFormat="1" ht="22.5" x14ac:dyDescent="0.2">
      <c r="A216" s="53" t="str">
        <f t="shared" si="29"/>
        <v>S</v>
      </c>
      <c r="B216" s="54">
        <f t="shared" ca="1" si="43"/>
        <v>2</v>
      </c>
      <c r="C216" s="54" t="str">
        <f t="shared" ca="1" si="45"/>
        <v>S</v>
      </c>
      <c r="D216" s="54">
        <f t="shared" ca="1" si="44"/>
        <v>0</v>
      </c>
      <c r="E216" s="54">
        <f t="shared" ca="1" si="46"/>
        <v>2</v>
      </c>
      <c r="F216" s="54">
        <f t="shared" ca="1" si="47"/>
        <v>11</v>
      </c>
      <c r="G216" s="54">
        <f t="shared" ca="1" si="48"/>
        <v>0</v>
      </c>
      <c r="H216" s="54">
        <f t="shared" ca="1" si="49"/>
        <v>0</v>
      </c>
      <c r="I216" s="54">
        <f t="shared" ca="1" si="40"/>
        <v>0</v>
      </c>
      <c r="J216" s="54">
        <f t="shared" ca="1" si="41"/>
        <v>0</v>
      </c>
      <c r="K216" s="54">
        <f t="shared" ca="1" si="42"/>
        <v>0</v>
      </c>
      <c r="L216" s="55" t="s">
        <v>55</v>
      </c>
      <c r="M216" s="56" t="s">
        <v>50</v>
      </c>
      <c r="N216" s="57" t="s">
        <v>50</v>
      </c>
      <c r="O216" s="58" t="s">
        <v>463</v>
      </c>
      <c r="P216" s="59" t="s">
        <v>60</v>
      </c>
      <c r="Q216" s="60">
        <v>261611</v>
      </c>
      <c r="R216" s="61" t="s">
        <v>464</v>
      </c>
      <c r="S216" s="62" t="s">
        <v>71</v>
      </c>
      <c r="T216" s="63">
        <v>6.65</v>
      </c>
      <c r="U216" s="64">
        <v>5</v>
      </c>
      <c r="V216" s="65">
        <v>33.25</v>
      </c>
      <c r="W216" s="66"/>
      <c r="X216" s="66"/>
      <c r="Y216" s="67"/>
      <c r="Z216" s="68"/>
      <c r="AA216" s="69" t="s">
        <v>49</v>
      </c>
      <c r="AB216" s="70"/>
      <c r="AC216" s="70"/>
      <c r="AD216" s="71"/>
      <c r="AE216" s="71"/>
    </row>
    <row r="217" spans="1:31" s="72" customFormat="1" ht="15" x14ac:dyDescent="0.2">
      <c r="A217" s="53">
        <f t="shared" si="29"/>
        <v>2</v>
      </c>
      <c r="B217" s="54">
        <f t="shared" ca="1" si="43"/>
        <v>2</v>
      </c>
      <c r="C217" s="54">
        <f t="shared" ca="1" si="45"/>
        <v>2</v>
      </c>
      <c r="D217" s="54">
        <f t="shared" ca="1" si="44"/>
        <v>2</v>
      </c>
      <c r="E217" s="54">
        <f t="shared" ca="1" si="46"/>
        <v>2</v>
      </c>
      <c r="F217" s="54">
        <f t="shared" ca="1" si="47"/>
        <v>12</v>
      </c>
      <c r="G217" s="54">
        <f t="shared" ca="1" si="48"/>
        <v>0</v>
      </c>
      <c r="H217" s="54">
        <f t="shared" ca="1" si="49"/>
        <v>0</v>
      </c>
      <c r="I217" s="54">
        <f t="shared" ca="1" si="40"/>
        <v>0</v>
      </c>
      <c r="J217" s="54">
        <f t="shared" ca="1" si="41"/>
        <v>2</v>
      </c>
      <c r="K217" s="54" t="e">
        <f t="shared" ca="1" si="42"/>
        <v>#N/A</v>
      </c>
      <c r="L217" s="55" t="s">
        <v>55</v>
      </c>
      <c r="M217" s="56" t="s">
        <v>62</v>
      </c>
      <c r="N217" s="57" t="s">
        <v>62</v>
      </c>
      <c r="O217" s="58" t="s">
        <v>465</v>
      </c>
      <c r="P217" s="59" t="s">
        <v>52</v>
      </c>
      <c r="Q217" s="60"/>
      <c r="R217" s="61" t="s">
        <v>374</v>
      </c>
      <c r="S217" s="62" t="s">
        <v>51</v>
      </c>
      <c r="T217" s="63"/>
      <c r="U217" s="64">
        <v>5</v>
      </c>
      <c r="V217" s="65" t="s">
        <v>51</v>
      </c>
      <c r="W217" s="66"/>
      <c r="X217" s="66"/>
      <c r="Y217" s="67"/>
      <c r="Z217" s="68"/>
      <c r="AA217" s="69" t="s">
        <v>49</v>
      </c>
      <c r="AB217" s="70"/>
      <c r="AC217" s="70"/>
      <c r="AD217" s="71"/>
      <c r="AE217" s="71"/>
    </row>
    <row r="218" spans="1:31" s="72" customFormat="1" ht="15" x14ac:dyDescent="0.2">
      <c r="A218" s="53" t="str">
        <f t="shared" si="29"/>
        <v>S</v>
      </c>
      <c r="B218" s="54">
        <f t="shared" ca="1" si="43"/>
        <v>2</v>
      </c>
      <c r="C218" s="54" t="str">
        <f t="shared" ca="1" si="45"/>
        <v>S</v>
      </c>
      <c r="D218" s="54">
        <f t="shared" ca="1" si="44"/>
        <v>0</v>
      </c>
      <c r="E218" s="54">
        <f t="shared" ca="1" si="46"/>
        <v>2</v>
      </c>
      <c r="F218" s="54">
        <f t="shared" ca="1" si="47"/>
        <v>12</v>
      </c>
      <c r="G218" s="54">
        <f t="shared" ca="1" si="48"/>
        <v>0</v>
      </c>
      <c r="H218" s="54">
        <f t="shared" ca="1" si="49"/>
        <v>0</v>
      </c>
      <c r="I218" s="54">
        <f t="shared" ca="1" si="40"/>
        <v>0</v>
      </c>
      <c r="J218" s="54">
        <f t="shared" ca="1" si="41"/>
        <v>0</v>
      </c>
      <c r="K218" s="54">
        <f t="shared" ca="1" si="42"/>
        <v>0</v>
      </c>
      <c r="L218" s="55" t="s">
        <v>55</v>
      </c>
      <c r="M218" s="56" t="s">
        <v>50</v>
      </c>
      <c r="N218" s="57" t="s">
        <v>50</v>
      </c>
      <c r="O218" s="58" t="s">
        <v>466</v>
      </c>
      <c r="P218" s="59" t="s">
        <v>60</v>
      </c>
      <c r="Q218" s="60">
        <v>270501</v>
      </c>
      <c r="R218" s="61" t="s">
        <v>382</v>
      </c>
      <c r="S218" s="62" t="s">
        <v>71</v>
      </c>
      <c r="T218" s="63">
        <v>12.08</v>
      </c>
      <c r="U218" s="64">
        <v>5</v>
      </c>
      <c r="V218" s="65">
        <v>60.4</v>
      </c>
      <c r="W218" s="66"/>
      <c r="X218" s="66"/>
      <c r="Y218" s="67"/>
      <c r="Z218" s="68"/>
      <c r="AA218" s="69" t="s">
        <v>49</v>
      </c>
      <c r="AB218" s="70"/>
      <c r="AC218" s="70"/>
      <c r="AD218" s="71"/>
      <c r="AE218" s="71"/>
    </row>
    <row r="219" spans="1:31" s="13" customFormat="1" ht="3.95" customHeight="1" x14ac:dyDescent="0.2">
      <c r="A219" s="108">
        <v>-1</v>
      </c>
      <c r="B219" s="109"/>
      <c r="C219" s="109">
        <v>-1</v>
      </c>
      <c r="D219" s="109"/>
      <c r="E219" s="109">
        <v>0</v>
      </c>
      <c r="F219" s="109">
        <v>0</v>
      </c>
      <c r="G219" s="109">
        <v>0</v>
      </c>
      <c r="H219" s="109">
        <v>0</v>
      </c>
      <c r="I219" s="109">
        <v>0</v>
      </c>
      <c r="J219" s="109"/>
      <c r="K219" s="109"/>
      <c r="L219" s="110" t="s">
        <v>55</v>
      </c>
      <c r="M219" s="111"/>
      <c r="N219" s="112"/>
      <c r="O219" s="113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5"/>
      <c r="AA219" s="25"/>
    </row>
    <row r="220" spans="1:31" s="13" customFormat="1" ht="25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25" t="s">
        <v>55</v>
      </c>
      <c r="M220" s="2"/>
      <c r="N220" s="2"/>
      <c r="O220" s="116"/>
      <c r="P220" s="39"/>
      <c r="Q220" s="39"/>
      <c r="R220" s="117" t="s">
        <v>467</v>
      </c>
      <c r="S220" s="29"/>
      <c r="T220" s="39"/>
      <c r="U220" s="39"/>
      <c r="V220" s="39"/>
      <c r="X220" s="118" t="s">
        <v>47</v>
      </c>
      <c r="Y220" s="119"/>
      <c r="Z220" s="120"/>
      <c r="AA220" s="25"/>
    </row>
    <row r="221" spans="1:31" s="13" customFormat="1" ht="25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25" t="s">
        <v>55</v>
      </c>
      <c r="M221" s="2"/>
      <c r="N221" s="2"/>
      <c r="O221" s="116"/>
      <c r="P221" s="39"/>
      <c r="Q221" s="39"/>
      <c r="R221" s="117"/>
      <c r="S221" s="29"/>
      <c r="T221" s="39"/>
      <c r="U221" s="39"/>
      <c r="V221" s="39"/>
      <c r="X221" s="118" t="s">
        <v>468</v>
      </c>
      <c r="Y221" s="119"/>
      <c r="Z221" s="121"/>
      <c r="AA221" s="122"/>
    </row>
    <row r="222" spans="1:31" s="13" customFormat="1" ht="25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25" t="s">
        <v>55</v>
      </c>
      <c r="M222" s="2"/>
      <c r="N222" s="2"/>
      <c r="O222" s="116"/>
      <c r="P222" s="39"/>
      <c r="Q222" s="39"/>
      <c r="R222" s="117"/>
      <c r="S222" s="29"/>
      <c r="T222" s="123"/>
      <c r="U222" s="123"/>
      <c r="V222" s="123"/>
      <c r="X222" s="124" t="s">
        <v>469</v>
      </c>
      <c r="Y222" s="125"/>
      <c r="Z222" s="126"/>
      <c r="AA222" s="25"/>
    </row>
    <row r="223" spans="1:31" s="13" customForma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25" t="s">
        <v>55</v>
      </c>
      <c r="M223" s="2"/>
      <c r="N223" s="2"/>
      <c r="O223" s="116"/>
      <c r="P223" s="39"/>
      <c r="Q223" s="39"/>
      <c r="R223" s="117"/>
      <c r="S223" s="29"/>
      <c r="T223" s="39"/>
      <c r="U223" s="39"/>
      <c r="V223" s="39"/>
      <c r="W223" s="127"/>
      <c r="X223" s="128"/>
      <c r="Y223" s="129"/>
      <c r="Z223" s="129"/>
      <c r="AA223" s="122"/>
    </row>
    <row r="224" spans="1:31" s="13" customFormat="1" ht="20.100000000000001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25" t="s">
        <v>55</v>
      </c>
      <c r="M224" s="2"/>
      <c r="N224" s="2"/>
      <c r="O224" s="116"/>
      <c r="P224" s="39"/>
      <c r="Q224" s="39"/>
      <c r="R224" s="117"/>
      <c r="S224" s="29"/>
      <c r="T224" s="39"/>
      <c r="U224" s="39"/>
      <c r="V224" s="39"/>
      <c r="X224" s="130" t="s">
        <v>470</v>
      </c>
      <c r="Y224" s="131"/>
      <c r="Z224" s="132"/>
      <c r="AA224" s="25"/>
    </row>
    <row r="225" spans="1:27" s="13" customFormat="1" ht="20.100000000000001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25" t="s">
        <v>55</v>
      </c>
      <c r="M225" s="2"/>
      <c r="N225" s="2"/>
      <c r="O225" s="116"/>
      <c r="P225" s="39"/>
      <c r="Q225" s="39"/>
      <c r="R225" s="117"/>
      <c r="S225" s="29"/>
      <c r="T225" s="39"/>
      <c r="U225" s="39"/>
      <c r="V225" s="39"/>
      <c r="X225" s="130" t="s">
        <v>471</v>
      </c>
      <c r="Y225" s="131"/>
      <c r="Z225" s="121"/>
      <c r="AA225" s="25"/>
    </row>
    <row r="226" spans="1:27" s="13" customFormat="1" ht="20.100000000000001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25" t="s">
        <v>55</v>
      </c>
      <c r="M226" s="2"/>
      <c r="N226" s="2"/>
      <c r="O226" s="133"/>
      <c r="P226" s="39"/>
      <c r="Q226" s="39"/>
      <c r="R226" s="39"/>
      <c r="S226" s="29"/>
      <c r="T226" s="134"/>
      <c r="U226" s="134"/>
      <c r="V226" s="134"/>
      <c r="X226" s="130" t="s">
        <v>472</v>
      </c>
      <c r="Y226" s="131"/>
      <c r="Z226" s="121"/>
      <c r="AA226" s="25"/>
    </row>
    <row r="227" spans="1:27" s="13" customForma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25" t="s">
        <v>55</v>
      </c>
      <c r="M227" s="105"/>
      <c r="N227" s="105"/>
      <c r="O227" s="135"/>
      <c r="S227" s="9"/>
      <c r="T227" s="136"/>
      <c r="U227" s="136"/>
      <c r="V227" s="136"/>
      <c r="W227" s="137"/>
      <c r="X227" s="137"/>
      <c r="Y227" s="138"/>
      <c r="Z227" s="138"/>
      <c r="AA227" s="139"/>
    </row>
    <row r="228" spans="1:27" s="13" customFormat="1" ht="35.1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25" t="s">
        <v>55</v>
      </c>
      <c r="M228" s="105"/>
      <c r="N228" s="105"/>
      <c r="O228" s="135"/>
      <c r="Q228" s="140" t="s">
        <v>473</v>
      </c>
      <c r="R228" s="140"/>
      <c r="S228" s="140"/>
      <c r="T228" s="140"/>
      <c r="U228" s="140"/>
      <c r="V228" s="140"/>
      <c r="W228" s="140"/>
      <c r="X228" s="140"/>
      <c r="Y228" s="140"/>
      <c r="Z228" s="141"/>
      <c r="AA228" s="1"/>
    </row>
    <row r="229" spans="1:27" s="13" customForma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25" t="s">
        <v>55</v>
      </c>
      <c r="M229" s="105"/>
      <c r="N229" s="105"/>
      <c r="O229" s="135"/>
      <c r="Q229" s="142" t="s">
        <v>474</v>
      </c>
      <c r="R229" s="142"/>
      <c r="S229" s="142"/>
      <c r="T229" s="142"/>
      <c r="U229" s="142"/>
      <c r="V229" s="142"/>
      <c r="W229" s="142"/>
      <c r="X229" s="142"/>
      <c r="Y229" s="142"/>
      <c r="Z229" s="143"/>
      <c r="AA229" s="1"/>
    </row>
    <row r="230" spans="1:27" s="147" customFormat="1" x14ac:dyDescent="0.2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25" t="s">
        <v>55</v>
      </c>
      <c r="M230" s="145"/>
      <c r="N230" s="145"/>
      <c r="O230" s="146"/>
      <c r="P230" s="6"/>
      <c r="Q230" s="142" t="s">
        <v>475</v>
      </c>
      <c r="R230" s="142"/>
      <c r="S230" s="142"/>
      <c r="T230" s="142"/>
      <c r="U230" s="142"/>
      <c r="V230" s="142"/>
      <c r="W230" s="142"/>
      <c r="X230" s="142"/>
      <c r="Y230" s="142"/>
      <c r="Z230" s="143"/>
      <c r="AA230" s="1"/>
    </row>
    <row r="231" spans="1:27" s="147" customFormat="1" ht="26.25" customHeight="1" x14ac:dyDescent="0.2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25" t="s">
        <v>55</v>
      </c>
      <c r="M231" s="145"/>
      <c r="N231" s="145"/>
      <c r="O231" s="146"/>
      <c r="P231" s="6"/>
      <c r="Q231" s="140" t="s">
        <v>476</v>
      </c>
      <c r="R231" s="140"/>
      <c r="S231" s="140"/>
      <c r="T231" s="140"/>
      <c r="U231" s="140"/>
      <c r="V231" s="140"/>
      <c r="W231" s="140"/>
      <c r="X231" s="140"/>
      <c r="Y231" s="140"/>
      <c r="Z231" s="143"/>
      <c r="AA231" s="1"/>
    </row>
    <row r="232" spans="1:27" s="147" customFormat="1" x14ac:dyDescent="0.2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25" t="s">
        <v>55</v>
      </c>
      <c r="M232" s="145"/>
      <c r="N232" s="145"/>
      <c r="O232" s="146"/>
      <c r="P232" s="6"/>
      <c r="Q232" s="142" t="s">
        <v>477</v>
      </c>
      <c r="R232" s="142"/>
      <c r="S232" s="142"/>
      <c r="T232" s="142"/>
      <c r="U232" s="142"/>
      <c r="V232" s="142"/>
      <c r="W232" s="142"/>
      <c r="X232" s="142"/>
      <c r="Y232" s="142"/>
      <c r="Z232" s="143"/>
      <c r="AA232" s="1"/>
    </row>
    <row r="233" spans="1:27" s="147" customFormat="1" x14ac:dyDescent="0.2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25" t="s">
        <v>55</v>
      </c>
      <c r="M233" s="145"/>
      <c r="N233" s="145"/>
      <c r="O233" s="146"/>
      <c r="P233" s="6"/>
      <c r="Q233" s="13"/>
      <c r="R233" s="6"/>
      <c r="S233" s="148"/>
      <c r="T233" s="148"/>
      <c r="U233" s="148"/>
      <c r="V233" s="148"/>
      <c r="W233" s="148"/>
      <c r="X233" s="148"/>
      <c r="Y233" s="148"/>
      <c r="Z233" s="149"/>
      <c r="AA233" s="6"/>
    </row>
    <row r="234" spans="1:27" s="147" customFormat="1" x14ac:dyDescent="0.2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25" t="s">
        <v>55</v>
      </c>
      <c r="M234" s="145"/>
      <c r="N234" s="145"/>
      <c r="O234" s="146"/>
      <c r="P234" s="6"/>
      <c r="Q234" s="13"/>
      <c r="R234" s="6"/>
      <c r="S234" s="149"/>
      <c r="T234" s="149"/>
      <c r="U234" s="149"/>
      <c r="V234" s="149"/>
      <c r="W234" s="149"/>
      <c r="X234" s="149"/>
      <c r="Y234" s="149"/>
      <c r="Z234" s="149"/>
      <c r="AA234" s="6"/>
    </row>
  </sheetData>
  <sheetProtection formatCells="0" formatColumns="0" formatRows="0" autoFilter="0"/>
  <autoFilter ref="L18:L233"/>
  <dataConsolidate topLabels="1">
    <dataRefs count="1">
      <dataRef ref="R20:W42" sheet="Orçamento" r:id="rId1"/>
    </dataRefs>
  </dataConsolidate>
  <mergeCells count="38">
    <mergeCell ref="Q228:Y228"/>
    <mergeCell ref="Q229:Y229"/>
    <mergeCell ref="Q230:Y230"/>
    <mergeCell ref="Q231:Y231"/>
    <mergeCell ref="Q232:Y232"/>
    <mergeCell ref="S233:Y233"/>
    <mergeCell ref="O14:AA14"/>
    <mergeCell ref="O15:Y15"/>
    <mergeCell ref="R220:R225"/>
    <mergeCell ref="X220:Y220"/>
    <mergeCell ref="X221:Y221"/>
    <mergeCell ref="X222:Y222"/>
    <mergeCell ref="O11:AA11"/>
    <mergeCell ref="O12:Q12"/>
    <mergeCell ref="S12:W12"/>
    <mergeCell ref="X12:Z12"/>
    <mergeCell ref="O13:Q13"/>
    <mergeCell ref="S13:W13"/>
    <mergeCell ref="Y13:Z13"/>
    <mergeCell ref="O8:Y8"/>
    <mergeCell ref="O9:Q9"/>
    <mergeCell ref="X9:Z9"/>
    <mergeCell ref="O10:Q10"/>
    <mergeCell ref="R10:W10"/>
    <mergeCell ref="Y10:Z10"/>
    <mergeCell ref="O5:Y5"/>
    <mergeCell ref="O6:R6"/>
    <mergeCell ref="S6:W6"/>
    <mergeCell ref="X6:Z6"/>
    <mergeCell ref="O7:R7"/>
    <mergeCell ref="S7:W7"/>
    <mergeCell ref="X7:Z7"/>
    <mergeCell ref="O1:Y1"/>
    <mergeCell ref="O2:Y2"/>
    <mergeCell ref="O3:W3"/>
    <mergeCell ref="X3:Z3"/>
    <mergeCell ref="O4:W4"/>
    <mergeCell ref="X4:Z4"/>
  </mergeCells>
  <conditionalFormatting sqref="Y10">
    <cfRule type="containsBlanks" dxfId="127" priority="128">
      <formula>LEN(TRIM(Y10))=0</formula>
    </cfRule>
  </conditionalFormatting>
  <conditionalFormatting sqref="Y13">
    <cfRule type="containsBlanks" dxfId="126" priority="127">
      <formula>LEN(TRIM(Y13))=0</formula>
    </cfRule>
  </conditionalFormatting>
  <conditionalFormatting sqref="M196:M202 M17:M20 M26:M27 M138:M150 M29:M134 M212:M218 M154:M168">
    <cfRule type="cellIs" dxfId="125" priority="122" operator="notEqual">
      <formula>$N17</formula>
    </cfRule>
  </conditionalFormatting>
  <conditionalFormatting sqref="O196:Z202 O17:Z20 O26:Z27 O138:Z150 O29:Z134 O212:Z218 O154:Z168">
    <cfRule type="expression" dxfId="124" priority="123">
      <formula>OR($C17=0,$C17=4)</formula>
    </cfRule>
    <cfRule type="expression" dxfId="123" priority="124">
      <formula>$C17=3</formula>
    </cfRule>
    <cfRule type="expression" dxfId="122" priority="125">
      <formula>$C17=2</formula>
    </cfRule>
    <cfRule type="expression" dxfId="121" priority="126">
      <formula>$C17=1</formula>
    </cfRule>
  </conditionalFormatting>
  <conditionalFormatting sqref="P196:Q202 V196:X202 P17:Q20 V17:X20 V26:X27 P26:Q27 V138:X150 P138:Q150 P29:Q134 V29:X134 V212:X218 P212:Q218 P154:Q168 V154:X168">
    <cfRule type="expression" dxfId="120" priority="121">
      <formula>$C17=1</formula>
    </cfRule>
  </conditionalFormatting>
  <conditionalFormatting sqref="P196:Q202 S196:X202 P17:Q20 S17:X20 S26:X27 P26:Q27 S138:X150 P138:Q150 P29:Q134 S29:X134 S212:X218 P212:Q218 P154:Q168 S154:X168">
    <cfRule type="expression" dxfId="119" priority="118">
      <formula>OR($C17=0,$C17=4)</formula>
    </cfRule>
    <cfRule type="expression" dxfId="118" priority="119">
      <formula>$C17=3</formula>
    </cfRule>
    <cfRule type="expression" dxfId="117" priority="120">
      <formula>$C17=2</formula>
    </cfRule>
  </conditionalFormatting>
  <conditionalFormatting sqref="M169:M177">
    <cfRule type="cellIs" dxfId="116" priority="113" operator="notEqual">
      <formula>$N169</formula>
    </cfRule>
  </conditionalFormatting>
  <conditionalFormatting sqref="O169:Z177">
    <cfRule type="expression" dxfId="115" priority="114">
      <formula>OR($C169=0,$C169=4)</formula>
    </cfRule>
    <cfRule type="expression" dxfId="114" priority="115">
      <formula>$C169=3</formula>
    </cfRule>
    <cfRule type="expression" dxfId="113" priority="116">
      <formula>$C169=2</formula>
    </cfRule>
    <cfRule type="expression" dxfId="112" priority="117">
      <formula>$C169=1</formula>
    </cfRule>
  </conditionalFormatting>
  <conditionalFormatting sqref="P169:Q177 V169:X177">
    <cfRule type="expression" dxfId="111" priority="112">
      <formula>$C169=1</formula>
    </cfRule>
  </conditionalFormatting>
  <conditionalFormatting sqref="P169:Q177 S169:X177">
    <cfRule type="expression" dxfId="110" priority="109">
      <formula>OR($C169=0,$C169=4)</formula>
    </cfRule>
    <cfRule type="expression" dxfId="109" priority="110">
      <formula>$C169=3</formula>
    </cfRule>
    <cfRule type="expression" dxfId="108" priority="111">
      <formula>$C169=2</formula>
    </cfRule>
  </conditionalFormatting>
  <conditionalFormatting sqref="M178:M186">
    <cfRule type="cellIs" dxfId="107" priority="104" operator="notEqual">
      <formula>$N178</formula>
    </cfRule>
  </conditionalFormatting>
  <conditionalFormatting sqref="O178:Z186">
    <cfRule type="expression" dxfId="106" priority="105">
      <formula>OR($C178=0,$C178=4)</formula>
    </cfRule>
    <cfRule type="expression" dxfId="105" priority="106">
      <formula>$C178=3</formula>
    </cfRule>
    <cfRule type="expression" dxfId="104" priority="107">
      <formula>$C178=2</formula>
    </cfRule>
    <cfRule type="expression" dxfId="103" priority="108">
      <formula>$C178=1</formula>
    </cfRule>
  </conditionalFormatting>
  <conditionalFormatting sqref="P178:Q186 V178:X186">
    <cfRule type="expression" dxfId="102" priority="103">
      <formula>$C178=1</formula>
    </cfRule>
  </conditionalFormatting>
  <conditionalFormatting sqref="P178:Q186 S178:X186">
    <cfRule type="expression" dxfId="101" priority="100">
      <formula>OR($C178=0,$C178=4)</formula>
    </cfRule>
    <cfRule type="expression" dxfId="100" priority="101">
      <formula>$C178=3</formula>
    </cfRule>
    <cfRule type="expression" dxfId="99" priority="102">
      <formula>$C178=2</formula>
    </cfRule>
  </conditionalFormatting>
  <conditionalFormatting sqref="M187:M195">
    <cfRule type="cellIs" dxfId="98" priority="95" operator="notEqual">
      <formula>$N187</formula>
    </cfRule>
  </conditionalFormatting>
  <conditionalFormatting sqref="O187:Z195">
    <cfRule type="expression" dxfId="97" priority="96">
      <formula>OR($C187=0,$C187=4)</formula>
    </cfRule>
    <cfRule type="expression" dxfId="96" priority="97">
      <formula>$C187=3</formula>
    </cfRule>
    <cfRule type="expression" dxfId="95" priority="98">
      <formula>$C187=2</formula>
    </cfRule>
    <cfRule type="expression" dxfId="94" priority="99">
      <formula>$C187=1</formula>
    </cfRule>
  </conditionalFormatting>
  <conditionalFormatting sqref="P187:Q195 V187:X195">
    <cfRule type="expression" dxfId="93" priority="94">
      <formula>$C187=1</formula>
    </cfRule>
  </conditionalFormatting>
  <conditionalFormatting sqref="P187:Q195 S187:X195">
    <cfRule type="expression" dxfId="92" priority="91">
      <formula>OR($C187=0,$C187=4)</formula>
    </cfRule>
    <cfRule type="expression" dxfId="91" priority="92">
      <formula>$C187=3</formula>
    </cfRule>
    <cfRule type="expression" dxfId="90" priority="93">
      <formula>$C187=2</formula>
    </cfRule>
  </conditionalFormatting>
  <conditionalFormatting sqref="M203:M211">
    <cfRule type="cellIs" dxfId="89" priority="86" operator="notEqual">
      <formula>$N203</formula>
    </cfRule>
  </conditionalFormatting>
  <conditionalFormatting sqref="O203:Z211">
    <cfRule type="expression" dxfId="88" priority="87">
      <formula>OR($C203=0,$C203=4)</formula>
    </cfRule>
    <cfRule type="expression" dxfId="87" priority="88">
      <formula>$C203=3</formula>
    </cfRule>
    <cfRule type="expression" dxfId="86" priority="89">
      <formula>$C203=2</formula>
    </cfRule>
    <cfRule type="expression" dxfId="85" priority="90">
      <formula>$C203=1</formula>
    </cfRule>
  </conditionalFormatting>
  <conditionalFormatting sqref="P203:Q211 V203:X211">
    <cfRule type="expression" dxfId="84" priority="85">
      <formula>$C203=1</formula>
    </cfRule>
  </conditionalFormatting>
  <conditionalFormatting sqref="P203:Q211 S203:X211">
    <cfRule type="expression" dxfId="83" priority="82">
      <formula>OR($C203=0,$C203=4)</formula>
    </cfRule>
    <cfRule type="expression" dxfId="82" priority="83">
      <formula>$C203=3</formula>
    </cfRule>
    <cfRule type="expression" dxfId="81" priority="84">
      <formula>$C203=2</formula>
    </cfRule>
  </conditionalFormatting>
  <conditionalFormatting sqref="M21">
    <cfRule type="cellIs" dxfId="80" priority="77" operator="notEqual">
      <formula>$N21</formula>
    </cfRule>
  </conditionalFormatting>
  <conditionalFormatting sqref="O21:Z21">
    <cfRule type="expression" dxfId="79" priority="78">
      <formula>OR($C21=0,$C21=4)</formula>
    </cfRule>
    <cfRule type="expression" dxfId="78" priority="79">
      <formula>$C21=3</formula>
    </cfRule>
    <cfRule type="expression" dxfId="77" priority="80">
      <formula>$C21=2</formula>
    </cfRule>
    <cfRule type="expression" dxfId="76" priority="81">
      <formula>$C21=1</formula>
    </cfRule>
  </conditionalFormatting>
  <conditionalFormatting sqref="P21:Q21 V21:X21">
    <cfRule type="expression" dxfId="75" priority="76">
      <formula>$C21=1</formula>
    </cfRule>
  </conditionalFormatting>
  <conditionalFormatting sqref="P21:Q21 S21:X21">
    <cfRule type="expression" dxfId="74" priority="73">
      <formula>OR($C21=0,$C21=4)</formula>
    </cfRule>
    <cfRule type="expression" dxfId="73" priority="74">
      <formula>$C21=3</formula>
    </cfRule>
    <cfRule type="expression" dxfId="72" priority="75">
      <formula>$C21=2</formula>
    </cfRule>
  </conditionalFormatting>
  <conditionalFormatting sqref="M22">
    <cfRule type="cellIs" dxfId="71" priority="68" operator="notEqual">
      <formula>$N22</formula>
    </cfRule>
  </conditionalFormatting>
  <conditionalFormatting sqref="O22:Z22">
    <cfRule type="expression" dxfId="70" priority="69">
      <formula>OR($C22=0,$C22=4)</formula>
    </cfRule>
    <cfRule type="expression" dxfId="69" priority="70">
      <formula>$C22=3</formula>
    </cfRule>
    <cfRule type="expression" dxfId="68" priority="71">
      <formula>$C22=2</formula>
    </cfRule>
    <cfRule type="expression" dxfId="67" priority="72">
      <formula>$C22=1</formula>
    </cfRule>
  </conditionalFormatting>
  <conditionalFormatting sqref="P22:Q22 V22:X22">
    <cfRule type="expression" dxfId="66" priority="67">
      <formula>$C22=1</formula>
    </cfRule>
  </conditionalFormatting>
  <conditionalFormatting sqref="P22:Q22 S22:X22">
    <cfRule type="expression" dxfId="65" priority="64">
      <formula>OR($C22=0,$C22=4)</formula>
    </cfRule>
    <cfRule type="expression" dxfId="64" priority="65">
      <formula>$C22=3</formula>
    </cfRule>
    <cfRule type="expression" dxfId="63" priority="66">
      <formula>$C22=2</formula>
    </cfRule>
  </conditionalFormatting>
  <conditionalFormatting sqref="M23">
    <cfRule type="cellIs" dxfId="62" priority="59" operator="notEqual">
      <formula>$N23</formula>
    </cfRule>
  </conditionalFormatting>
  <conditionalFormatting sqref="O23:Z23">
    <cfRule type="expression" dxfId="61" priority="60">
      <formula>OR($C23=0,$C23=4)</formula>
    </cfRule>
    <cfRule type="expression" dxfId="60" priority="61">
      <formula>$C23=3</formula>
    </cfRule>
    <cfRule type="expression" dxfId="59" priority="62">
      <formula>$C23=2</formula>
    </cfRule>
    <cfRule type="expression" dxfId="58" priority="63">
      <formula>$C23=1</formula>
    </cfRule>
  </conditionalFormatting>
  <conditionalFormatting sqref="P23:Q23 V23:X23">
    <cfRule type="expression" dxfId="57" priority="58">
      <formula>$C23=1</formula>
    </cfRule>
  </conditionalFormatting>
  <conditionalFormatting sqref="P23:Q23 S23:X23">
    <cfRule type="expression" dxfId="56" priority="55">
      <formula>OR($C23=0,$C23=4)</formula>
    </cfRule>
    <cfRule type="expression" dxfId="55" priority="56">
      <formula>$C23=3</formula>
    </cfRule>
    <cfRule type="expression" dxfId="54" priority="57">
      <formula>$C23=2</formula>
    </cfRule>
  </conditionalFormatting>
  <conditionalFormatting sqref="M25">
    <cfRule type="cellIs" dxfId="53" priority="50" operator="notEqual">
      <formula>$N25</formula>
    </cfRule>
  </conditionalFormatting>
  <conditionalFormatting sqref="O25:Z25">
    <cfRule type="expression" dxfId="52" priority="51">
      <formula>OR($C25=0,$C25=4)</formula>
    </cfRule>
    <cfRule type="expression" dxfId="51" priority="52">
      <formula>$C25=3</formula>
    </cfRule>
    <cfRule type="expression" dxfId="50" priority="53">
      <formula>$C25=2</formula>
    </cfRule>
    <cfRule type="expression" dxfId="49" priority="54">
      <formula>$C25=1</formula>
    </cfRule>
  </conditionalFormatting>
  <conditionalFormatting sqref="P25:Q25 V25:X25">
    <cfRule type="expression" dxfId="48" priority="49">
      <formula>$C25=1</formula>
    </cfRule>
  </conditionalFormatting>
  <conditionalFormatting sqref="P25:Q25 S25:X25">
    <cfRule type="expression" dxfId="47" priority="46">
      <formula>OR($C25=0,$C25=4)</formula>
    </cfRule>
    <cfRule type="expression" dxfId="46" priority="47">
      <formula>$C25=3</formula>
    </cfRule>
    <cfRule type="expression" dxfId="45" priority="48">
      <formula>$C25=2</formula>
    </cfRule>
  </conditionalFormatting>
  <conditionalFormatting sqref="M28">
    <cfRule type="cellIs" dxfId="44" priority="41" operator="notEqual">
      <formula>$N28</formula>
    </cfRule>
  </conditionalFormatting>
  <conditionalFormatting sqref="O28:Z28">
    <cfRule type="expression" dxfId="43" priority="42">
      <formula>OR($C28=0,$C28=4)</formula>
    </cfRule>
    <cfRule type="expression" dxfId="42" priority="43">
      <formula>$C28=3</formula>
    </cfRule>
    <cfRule type="expression" dxfId="41" priority="44">
      <formula>$C28=2</formula>
    </cfRule>
    <cfRule type="expression" dxfId="40" priority="45">
      <formula>$C28=1</formula>
    </cfRule>
  </conditionalFormatting>
  <conditionalFormatting sqref="P28:Q28 V28:X28">
    <cfRule type="expression" dxfId="39" priority="40">
      <formula>$C28=1</formula>
    </cfRule>
  </conditionalFormatting>
  <conditionalFormatting sqref="P28:Q28 S28:X28">
    <cfRule type="expression" dxfId="38" priority="37">
      <formula>OR($C28=0,$C28=4)</formula>
    </cfRule>
    <cfRule type="expression" dxfId="37" priority="38">
      <formula>$C28=3</formula>
    </cfRule>
    <cfRule type="expression" dxfId="36" priority="39">
      <formula>$C28=2</formula>
    </cfRule>
  </conditionalFormatting>
  <conditionalFormatting sqref="M135 M137">
    <cfRule type="cellIs" dxfId="35" priority="32" operator="notEqual">
      <formula>$N135</formula>
    </cfRule>
  </conditionalFormatting>
  <conditionalFormatting sqref="O135:Z135 O137:Z137">
    <cfRule type="expression" dxfId="34" priority="33">
      <formula>OR($C135=0,$C135=4)</formula>
    </cfRule>
    <cfRule type="expression" dxfId="33" priority="34">
      <formula>$C135=3</formula>
    </cfRule>
    <cfRule type="expression" dxfId="32" priority="35">
      <formula>$C135=2</formula>
    </cfRule>
    <cfRule type="expression" dxfId="31" priority="36">
      <formula>$C135=1</formula>
    </cfRule>
  </conditionalFormatting>
  <conditionalFormatting sqref="P135:Q135 V135:X135 V137:X137 P137:Q137">
    <cfRule type="expression" dxfId="30" priority="31">
      <formula>$C135=1</formula>
    </cfRule>
  </conditionalFormatting>
  <conditionalFormatting sqref="P135:Q135 S135:X135 S137:X137 P137:Q137">
    <cfRule type="expression" dxfId="29" priority="28">
      <formula>OR($C135=0,$C135=4)</formula>
    </cfRule>
    <cfRule type="expression" dxfId="28" priority="29">
      <formula>$C135=3</formula>
    </cfRule>
    <cfRule type="expression" dxfId="27" priority="30">
      <formula>$C135=2</formula>
    </cfRule>
  </conditionalFormatting>
  <conditionalFormatting sqref="M24">
    <cfRule type="cellIs" dxfId="26" priority="23" operator="notEqual">
      <formula>$N24</formula>
    </cfRule>
  </conditionalFormatting>
  <conditionalFormatting sqref="O24:Z24">
    <cfRule type="expression" dxfId="25" priority="24">
      <formula>OR($C24=0,$C24=4)</formula>
    </cfRule>
    <cfRule type="expression" dxfId="24" priority="25">
      <formula>$C24=3</formula>
    </cfRule>
    <cfRule type="expression" dxfId="23" priority="26">
      <formula>$C24=2</formula>
    </cfRule>
    <cfRule type="expression" dxfId="22" priority="27">
      <formula>$C24=1</formula>
    </cfRule>
  </conditionalFormatting>
  <conditionalFormatting sqref="P24:Q24 V24:X24">
    <cfRule type="expression" dxfId="21" priority="22">
      <formula>$C24=1</formula>
    </cfRule>
  </conditionalFormatting>
  <conditionalFormatting sqref="P24:Q24 S24:X24">
    <cfRule type="expression" dxfId="20" priority="19">
      <formula>OR($C24=0,$C24=4)</formula>
    </cfRule>
    <cfRule type="expression" dxfId="19" priority="20">
      <formula>$C24=3</formula>
    </cfRule>
    <cfRule type="expression" dxfId="18" priority="21">
      <formula>$C24=2</formula>
    </cfRule>
  </conditionalFormatting>
  <conditionalFormatting sqref="M136">
    <cfRule type="cellIs" dxfId="17" priority="14" operator="notEqual">
      <formula>$N136</formula>
    </cfRule>
  </conditionalFormatting>
  <conditionalFormatting sqref="O136:Z136">
    <cfRule type="expression" dxfId="16" priority="15">
      <formula>OR($C136=0,$C136=4)</formula>
    </cfRule>
    <cfRule type="expression" dxfId="15" priority="16">
      <formula>$C136=3</formula>
    </cfRule>
    <cfRule type="expression" dxfId="14" priority="17">
      <formula>$C136=2</formula>
    </cfRule>
    <cfRule type="expression" dxfId="13" priority="18">
      <formula>$C136=1</formula>
    </cfRule>
  </conditionalFormatting>
  <conditionalFormatting sqref="P136:Q136 V136:X136">
    <cfRule type="expression" dxfId="12" priority="13">
      <formula>$C136=1</formula>
    </cfRule>
  </conditionalFormatting>
  <conditionalFormatting sqref="P136:Q136 S136:X136">
    <cfRule type="expression" dxfId="11" priority="10">
      <formula>OR($C136=0,$C136=4)</formula>
    </cfRule>
    <cfRule type="expression" dxfId="10" priority="11">
      <formula>$C136=3</formula>
    </cfRule>
    <cfRule type="expression" dxfId="9" priority="12">
      <formula>$C136=2</formula>
    </cfRule>
  </conditionalFormatting>
  <conditionalFormatting sqref="M151:M153">
    <cfRule type="cellIs" dxfId="8" priority="5" operator="notEqual">
      <formula>$N151</formula>
    </cfRule>
  </conditionalFormatting>
  <conditionalFormatting sqref="O151:Z153">
    <cfRule type="expression" dxfId="7" priority="6">
      <formula>OR($C151=0,$C151=4)</formula>
    </cfRule>
    <cfRule type="expression" dxfId="6" priority="7">
      <formula>$C151=3</formula>
    </cfRule>
    <cfRule type="expression" dxfId="5" priority="8">
      <formula>$C151=2</formula>
    </cfRule>
    <cfRule type="expression" dxfId="4" priority="9">
      <formula>$C151=1</formula>
    </cfRule>
  </conditionalFormatting>
  <conditionalFormatting sqref="P151:Q153 V151:X153">
    <cfRule type="expression" dxfId="3" priority="4">
      <formula>$C151=1</formula>
    </cfRule>
  </conditionalFormatting>
  <conditionalFormatting sqref="P151:Q153 S151:X153">
    <cfRule type="expression" dxfId="2" priority="1">
      <formula>OR($C151=0,$C151=4)</formula>
    </cfRule>
    <cfRule type="expression" dxfId="1" priority="2">
      <formula>$C151=3</formula>
    </cfRule>
    <cfRule type="expression" dxfId="0" priority="3">
      <formula>$C151=2</formula>
    </cfRule>
  </conditionalFormatting>
  <dataValidations count="17">
    <dataValidation type="list" allowBlank="1" showInputMessage="1" showErrorMessage="1" sqref="Y10:Z10">
      <formula1>"DESONERADA,ONERADA"</formula1>
    </dataValidation>
    <dataValidation allowBlank="1" showInputMessage="1" showErrorMessage="1" promptTitle="Placa de Obra" prompt="Área: 4,50 m²" sqref="T61"/>
    <dataValidation allowBlank="1" showInputMessage="1" showErrorMessage="1" promptTitle="Área Total Construída (M²)" prompt="Consultar projeto arquitetônico atualizado." sqref="S13:W13"/>
    <dataValidation allowBlank="1" showInputMessage="1" showErrorMessage="1" promptTitle="Área Existente" prompt="Consultar projeto arquitetônico atualizado." sqref="O13:Q13"/>
    <dataValidation type="list" allowBlank="1" showInputMessage="1" sqref="R17 R20:R218">
      <formula1>IF(M17="Nível 2",ORÇAMENTO.ListaServiços,"ERRO")</formula1>
    </dataValidation>
    <dataValidation type="custom" allowBlank="1" showInputMessage="1" showErrorMessage="1" sqref="A219">
      <formula1>-1</formula1>
    </dataValidation>
    <dataValidation type="list" showErrorMessage="1" errorTitle="Erro de Entrada" error="Selecione somente os itens da lista." promptTitle="Nível:" prompt="Selecione na lista o nível de itemização da Planilha." sqref="M17 M19:M218">
      <formula1>"Nível 1,Nível 2,Nível 3,Nível 4,Serviço"</formula1>
    </dataValidation>
    <dataValidation allowBlank="1" showInputMessage="1" showErrorMessage="1" promptTitle="Data" prompt="Atualizada automaticamente com a data atual" sqref="S7"/>
    <dataValidation allowBlank="1" showInputMessage="1" showErrorMessage="1" promptTitle="Área a Construir" prompt="Consultar projeto arquitetônico atualizado." sqref="R13"/>
    <dataValidation allowBlank="1" showInputMessage="1" showErrorMessage="1" promptTitle="Código INEP:" prompt="Consultar planilha oculta &quot;Unidades Escolares&quot; ou o endereço http://seduc.go.gov.br/escolas/" sqref="X4"/>
    <dataValidation allowBlank="1" showInputMessage="1" showErrorMessage="1" promptTitle="SINAPI" prompt="Atualizar mensalmente o banco de dados com os custos e índices da construção civil." sqref="X13"/>
    <dataValidation allowBlank="1" showInputMessage="1" showErrorMessage="1" promptTitle="Custo Referencial de Serviços" prompt="Tabelas 133 e 134 - Custos de Obras Civis." sqref="X10"/>
    <dataValidation allowBlank="1" showInputMessage="1" showErrorMessage="1" promptTitle="Indicar tipo:" prompt="• Reforma;_x000a_• Ampliação;_x000a_• Implantação de Quadra Coberta;_x000a_• Etc." sqref="O7:O8"/>
    <dataValidation allowBlank="1" showInputMessage="1" showErrorMessage="1" promptTitle="ALERTA!" prompt="Altere referência AGETOP" sqref="Y13"/>
    <dataValidation type="list" allowBlank="1" showInputMessage="1" showErrorMessage="1" sqref="P17 P19:P218">
      <formula1>"AGETOP,SINAPI,COMPOSIÇÃO,COTAÇÃO"</formula1>
    </dataValidation>
    <dataValidation allowBlank="1" showInputMessage="1" showErrorMessage="1" promptTitle="ATENÇÃO" prompt="Altere o CÓDIGO INEP." sqref="O10:O11"/>
    <dataValidation allowBlank="1" showInputMessage="1" showErrorMessage="1" promptTitle="ATENÇÃO!" prompt="Altere o CÓDIGO INEP." sqref="O4:O5 X7 R10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11" orientation="portrait" r:id="rId2"/>
  <headerFooter scaleWithDoc="0" alignWithMargins="0">
    <oddFooter xml:space="preserve">&amp;L&amp;G&amp;C&amp;"Times New Roman,Normal"&amp;5THIAGO RODRIGUES ALVES LOPES
ENGENHEIRO CIVIL
CREA: 1016728441D-GO&amp;R&amp;"Times New Roman,Normal"&amp;5ART Nº 1020190100859 </oddFooter>
  </headerFooter>
  <colBreaks count="1" manualBreakCount="1">
    <brk id="14" max="1048575" man="1"/>
  </colBreaks>
  <drawing r:id="rId3"/>
  <legacy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19</vt:i4>
      </vt:variant>
    </vt:vector>
  </HeadingPairs>
  <TitlesOfParts>
    <vt:vector size="20" baseType="lpstr">
      <vt:lpstr>Orçamento</vt:lpstr>
      <vt:lpstr>Orçamento!Area_de_impressao</vt:lpstr>
      <vt:lpstr>ORÇAMENTO.Código</vt:lpstr>
      <vt:lpstr>ORÇAMENTO.Descrição</vt:lpstr>
      <vt:lpstr>ORÇAMENTO.firstrow</vt:lpstr>
      <vt:lpstr>ORÇAMENTO.Fonte</vt:lpstr>
      <vt:lpstr>ORÇAMENTO.Item</vt:lpstr>
      <vt:lpstr>ORÇAMENTO.lastrow</vt:lpstr>
      <vt:lpstr>ORÇAMENTO.LinhaPadrão</vt:lpstr>
      <vt:lpstr>ORÇAMENTO.Nivel</vt:lpstr>
      <vt:lpstr>ORÇAMENTO.Observações</vt:lpstr>
      <vt:lpstr>ORÇAMENTO.PreçoMãodeObra</vt:lpstr>
      <vt:lpstr>ORÇAMENTO.PreçoMaterial</vt:lpstr>
      <vt:lpstr>ORÇAMENTO.PreçoTotalServiço</vt:lpstr>
      <vt:lpstr>ORÇAMENTO.Quantidade</vt:lpstr>
      <vt:lpstr>ORÇAMENTO.TotalOrçamento</vt:lpstr>
      <vt:lpstr>ORÇAMENTO.TROCAPreço</vt:lpstr>
      <vt:lpstr>ORÇAMENTO.Unidade</vt:lpstr>
      <vt:lpstr>RespostaSimOuNão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2020-01-10T12:13:06Z</dcterms:created>
  <dcterms:modified xsi:type="dcterms:W3CDTF">2020-01-10T12:13:54Z</dcterms:modified>
</cp:coreProperties>
</file>