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ENTRALIZADA\SUPINFRA\EM ANDAMENTO\ORÇAMENTO\LICITAÇÃO\2020\PROCESSO N. 201900006069709 - DESPACHO N. 16862019 - SUPINFRA-16001\01. CE EMÍLIA FERREIRA BRANCO\"/>
    </mc:Choice>
  </mc:AlternateContent>
  <bookViews>
    <workbookView xWindow="0" yWindow="0" windowWidth="24000" windowHeight="9630"/>
  </bookViews>
  <sheets>
    <sheet name="Orçamento" sheetId="1" r:id="rId1"/>
  </sheets>
  <externalReferences>
    <externalReference r:id="rId2"/>
  </externalReferences>
  <definedNames>
    <definedName name="_xlnm._FilterDatabase" localSheetId="0" hidden="1">Orçamento!$L$18:$L$158</definedName>
    <definedName name="_xlnm.Print_Area" localSheetId="0">Orçamento!$O$1:$X$158</definedName>
    <definedName name="BDI.Taxa">'[1]Composição BDI'!$D$30</definedName>
    <definedName name="BM.MEDAcumulado">IF(COUNTIF([1]BM!$R$17:$AC$17,BM.Medição)&gt;0,SUM(OFFSET([1]BM!$R1,0,0,1,MATCH(BM.Medição,[1]BM!$R$17:$AC$17,0))),0)</definedName>
    <definedName name="BM.MEDAnterior">IF(COUNTIF([1]BM!$R$17:$AC$17,BM.Medição-1)&gt;0,SUM(OFFSET([1]BM!$R1,0,0,1,MATCH(BM.Medição-1,[1]BM!$R$17:$AC$17,0))),0)</definedName>
    <definedName name="BM.medicao" hidden="1">OFFSET([1]BM!$O$5,1,0)</definedName>
    <definedName name="BM.Medição">[1]BM!$P$14</definedName>
    <definedName name="ORÇAMENTO.Administração">Orçamento!#REF!</definedName>
    <definedName name="ORÇAMENTO.AlvenariaAutoPortante">Orçamento!#REF!</definedName>
    <definedName name="ORÇAMENTO.AlvenariaseDivisórias">Orçamento!#REF!</definedName>
    <definedName name="ORÇAMENTO.Coberturas">Orçamento!#REF!</definedName>
    <definedName name="ORÇAMENTO.Código">Orçamento!$Q1048576</definedName>
    <definedName name="ORÇAMENTO.Descrição">Orçamento!$R1</definedName>
    <definedName name="ORÇAMENTO.Diversos">Orçamento!#REF!</definedName>
    <definedName name="ORÇAMENTO.EsquadriasdeMadeira">Orçamento!#REF!</definedName>
    <definedName name="ORÇAMENTO.EsquadriasMetálicas">Orçamento!#REF!</definedName>
    <definedName name="ORÇAMENTO.Estrutura">Orçamento!#REF!</definedName>
    <definedName name="ORÇAMENTO.EstruturadeMadeira">Orçamento!#REF!</definedName>
    <definedName name="ORÇAMENTO.EstruturasMetálicas">Orçamento!#REF!</definedName>
    <definedName name="ORÇAMENTO.Ferragens">Orçamento!#REF!</definedName>
    <definedName name="ORÇAMENTO.firstrow">Orçamento!$19:$19</definedName>
    <definedName name="ORÇAMENTO.Fonte">Orçamento!$P1048576</definedName>
    <definedName name="ORÇAMENTO.Forros">Orçamento!#REF!</definedName>
    <definedName name="ORÇAMENTO.Fundações">Orçamento!#REF!</definedName>
    <definedName name="ORÇAMENTO.Impermeabilização">Orçamento!#REF!</definedName>
    <definedName name="ORÇAMENTO.InstalaçõesElétricas">Orçamento!#REF!</definedName>
    <definedName name="ORÇAMENTO.InstalaçõesEspeciais">Orçamento!#REF!</definedName>
    <definedName name="ORÇAMENTO.InstalaçõesHidrossanitárias">Orçamento!#REF!</definedName>
    <definedName name="ORÇAMENTO.IsolamentoTérmico">Orçamento!#REF!</definedName>
    <definedName name="ORÇAMENTO.Item">Orçamento!$O1</definedName>
    <definedName name="ORÇAMENTO.lastrow">Orçamento!$144:$144</definedName>
    <definedName name="ORÇAMENTO.LinhaPadrão">Orçamento!$17:$17</definedName>
    <definedName name="ORÇAMENTO.ListaServiços">Orçamento!#REF!</definedName>
    <definedName name="ORÇAMENTO.Marcenaria">Orçamento!#REF!</definedName>
    <definedName name="ORÇAMENTO.Nivel">Orçamento!$M1</definedName>
    <definedName name="ORÇAMENTO.Observações">Orçamento!$X1</definedName>
    <definedName name="ORÇAMENTO.Pintura">Orçamento!#REF!</definedName>
    <definedName name="ORÇAMENTO.PreçoMãodeObra">Orçamento!$V1</definedName>
    <definedName name="ORÇAMENTO.PreçoMaterial">Orçamento!$U1</definedName>
    <definedName name="ORÇAMENTO.PreçoTotalServiço">Orçamento!$W1</definedName>
    <definedName name="ORÇAMENTO.Quantidade">Orçamento!$T1</definedName>
    <definedName name="ORÇAMENTO.RevestimentodeParedes">Orçamento!#REF!</definedName>
    <definedName name="ORÇAMENTO.RevestimentodePiso">Orçamento!#REF!</definedName>
    <definedName name="ORÇAMENTO.ServiçoemTerra">Orçamento!#REF!</definedName>
    <definedName name="ORÇAMENTO.ServiçosPreliminares">Orçamento!#REF!</definedName>
    <definedName name="ORÇAMENTO.TotalOrçamento">Orçamento!$W$147</definedName>
    <definedName name="ORÇAMENTO.Transportes">Orçamento!#REF!</definedName>
    <definedName name="ORÇAMENTO.TROCADescrição">Orçamento!#REF!</definedName>
    <definedName name="ORÇAMENTO.TROCAFonte">Orçamento!#REF!</definedName>
    <definedName name="ORÇAMENTO.TROCAPreço">Orçamento!$X1</definedName>
    <definedName name="ORÇAMENTO.Unidade">Orçamento!$S1</definedName>
    <definedName name="ORÇAMENTO.Vidros">Orçamento!#REF!</definedName>
    <definedName name="RespostaSimOuNão">Orçamento!#REF!</definedName>
    <definedName name="SOMA.Serviços">SUMIF(OFFSET(Orçamento!$C1,1,0,Orçamento!$D1),"S",OFFSET(Orçamento!A1,1,0,Orçamento!$D1))</definedName>
    <definedName name="SOMA.ServiçosBM">SUMIF(OFFSET([1]BM!$A1,1,0,[1]BM!$B1),"S",OFFSET([1]BM!A1,1,0,[1]BM!$B1))</definedName>
    <definedName name="_xlnm.Print_Titles" localSheetId="0">Orçamento!$1:$16</definedName>
    <definedName name="TOTAL.Serviço">TRUNC(Orçamento!$T1*(Orçamento!$U1+Orçamento!$V1),2)</definedName>
    <definedName name="TOTAL.ServiçoBM">IF([1]BM!$J1=0,0,ROUND(ROUND([1]BM!XFB1,2)/100*[1]BM!$J1,2))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  <c r="C17" i="1" s="1"/>
  <c r="D17" i="1" l="1"/>
  <c r="H17" i="1"/>
  <c r="E17" i="1"/>
  <c r="I17" i="1"/>
  <c r="G17" i="1"/>
  <c r="K17" i="1"/>
  <c r="B17" i="1"/>
  <c r="F17" i="1"/>
  <c r="J17" i="1"/>
  <c r="E18" i="1"/>
  <c r="A19" i="1"/>
  <c r="C19" i="1"/>
  <c r="F19" i="1" l="1"/>
  <c r="B19" i="1"/>
  <c r="I19" i="1"/>
  <c r="E19" i="1"/>
  <c r="H19" i="1"/>
  <c r="G19" i="1"/>
  <c r="A20" i="1"/>
  <c r="C20" i="1"/>
  <c r="E20" i="1" s="1"/>
  <c r="H20" i="1" l="1"/>
  <c r="G20" i="1"/>
  <c r="F20" i="1"/>
  <c r="B20" i="1"/>
  <c r="I20" i="1"/>
  <c r="A21" i="1"/>
  <c r="A22" i="1"/>
  <c r="A23" i="1"/>
  <c r="A24" i="1"/>
  <c r="A25" i="1"/>
  <c r="C21" i="1" l="1"/>
  <c r="H21" i="1" s="1"/>
  <c r="G21" i="1"/>
  <c r="I21" i="1"/>
  <c r="B21" i="1"/>
  <c r="C22" i="1"/>
  <c r="A26" i="1"/>
  <c r="E21" i="1" l="1"/>
  <c r="F21" i="1"/>
  <c r="D22" i="1"/>
  <c r="H22" i="1"/>
  <c r="E22" i="1"/>
  <c r="I22" i="1"/>
  <c r="B22" i="1"/>
  <c r="F22" i="1"/>
  <c r="J22" i="1"/>
  <c r="C23" i="1"/>
  <c r="G22" i="1"/>
  <c r="K22" i="1"/>
  <c r="A27" i="1"/>
  <c r="A28" i="1"/>
  <c r="A29" i="1"/>
  <c r="A30" i="1"/>
  <c r="E23" i="1" l="1"/>
  <c r="I23" i="1"/>
  <c r="B23" i="1"/>
  <c r="F23" i="1"/>
  <c r="J23" i="1"/>
  <c r="C24" i="1"/>
  <c r="G23" i="1"/>
  <c r="K23" i="1"/>
  <c r="D23" i="1"/>
  <c r="H23" i="1"/>
  <c r="A31" i="1"/>
  <c r="A32" i="1"/>
  <c r="A33" i="1"/>
  <c r="B24" i="1" l="1"/>
  <c r="F24" i="1"/>
  <c r="G24" i="1"/>
  <c r="K21" i="1" s="1"/>
  <c r="H24" i="1"/>
  <c r="E24" i="1"/>
  <c r="I24" i="1"/>
  <c r="C25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G25" i="1" l="1"/>
  <c r="D25" i="1"/>
  <c r="H25" i="1"/>
  <c r="E25" i="1"/>
  <c r="I25" i="1"/>
  <c r="K25" i="1"/>
  <c r="B25" i="1"/>
  <c r="F25" i="1"/>
  <c r="J25" i="1"/>
  <c r="C26" i="1"/>
  <c r="A123" i="1"/>
  <c r="A124" i="1"/>
  <c r="A125" i="1"/>
  <c r="A126" i="1"/>
  <c r="A127" i="1"/>
  <c r="A128" i="1"/>
  <c r="A129" i="1"/>
  <c r="A130" i="1"/>
  <c r="A131" i="1"/>
  <c r="B26" i="1" l="1"/>
  <c r="F26" i="1"/>
  <c r="J26" i="1"/>
  <c r="G26" i="1"/>
  <c r="K26" i="1"/>
  <c r="E26" i="1"/>
  <c r="I26" i="1"/>
  <c r="D26" i="1"/>
  <c r="H26" i="1"/>
  <c r="C27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E27" i="1" l="1"/>
  <c r="I27" i="1"/>
  <c r="H27" i="1"/>
  <c r="B27" i="1"/>
  <c r="F27" i="1"/>
  <c r="J27" i="1"/>
  <c r="C28" i="1"/>
  <c r="G27" i="1"/>
  <c r="D27" i="1"/>
  <c r="K27" i="1"/>
  <c r="B28" i="1" l="1"/>
  <c r="F28" i="1"/>
  <c r="J28" i="1"/>
  <c r="C29" i="1"/>
  <c r="H28" i="1"/>
  <c r="E28" i="1"/>
  <c r="I28" i="1"/>
  <c r="G28" i="1"/>
  <c r="K28" i="1"/>
  <c r="D28" i="1"/>
  <c r="G29" i="1" l="1"/>
  <c r="F29" i="1"/>
  <c r="H29" i="1"/>
  <c r="E29" i="1"/>
  <c r="I29" i="1"/>
  <c r="B29" i="1"/>
  <c r="C30" i="1"/>
  <c r="J24" i="1"/>
  <c r="D30" i="1" l="1"/>
  <c r="H30" i="1"/>
  <c r="E30" i="1"/>
  <c r="I30" i="1"/>
  <c r="G30" i="1"/>
  <c r="K30" i="1"/>
  <c r="J30" i="1"/>
  <c r="B30" i="1"/>
  <c r="F30" i="1"/>
  <c r="C31" i="1"/>
  <c r="G31" i="1" l="1"/>
  <c r="K31" i="1"/>
  <c r="D31" i="1"/>
  <c r="H31" i="1"/>
  <c r="J31" i="1"/>
  <c r="E31" i="1"/>
  <c r="I31" i="1"/>
  <c r="B31" i="1"/>
  <c r="F31" i="1"/>
  <c r="C32" i="1"/>
  <c r="D32" i="1" l="1"/>
  <c r="H32" i="1"/>
  <c r="E32" i="1"/>
  <c r="I32" i="1"/>
  <c r="G32" i="1"/>
  <c r="K32" i="1"/>
  <c r="B32" i="1"/>
  <c r="F32" i="1"/>
  <c r="J32" i="1"/>
  <c r="C33" i="1"/>
  <c r="E33" i="1" l="1"/>
  <c r="I33" i="1"/>
  <c r="D33" i="1"/>
  <c r="B33" i="1"/>
  <c r="C34" i="1" s="1"/>
  <c r="F33" i="1"/>
  <c r="J33" i="1"/>
  <c r="G33" i="1"/>
  <c r="K33" i="1"/>
  <c r="H33" i="1"/>
  <c r="E34" i="1" l="1"/>
  <c r="I34" i="1"/>
  <c r="B34" i="1"/>
  <c r="F34" i="1"/>
  <c r="C35" i="1"/>
  <c r="G34" i="1"/>
  <c r="H34" i="1"/>
  <c r="B35" i="1" l="1"/>
  <c r="F35" i="1"/>
  <c r="J35" i="1"/>
  <c r="C36" i="1"/>
  <c r="G35" i="1"/>
  <c r="K35" i="1"/>
  <c r="D35" i="1"/>
  <c r="H35" i="1"/>
  <c r="I35" i="1"/>
  <c r="E35" i="1"/>
  <c r="G36" i="1" l="1"/>
  <c r="K36" i="1"/>
  <c r="D36" i="1"/>
  <c r="H36" i="1"/>
  <c r="E36" i="1"/>
  <c r="I36" i="1"/>
  <c r="F36" i="1"/>
  <c r="C37" i="1"/>
  <c r="J36" i="1"/>
  <c r="B36" i="1"/>
  <c r="D37" i="1" l="1"/>
  <c r="H37" i="1"/>
  <c r="E37" i="1"/>
  <c r="I37" i="1"/>
  <c r="B37" i="1"/>
  <c r="F37" i="1"/>
  <c r="J37" i="1"/>
  <c r="C38" i="1"/>
  <c r="G37" i="1"/>
  <c r="K37" i="1"/>
  <c r="E38" i="1" l="1"/>
  <c r="I38" i="1"/>
  <c r="B38" i="1"/>
  <c r="F38" i="1"/>
  <c r="J38" i="1"/>
  <c r="C39" i="1"/>
  <c r="G38" i="1"/>
  <c r="K38" i="1"/>
  <c r="D38" i="1"/>
  <c r="H38" i="1"/>
  <c r="B39" i="1" l="1"/>
  <c r="F39" i="1"/>
  <c r="J39" i="1"/>
  <c r="C40" i="1"/>
  <c r="G39" i="1"/>
  <c r="K39" i="1"/>
  <c r="D39" i="1"/>
  <c r="H39" i="1"/>
  <c r="E39" i="1"/>
  <c r="I39" i="1"/>
  <c r="G40" i="1" l="1"/>
  <c r="K40" i="1"/>
  <c r="D40" i="1"/>
  <c r="H40" i="1"/>
  <c r="E40" i="1"/>
  <c r="I40" i="1"/>
  <c r="B40" i="1"/>
  <c r="F40" i="1"/>
  <c r="C41" i="1"/>
  <c r="J40" i="1"/>
  <c r="D41" i="1" l="1"/>
  <c r="H41" i="1"/>
  <c r="E41" i="1"/>
  <c r="I41" i="1"/>
  <c r="B41" i="1"/>
  <c r="F41" i="1"/>
  <c r="J41" i="1"/>
  <c r="C42" i="1"/>
  <c r="K41" i="1"/>
  <c r="G41" i="1"/>
  <c r="E42" i="1" l="1"/>
  <c r="I42" i="1"/>
  <c r="B42" i="1"/>
  <c r="F42" i="1"/>
  <c r="J42" i="1"/>
  <c r="C43" i="1"/>
  <c r="G42" i="1"/>
  <c r="K42" i="1"/>
  <c r="H42" i="1"/>
  <c r="D42" i="1"/>
  <c r="B43" i="1" l="1"/>
  <c r="F43" i="1"/>
  <c r="J43" i="1"/>
  <c r="C44" i="1"/>
  <c r="G43" i="1"/>
  <c r="K43" i="1"/>
  <c r="D43" i="1"/>
  <c r="H43" i="1"/>
  <c r="I43" i="1"/>
  <c r="E43" i="1"/>
  <c r="G44" i="1" l="1"/>
  <c r="K44" i="1"/>
  <c r="D44" i="1"/>
  <c r="H44" i="1"/>
  <c r="E44" i="1"/>
  <c r="I44" i="1"/>
  <c r="F44" i="1"/>
  <c r="C45" i="1"/>
  <c r="J44" i="1"/>
  <c r="B44" i="1"/>
  <c r="D45" i="1" l="1"/>
  <c r="H45" i="1"/>
  <c r="E45" i="1"/>
  <c r="I45" i="1"/>
  <c r="B45" i="1"/>
  <c r="F45" i="1"/>
  <c r="J45" i="1"/>
  <c r="C46" i="1"/>
  <c r="G45" i="1"/>
  <c r="K45" i="1"/>
  <c r="E46" i="1" l="1"/>
  <c r="I46" i="1"/>
  <c r="B46" i="1"/>
  <c r="F46" i="1"/>
  <c r="J46" i="1"/>
  <c r="C47" i="1"/>
  <c r="G46" i="1"/>
  <c r="K46" i="1"/>
  <c r="D46" i="1"/>
  <c r="H46" i="1"/>
  <c r="B47" i="1" l="1"/>
  <c r="F47" i="1"/>
  <c r="J47" i="1"/>
  <c r="C48" i="1"/>
  <c r="G47" i="1"/>
  <c r="K47" i="1"/>
  <c r="D47" i="1"/>
  <c r="H47" i="1"/>
  <c r="E47" i="1"/>
  <c r="I47" i="1"/>
  <c r="G48" i="1" l="1"/>
  <c r="K48" i="1"/>
  <c r="D48" i="1"/>
  <c r="H48" i="1"/>
  <c r="E48" i="1"/>
  <c r="I48" i="1"/>
  <c r="B48" i="1"/>
  <c r="F48" i="1"/>
  <c r="C49" i="1"/>
  <c r="J48" i="1"/>
  <c r="D49" i="1" l="1"/>
  <c r="H49" i="1"/>
  <c r="E49" i="1"/>
  <c r="I49" i="1"/>
  <c r="B49" i="1"/>
  <c r="F49" i="1"/>
  <c r="J49" i="1"/>
  <c r="C50" i="1"/>
  <c r="K49" i="1"/>
  <c r="G49" i="1"/>
  <c r="E50" i="1" l="1"/>
  <c r="I50" i="1"/>
  <c r="B50" i="1"/>
  <c r="F50" i="1"/>
  <c r="J50" i="1"/>
  <c r="C51" i="1"/>
  <c r="G50" i="1"/>
  <c r="K50" i="1"/>
  <c r="H50" i="1"/>
  <c r="D50" i="1"/>
  <c r="B51" i="1" l="1"/>
  <c r="F51" i="1"/>
  <c r="J51" i="1"/>
  <c r="C52" i="1"/>
  <c r="G51" i="1"/>
  <c r="K51" i="1"/>
  <c r="D51" i="1"/>
  <c r="H51" i="1"/>
  <c r="I51" i="1"/>
  <c r="E51" i="1"/>
  <c r="G52" i="1" l="1"/>
  <c r="K52" i="1"/>
  <c r="D52" i="1"/>
  <c r="H52" i="1"/>
  <c r="E52" i="1"/>
  <c r="I52" i="1"/>
  <c r="F52" i="1"/>
  <c r="C53" i="1"/>
  <c r="J52" i="1"/>
  <c r="B52" i="1"/>
  <c r="D53" i="1" l="1"/>
  <c r="H53" i="1"/>
  <c r="E53" i="1"/>
  <c r="I53" i="1"/>
  <c r="B53" i="1"/>
  <c r="F53" i="1"/>
  <c r="J53" i="1"/>
  <c r="C54" i="1"/>
  <c r="G53" i="1"/>
  <c r="K53" i="1"/>
  <c r="E54" i="1" l="1"/>
  <c r="I54" i="1"/>
  <c r="B54" i="1"/>
  <c r="F54" i="1"/>
  <c r="J54" i="1"/>
  <c r="C55" i="1"/>
  <c r="G54" i="1"/>
  <c r="K54" i="1"/>
  <c r="D54" i="1"/>
  <c r="H54" i="1"/>
  <c r="B55" i="1" l="1"/>
  <c r="F55" i="1"/>
  <c r="J55" i="1"/>
  <c r="C56" i="1"/>
  <c r="G55" i="1"/>
  <c r="K55" i="1"/>
  <c r="D55" i="1"/>
  <c r="H55" i="1"/>
  <c r="E55" i="1"/>
  <c r="I55" i="1"/>
  <c r="G56" i="1" l="1"/>
  <c r="K56" i="1"/>
  <c r="D56" i="1"/>
  <c r="H56" i="1"/>
  <c r="E56" i="1"/>
  <c r="I56" i="1"/>
  <c r="B56" i="1"/>
  <c r="F56" i="1"/>
  <c r="C57" i="1"/>
  <c r="J56" i="1"/>
  <c r="D57" i="1" l="1"/>
  <c r="H57" i="1"/>
  <c r="E57" i="1"/>
  <c r="I57" i="1"/>
  <c r="B57" i="1"/>
  <c r="F57" i="1"/>
  <c r="J57" i="1"/>
  <c r="C58" i="1"/>
  <c r="K57" i="1"/>
  <c r="G57" i="1"/>
  <c r="E58" i="1" l="1"/>
  <c r="I58" i="1"/>
  <c r="B58" i="1"/>
  <c r="F58" i="1"/>
  <c r="G58" i="1"/>
  <c r="K58" i="1"/>
  <c r="H58" i="1"/>
  <c r="J58" i="1"/>
  <c r="C59" i="1"/>
  <c r="D58" i="1"/>
  <c r="B59" i="1" l="1"/>
  <c r="D59" i="1"/>
  <c r="G59" i="1"/>
  <c r="K59" i="1"/>
  <c r="H59" i="1"/>
  <c r="E59" i="1"/>
  <c r="I59" i="1"/>
  <c r="F59" i="1"/>
  <c r="C60" i="1"/>
  <c r="J59" i="1"/>
  <c r="D60" i="1" l="1"/>
  <c r="H60" i="1"/>
  <c r="E60" i="1"/>
  <c r="I60" i="1"/>
  <c r="B60" i="1"/>
  <c r="F60" i="1"/>
  <c r="J60" i="1"/>
  <c r="C61" i="1"/>
  <c r="G60" i="1"/>
  <c r="K60" i="1"/>
  <c r="E61" i="1" l="1"/>
  <c r="I61" i="1"/>
  <c r="B61" i="1"/>
  <c r="F61" i="1"/>
  <c r="J61" i="1"/>
  <c r="C62" i="1"/>
  <c r="G61" i="1"/>
  <c r="K61" i="1"/>
  <c r="D61" i="1"/>
  <c r="H61" i="1"/>
  <c r="B62" i="1" l="1"/>
  <c r="F62" i="1"/>
  <c r="J62" i="1"/>
  <c r="C63" i="1"/>
  <c r="G62" i="1"/>
  <c r="K62" i="1"/>
  <c r="D62" i="1"/>
  <c r="H62" i="1"/>
  <c r="E62" i="1"/>
  <c r="I62" i="1"/>
  <c r="G63" i="1" l="1"/>
  <c r="K63" i="1"/>
  <c r="D63" i="1"/>
  <c r="H63" i="1"/>
  <c r="E63" i="1"/>
  <c r="I63" i="1"/>
  <c r="J63" i="1"/>
  <c r="B63" i="1"/>
  <c r="F63" i="1"/>
  <c r="C64" i="1"/>
  <c r="D64" i="1" l="1"/>
  <c r="H64" i="1"/>
  <c r="E64" i="1"/>
  <c r="I64" i="1"/>
  <c r="B64" i="1"/>
  <c r="F64" i="1"/>
  <c r="J64" i="1"/>
  <c r="C65" i="1"/>
  <c r="G64" i="1"/>
  <c r="K64" i="1"/>
  <c r="E65" i="1" l="1"/>
  <c r="I65" i="1"/>
  <c r="B65" i="1"/>
  <c r="C66" i="1" s="1"/>
  <c r="F65" i="1"/>
  <c r="G65" i="1"/>
  <c r="H65" i="1"/>
  <c r="B66" i="1" l="1"/>
  <c r="F66" i="1"/>
  <c r="C67" i="1"/>
  <c r="G66" i="1"/>
  <c r="H66" i="1"/>
  <c r="E66" i="1"/>
  <c r="I66" i="1"/>
  <c r="G67" i="1" l="1"/>
  <c r="K67" i="1"/>
  <c r="D67" i="1"/>
  <c r="H67" i="1"/>
  <c r="E67" i="1"/>
  <c r="I67" i="1"/>
  <c r="B67" i="1"/>
  <c r="C68" i="1" s="1"/>
  <c r="F67" i="1"/>
  <c r="J67" i="1"/>
  <c r="H68" i="1" l="1"/>
  <c r="E68" i="1"/>
  <c r="I68" i="1"/>
  <c r="B68" i="1"/>
  <c r="F68" i="1"/>
  <c r="C69" i="1"/>
  <c r="G68" i="1"/>
  <c r="K66" i="1" s="1"/>
  <c r="E69" i="1" l="1"/>
  <c r="I69" i="1"/>
  <c r="B69" i="1"/>
  <c r="F69" i="1"/>
  <c r="J69" i="1"/>
  <c r="C70" i="1"/>
  <c r="G69" i="1"/>
  <c r="K69" i="1"/>
  <c r="D69" i="1"/>
  <c r="H69" i="1"/>
  <c r="B70" i="1" l="1"/>
  <c r="F70" i="1"/>
  <c r="J70" i="1"/>
  <c r="C71" i="1"/>
  <c r="G70" i="1"/>
  <c r="K70" i="1"/>
  <c r="D70" i="1"/>
  <c r="H70" i="1"/>
  <c r="E70" i="1"/>
  <c r="I70" i="1"/>
  <c r="G71" i="1" l="1"/>
  <c r="K68" i="1" s="1"/>
  <c r="H71" i="1"/>
  <c r="E71" i="1"/>
  <c r="I71" i="1"/>
  <c r="B71" i="1"/>
  <c r="C72" i="1"/>
  <c r="F71" i="1"/>
  <c r="D72" i="1" l="1"/>
  <c r="H72" i="1"/>
  <c r="E72" i="1"/>
  <c r="I72" i="1"/>
  <c r="B72" i="1"/>
  <c r="F72" i="1"/>
  <c r="J72" i="1"/>
  <c r="C73" i="1"/>
  <c r="G72" i="1"/>
  <c r="K72" i="1"/>
  <c r="B73" i="1" l="1"/>
  <c r="F73" i="1"/>
  <c r="J73" i="1"/>
  <c r="C74" i="1"/>
  <c r="G73" i="1"/>
  <c r="K73" i="1"/>
  <c r="D73" i="1"/>
  <c r="E73" i="1"/>
  <c r="H73" i="1"/>
  <c r="I73" i="1"/>
  <c r="G74" i="1" l="1"/>
  <c r="K71" i="1" s="1"/>
  <c r="H74" i="1"/>
  <c r="E74" i="1"/>
  <c r="C75" i="1"/>
  <c r="F74" i="1"/>
  <c r="I74" i="1"/>
  <c r="B74" i="1"/>
  <c r="D75" i="1" l="1"/>
  <c r="H75" i="1"/>
  <c r="E75" i="1"/>
  <c r="I75" i="1"/>
  <c r="K75" i="1"/>
  <c r="C76" i="1"/>
  <c r="F75" i="1"/>
  <c r="G75" i="1"/>
  <c r="J75" i="1"/>
  <c r="B75" i="1"/>
  <c r="E76" i="1" l="1"/>
  <c r="I76" i="1"/>
  <c r="B76" i="1"/>
  <c r="F76" i="1"/>
  <c r="J76" i="1"/>
  <c r="C77" i="1"/>
  <c r="K76" i="1"/>
  <c r="D76" i="1"/>
  <c r="G76" i="1"/>
  <c r="H76" i="1"/>
  <c r="B77" i="1" l="1"/>
  <c r="F77" i="1"/>
  <c r="J77" i="1"/>
  <c r="G77" i="1"/>
  <c r="D77" i="1"/>
  <c r="K77" i="1"/>
  <c r="E77" i="1"/>
  <c r="H77" i="1"/>
  <c r="I77" i="1"/>
  <c r="C78" i="1"/>
  <c r="H78" i="1" l="1"/>
  <c r="E78" i="1"/>
  <c r="I78" i="1"/>
  <c r="B78" i="1"/>
  <c r="F78" i="1"/>
  <c r="C79" i="1"/>
  <c r="G78" i="1"/>
  <c r="K74" i="1"/>
  <c r="E79" i="1" l="1"/>
  <c r="I79" i="1"/>
  <c r="B79" i="1"/>
  <c r="F79" i="1"/>
  <c r="J79" i="1"/>
  <c r="C80" i="1"/>
  <c r="G79" i="1"/>
  <c r="K79" i="1"/>
  <c r="D79" i="1"/>
  <c r="H79" i="1"/>
  <c r="B80" i="1" l="1"/>
  <c r="F80" i="1"/>
  <c r="J80" i="1"/>
  <c r="C81" i="1"/>
  <c r="G80" i="1"/>
  <c r="K80" i="1"/>
  <c r="D80" i="1"/>
  <c r="H80" i="1"/>
  <c r="E80" i="1"/>
  <c r="I80" i="1"/>
  <c r="G81" i="1" l="1"/>
  <c r="K81" i="1"/>
  <c r="D81" i="1"/>
  <c r="H81" i="1"/>
  <c r="E81" i="1"/>
  <c r="I81" i="1"/>
  <c r="B81" i="1"/>
  <c r="F81" i="1"/>
  <c r="C82" i="1"/>
  <c r="J81" i="1"/>
  <c r="D82" i="1" l="1"/>
  <c r="H82" i="1"/>
  <c r="E82" i="1"/>
  <c r="I82" i="1"/>
  <c r="B82" i="1"/>
  <c r="F82" i="1"/>
  <c r="J82" i="1"/>
  <c r="C83" i="1"/>
  <c r="G82" i="1"/>
  <c r="K82" i="1"/>
  <c r="E83" i="1" l="1"/>
  <c r="I83" i="1"/>
  <c r="B83" i="1"/>
  <c r="F83" i="1"/>
  <c r="J83" i="1"/>
  <c r="C84" i="1"/>
  <c r="G83" i="1"/>
  <c r="K83" i="1"/>
  <c r="D83" i="1"/>
  <c r="H83" i="1"/>
  <c r="B84" i="1" l="1"/>
  <c r="F84" i="1"/>
  <c r="J84" i="1"/>
  <c r="C85" i="1"/>
  <c r="G84" i="1"/>
  <c r="K84" i="1"/>
  <c r="D84" i="1"/>
  <c r="H84" i="1"/>
  <c r="E84" i="1"/>
  <c r="I84" i="1"/>
  <c r="G85" i="1" l="1"/>
  <c r="H85" i="1"/>
  <c r="E85" i="1"/>
  <c r="I85" i="1"/>
  <c r="B85" i="1"/>
  <c r="C86" i="1"/>
  <c r="F85" i="1"/>
  <c r="D86" i="1" l="1"/>
  <c r="H86" i="1"/>
  <c r="E86" i="1"/>
  <c r="I86" i="1"/>
  <c r="B86" i="1"/>
  <c r="F86" i="1"/>
  <c r="J86" i="1"/>
  <c r="C87" i="1"/>
  <c r="G86" i="1"/>
  <c r="K86" i="1"/>
  <c r="E87" i="1" l="1"/>
  <c r="I87" i="1"/>
  <c r="B87" i="1"/>
  <c r="F87" i="1"/>
  <c r="J87" i="1"/>
  <c r="C88" i="1"/>
  <c r="G87" i="1"/>
  <c r="K87" i="1"/>
  <c r="D87" i="1"/>
  <c r="H87" i="1"/>
  <c r="B88" i="1" l="1"/>
  <c r="F88" i="1"/>
  <c r="J88" i="1"/>
  <c r="C89" i="1"/>
  <c r="G88" i="1"/>
  <c r="K88" i="1"/>
  <c r="D88" i="1"/>
  <c r="H88" i="1"/>
  <c r="E88" i="1"/>
  <c r="I88" i="1"/>
  <c r="G89" i="1" l="1"/>
  <c r="K89" i="1"/>
  <c r="D89" i="1"/>
  <c r="H89" i="1"/>
  <c r="E89" i="1"/>
  <c r="I89" i="1"/>
  <c r="B89" i="1"/>
  <c r="F89" i="1"/>
  <c r="C90" i="1"/>
  <c r="J89" i="1"/>
  <c r="D90" i="1" l="1"/>
  <c r="H90" i="1"/>
  <c r="B90" i="1"/>
  <c r="F90" i="1"/>
  <c r="J90" i="1"/>
  <c r="C91" i="1"/>
  <c r="I90" i="1"/>
  <c r="K90" i="1"/>
  <c r="E90" i="1"/>
  <c r="G90" i="1"/>
  <c r="E91" i="1" l="1"/>
  <c r="I91" i="1"/>
  <c r="G91" i="1"/>
  <c r="K91" i="1"/>
  <c r="H91" i="1"/>
  <c r="B91" i="1"/>
  <c r="J91" i="1"/>
  <c r="C92" i="1"/>
  <c r="D91" i="1"/>
  <c r="F91" i="1"/>
  <c r="B92" i="1" l="1"/>
  <c r="F92" i="1"/>
  <c r="J92" i="1"/>
  <c r="C93" i="1"/>
  <c r="D92" i="1"/>
  <c r="H92" i="1"/>
  <c r="I92" i="1"/>
  <c r="K92" i="1"/>
  <c r="E92" i="1"/>
  <c r="G92" i="1"/>
  <c r="G93" i="1" l="1"/>
  <c r="K93" i="1"/>
  <c r="F93" i="1"/>
  <c r="B93" i="1"/>
  <c r="H93" i="1"/>
  <c r="C94" i="1"/>
  <c r="D93" i="1"/>
  <c r="I93" i="1"/>
  <c r="E93" i="1"/>
  <c r="J93" i="1"/>
  <c r="D94" i="1" l="1"/>
  <c r="B94" i="1"/>
  <c r="G94" i="1"/>
  <c r="K94" i="1"/>
  <c r="H94" i="1"/>
  <c r="E94" i="1"/>
  <c r="I94" i="1"/>
  <c r="J94" i="1"/>
  <c r="F94" i="1"/>
  <c r="C95" i="1"/>
  <c r="D95" i="1" l="1"/>
  <c r="H95" i="1"/>
  <c r="E95" i="1"/>
  <c r="I95" i="1"/>
  <c r="B95" i="1"/>
  <c r="F95" i="1"/>
  <c r="J95" i="1"/>
  <c r="C96" i="1"/>
  <c r="G95" i="1"/>
  <c r="K95" i="1"/>
  <c r="E96" i="1" l="1"/>
  <c r="I96" i="1"/>
  <c r="B96" i="1"/>
  <c r="F96" i="1"/>
  <c r="J96" i="1"/>
  <c r="C97" i="1"/>
  <c r="G96" i="1"/>
  <c r="K96" i="1"/>
  <c r="D96" i="1"/>
  <c r="H96" i="1"/>
  <c r="B97" i="1" l="1"/>
  <c r="F97" i="1"/>
  <c r="J97" i="1"/>
  <c r="C98" i="1"/>
  <c r="G97" i="1"/>
  <c r="K97" i="1"/>
  <c r="D97" i="1"/>
  <c r="H97" i="1"/>
  <c r="E97" i="1"/>
  <c r="I97" i="1"/>
  <c r="G98" i="1" l="1"/>
  <c r="K98" i="1"/>
  <c r="D98" i="1"/>
  <c r="H98" i="1"/>
  <c r="E98" i="1"/>
  <c r="I98" i="1"/>
  <c r="B98" i="1"/>
  <c r="F98" i="1"/>
  <c r="C99" i="1"/>
  <c r="J98" i="1"/>
  <c r="D99" i="1" l="1"/>
  <c r="H99" i="1"/>
  <c r="E99" i="1"/>
  <c r="I99" i="1"/>
  <c r="B99" i="1"/>
  <c r="F99" i="1"/>
  <c r="J99" i="1"/>
  <c r="C100" i="1"/>
  <c r="G99" i="1"/>
  <c r="K99" i="1"/>
  <c r="E100" i="1" l="1"/>
  <c r="I100" i="1"/>
  <c r="B100" i="1"/>
  <c r="F100" i="1"/>
  <c r="J100" i="1"/>
  <c r="C101" i="1"/>
  <c r="G100" i="1"/>
  <c r="K100" i="1"/>
  <c r="H100" i="1"/>
  <c r="D100" i="1"/>
  <c r="B101" i="1" l="1"/>
  <c r="F101" i="1"/>
  <c r="J101" i="1"/>
  <c r="C102" i="1"/>
  <c r="G101" i="1"/>
  <c r="K101" i="1"/>
  <c r="D101" i="1"/>
  <c r="H101" i="1"/>
  <c r="E101" i="1"/>
  <c r="I101" i="1"/>
  <c r="G102" i="1" l="1"/>
  <c r="K102" i="1"/>
  <c r="D102" i="1"/>
  <c r="H102" i="1"/>
  <c r="E102" i="1"/>
  <c r="I102" i="1"/>
  <c r="J102" i="1"/>
  <c r="F102" i="1"/>
  <c r="B102" i="1"/>
  <c r="C103" i="1"/>
  <c r="D103" i="1" l="1"/>
  <c r="H103" i="1"/>
  <c r="E103" i="1"/>
  <c r="I103" i="1"/>
  <c r="B103" i="1"/>
  <c r="F103" i="1"/>
  <c r="K103" i="1"/>
  <c r="C104" i="1"/>
  <c r="G103" i="1"/>
  <c r="J103" i="1"/>
  <c r="E104" i="1" l="1"/>
  <c r="I104" i="1"/>
  <c r="B104" i="1"/>
  <c r="F104" i="1"/>
  <c r="J104" i="1"/>
  <c r="C105" i="1"/>
  <c r="D104" i="1"/>
  <c r="G104" i="1"/>
  <c r="H104" i="1"/>
  <c r="K104" i="1"/>
  <c r="B105" i="1" l="1"/>
  <c r="F105" i="1"/>
  <c r="J105" i="1"/>
  <c r="C106" i="1"/>
  <c r="G105" i="1"/>
  <c r="K105" i="1"/>
  <c r="E105" i="1"/>
  <c r="I105" i="1"/>
  <c r="H105" i="1"/>
  <c r="D105" i="1"/>
  <c r="G106" i="1" l="1"/>
  <c r="K106" i="1"/>
  <c r="D106" i="1"/>
  <c r="H106" i="1"/>
  <c r="F106" i="1"/>
  <c r="B106" i="1"/>
  <c r="J106" i="1"/>
  <c r="C107" i="1"/>
  <c r="I106" i="1"/>
  <c r="E106" i="1"/>
  <c r="D107" i="1" l="1"/>
  <c r="H107" i="1"/>
  <c r="E107" i="1"/>
  <c r="I107" i="1"/>
  <c r="F107" i="1"/>
  <c r="B107" i="1"/>
  <c r="J107" i="1"/>
  <c r="C108" i="1"/>
  <c r="G107" i="1"/>
  <c r="K107" i="1"/>
  <c r="E108" i="1" l="1"/>
  <c r="I108" i="1"/>
  <c r="B108" i="1"/>
  <c r="F108" i="1"/>
  <c r="J108" i="1"/>
  <c r="C109" i="1"/>
  <c r="D108" i="1"/>
  <c r="H108" i="1"/>
  <c r="G108" i="1"/>
  <c r="K108" i="1"/>
  <c r="B109" i="1" l="1"/>
  <c r="F109" i="1"/>
  <c r="J109" i="1"/>
  <c r="C110" i="1"/>
  <c r="G109" i="1"/>
  <c r="K109" i="1"/>
  <c r="E109" i="1"/>
  <c r="H109" i="1"/>
  <c r="I109" i="1"/>
  <c r="D109" i="1"/>
  <c r="G110" i="1" l="1"/>
  <c r="K110" i="1"/>
  <c r="D110" i="1"/>
  <c r="H110" i="1"/>
  <c r="F110" i="1"/>
  <c r="E110" i="1"/>
  <c r="C111" i="1"/>
  <c r="I110" i="1"/>
  <c r="B110" i="1"/>
  <c r="J110" i="1"/>
  <c r="H111" i="1" l="1"/>
  <c r="E111" i="1"/>
  <c r="I111" i="1"/>
  <c r="F111" i="1"/>
  <c r="G111" i="1"/>
  <c r="B111" i="1"/>
  <c r="C112" i="1"/>
  <c r="E112" i="1" l="1"/>
  <c r="I112" i="1"/>
  <c r="B112" i="1"/>
  <c r="F112" i="1"/>
  <c r="C113" i="1"/>
  <c r="G112" i="1"/>
  <c r="H112" i="1"/>
  <c r="B113" i="1" l="1"/>
  <c r="F113" i="1"/>
  <c r="J113" i="1"/>
  <c r="C114" i="1"/>
  <c r="G113" i="1"/>
  <c r="K113" i="1"/>
  <c r="E113" i="1"/>
  <c r="I113" i="1"/>
  <c r="H113" i="1"/>
  <c r="D113" i="1"/>
  <c r="G114" i="1" l="1"/>
  <c r="H114" i="1"/>
  <c r="F114" i="1"/>
  <c r="I114" i="1"/>
  <c r="B114" i="1"/>
  <c r="E114" i="1"/>
  <c r="C115" i="1"/>
  <c r="K112" i="1"/>
  <c r="D115" i="1" l="1"/>
  <c r="H115" i="1"/>
  <c r="E115" i="1"/>
  <c r="I115" i="1"/>
  <c r="F115" i="1"/>
  <c r="G115" i="1"/>
  <c r="B115" i="1"/>
  <c r="C116" i="1" s="1"/>
  <c r="J115" i="1"/>
  <c r="K115" i="1"/>
  <c r="B116" i="1" l="1"/>
  <c r="F116" i="1"/>
  <c r="C117" i="1"/>
  <c r="I116" i="1"/>
  <c r="G116" i="1"/>
  <c r="J114" i="1" s="1"/>
  <c r="H116" i="1"/>
  <c r="E116" i="1"/>
  <c r="G117" i="1" l="1"/>
  <c r="E117" i="1"/>
  <c r="F117" i="1"/>
  <c r="B117" i="1"/>
  <c r="I117" i="1"/>
  <c r="H117" i="1"/>
  <c r="C118" i="1"/>
  <c r="D118" i="1" l="1"/>
  <c r="H118" i="1"/>
  <c r="F118" i="1"/>
  <c r="K118" i="1"/>
  <c r="B118" i="1"/>
  <c r="G118" i="1"/>
  <c r="I118" i="1"/>
  <c r="E118" i="1"/>
  <c r="J118" i="1"/>
  <c r="C119" i="1"/>
  <c r="E119" i="1" l="1"/>
  <c r="I119" i="1"/>
  <c r="F119" i="1"/>
  <c r="B119" i="1"/>
  <c r="C120" i="1" s="1"/>
  <c r="G119" i="1"/>
  <c r="H119" i="1"/>
  <c r="J117" i="1"/>
  <c r="B120" i="1" l="1"/>
  <c r="F120" i="1"/>
  <c r="C121" i="1"/>
  <c r="G120" i="1"/>
  <c r="H120" i="1"/>
  <c r="I120" i="1"/>
  <c r="E120" i="1"/>
  <c r="K116" i="1"/>
  <c r="G121" i="1" l="1"/>
  <c r="K121" i="1"/>
  <c r="B121" i="1"/>
  <c r="C122" i="1" s="1"/>
  <c r="H121" i="1"/>
  <c r="I121" i="1"/>
  <c r="D121" i="1"/>
  <c r="E121" i="1"/>
  <c r="J121" i="1"/>
  <c r="F121" i="1"/>
  <c r="H122" i="1" l="1"/>
  <c r="I122" i="1"/>
  <c r="E122" i="1"/>
  <c r="F122" i="1"/>
  <c r="B122" i="1"/>
  <c r="G122" i="1"/>
  <c r="C123" i="1"/>
  <c r="G123" i="1" l="1"/>
  <c r="K123" i="1"/>
  <c r="D123" i="1"/>
  <c r="E123" i="1"/>
  <c r="I123" i="1"/>
  <c r="B123" i="1"/>
  <c r="F123" i="1"/>
  <c r="J123" i="1"/>
  <c r="C124" i="1"/>
  <c r="H123" i="1"/>
  <c r="K120" i="1"/>
  <c r="H124" i="1" l="1"/>
  <c r="E124" i="1"/>
  <c r="I124" i="1"/>
  <c r="B124" i="1"/>
  <c r="F124" i="1"/>
  <c r="C125" i="1"/>
  <c r="G124" i="1"/>
  <c r="J120" i="1" s="1"/>
  <c r="D120" i="1" s="1"/>
  <c r="J122" i="1" l="1"/>
  <c r="E125" i="1"/>
  <c r="I125" i="1"/>
  <c r="B125" i="1"/>
  <c r="F125" i="1"/>
  <c r="J125" i="1"/>
  <c r="C126" i="1"/>
  <c r="G125" i="1"/>
  <c r="K125" i="1"/>
  <c r="D125" i="1"/>
  <c r="H125" i="1"/>
  <c r="B126" i="1" l="1"/>
  <c r="F126" i="1"/>
  <c r="J126" i="1"/>
  <c r="C127" i="1"/>
  <c r="G126" i="1"/>
  <c r="D126" i="1"/>
  <c r="H126" i="1"/>
  <c r="E126" i="1"/>
  <c r="I126" i="1"/>
  <c r="K126" i="1"/>
  <c r="G127" i="1" l="1"/>
  <c r="E127" i="1"/>
  <c r="I127" i="1"/>
  <c r="B127" i="1"/>
  <c r="C128" i="1" s="1"/>
  <c r="F127" i="1"/>
  <c r="K124" i="1" s="1"/>
  <c r="H127" i="1"/>
  <c r="E128" i="1" l="1"/>
  <c r="I128" i="1"/>
  <c r="B128" i="1"/>
  <c r="F128" i="1"/>
  <c r="C129" i="1"/>
  <c r="G128" i="1"/>
  <c r="H128" i="1"/>
  <c r="B129" i="1" l="1"/>
  <c r="F129" i="1"/>
  <c r="J129" i="1"/>
  <c r="C130" i="1"/>
  <c r="G129" i="1"/>
  <c r="K129" i="1"/>
  <c r="D129" i="1"/>
  <c r="H129" i="1"/>
  <c r="E129" i="1"/>
  <c r="I129" i="1"/>
  <c r="D130" i="1" l="1"/>
  <c r="H130" i="1"/>
  <c r="E130" i="1"/>
  <c r="I130" i="1"/>
  <c r="B130" i="1"/>
  <c r="F130" i="1"/>
  <c r="J130" i="1"/>
  <c r="C131" i="1"/>
  <c r="G130" i="1"/>
  <c r="K130" i="1"/>
  <c r="E131" i="1" l="1"/>
  <c r="I131" i="1"/>
  <c r="B131" i="1"/>
  <c r="F131" i="1"/>
  <c r="G131" i="1"/>
  <c r="H131" i="1"/>
  <c r="C132" i="1"/>
  <c r="D132" i="1" l="1"/>
  <c r="H132" i="1"/>
  <c r="E132" i="1"/>
  <c r="I132" i="1"/>
  <c r="B132" i="1"/>
  <c r="F132" i="1"/>
  <c r="J132" i="1"/>
  <c r="C133" i="1"/>
  <c r="G132" i="1"/>
  <c r="K132" i="1"/>
  <c r="K128" i="1"/>
  <c r="E133" i="1" l="1"/>
  <c r="I133" i="1"/>
  <c r="B133" i="1"/>
  <c r="C134" i="1" s="1"/>
  <c r="F133" i="1"/>
  <c r="G133" i="1"/>
  <c r="J131" i="1" s="1"/>
  <c r="H133" i="1"/>
  <c r="J128" i="1"/>
  <c r="D128" i="1" s="1"/>
  <c r="B134" i="1" l="1"/>
  <c r="F134" i="1"/>
  <c r="C135" i="1"/>
  <c r="G134" i="1"/>
  <c r="H134" i="1"/>
  <c r="E134" i="1"/>
  <c r="I134" i="1"/>
  <c r="G135" i="1" l="1"/>
  <c r="K135" i="1"/>
  <c r="B135" i="1"/>
  <c r="C136" i="1"/>
  <c r="D135" i="1"/>
  <c r="H135" i="1"/>
  <c r="E135" i="1"/>
  <c r="I135" i="1"/>
  <c r="F135" i="1"/>
  <c r="J135" i="1"/>
  <c r="D136" i="1" l="1"/>
  <c r="H136" i="1"/>
  <c r="E136" i="1"/>
  <c r="I136" i="1"/>
  <c r="B136" i="1"/>
  <c r="F136" i="1"/>
  <c r="J136" i="1"/>
  <c r="C137" i="1"/>
  <c r="G136" i="1"/>
  <c r="K136" i="1"/>
  <c r="E137" i="1" l="1"/>
  <c r="I137" i="1"/>
  <c r="D137" i="1"/>
  <c r="H137" i="1"/>
  <c r="B137" i="1"/>
  <c r="F137" i="1"/>
  <c r="J137" i="1"/>
  <c r="C138" i="1"/>
  <c r="G137" i="1"/>
  <c r="K137" i="1"/>
  <c r="B138" i="1" l="1"/>
  <c r="F138" i="1"/>
  <c r="C139" i="1"/>
  <c r="G138" i="1"/>
  <c r="I138" i="1"/>
  <c r="H138" i="1"/>
  <c r="E138" i="1"/>
  <c r="G139" i="1" l="1"/>
  <c r="K139" i="1"/>
  <c r="D139" i="1"/>
  <c r="H139" i="1"/>
  <c r="E139" i="1"/>
  <c r="I139" i="1"/>
  <c r="B139" i="1"/>
  <c r="C140" i="1" s="1"/>
  <c r="F139" i="1"/>
  <c r="J139" i="1"/>
  <c r="H140" i="1" l="1"/>
  <c r="E140" i="1"/>
  <c r="I140" i="1"/>
  <c r="B140" i="1"/>
  <c r="F140" i="1"/>
  <c r="C141" i="1"/>
  <c r="G140" i="1"/>
  <c r="K138" i="1" s="1"/>
  <c r="E141" i="1" l="1"/>
  <c r="I141" i="1"/>
  <c r="B141" i="1"/>
  <c r="C142" i="1" s="1"/>
  <c r="F141" i="1"/>
  <c r="J141" i="1"/>
  <c r="D141" i="1"/>
  <c r="H141" i="1"/>
  <c r="G141" i="1"/>
  <c r="K141" i="1"/>
  <c r="B142" i="1" l="1"/>
  <c r="F142" i="1"/>
  <c r="C143" i="1"/>
  <c r="G142" i="1"/>
  <c r="J140" i="1" s="1"/>
  <c r="H142" i="1"/>
  <c r="E142" i="1"/>
  <c r="I142" i="1"/>
  <c r="J138" i="1" l="1"/>
  <c r="D138" i="1" s="1"/>
  <c r="A7" i="1"/>
  <c r="G143" i="1"/>
  <c r="K143" i="1"/>
  <c r="D143" i="1"/>
  <c r="H143" i="1"/>
  <c r="F143" i="1"/>
  <c r="E143" i="1"/>
  <c r="I143" i="1"/>
  <c r="B143" i="1"/>
  <c r="J143" i="1"/>
  <c r="K140" i="1"/>
  <c r="D140" i="1" s="1"/>
  <c r="J19" i="1" l="1"/>
  <c r="K19" i="1"/>
  <c r="K20" i="1"/>
  <c r="J20" i="1"/>
  <c r="K29" i="1"/>
  <c r="J29" i="1"/>
  <c r="J34" i="1"/>
  <c r="K34" i="1"/>
  <c r="K65" i="1"/>
  <c r="J65" i="1"/>
  <c r="J85" i="1"/>
  <c r="K85" i="1"/>
  <c r="J111" i="1"/>
  <c r="K111" i="1"/>
  <c r="D111" i="1" s="1"/>
  <c r="J119" i="1"/>
  <c r="J116" i="1"/>
  <c r="D116" i="1" s="1"/>
  <c r="K119" i="1"/>
  <c r="J124" i="1"/>
  <c r="D124" i="1" s="1"/>
  <c r="K127" i="1"/>
  <c r="J127" i="1"/>
  <c r="K133" i="1"/>
  <c r="J133" i="1"/>
  <c r="K142" i="1"/>
  <c r="J142" i="1"/>
  <c r="J21" i="1"/>
  <c r="D21" i="1" s="1"/>
  <c r="K24" i="1"/>
  <c r="D24" i="1" s="1"/>
  <c r="J66" i="1"/>
  <c r="D66" i="1" s="1"/>
  <c r="J68" i="1"/>
  <c r="D68" i="1" s="1"/>
  <c r="J71" i="1"/>
  <c r="D71" i="1" s="1"/>
  <c r="J74" i="1"/>
  <c r="D74" i="1" s="1"/>
  <c r="K78" i="1"/>
  <c r="J78" i="1"/>
  <c r="J112" i="1"/>
  <c r="D112" i="1" s="1"/>
  <c r="K114" i="1"/>
  <c r="D114" i="1" s="1"/>
  <c r="K117" i="1"/>
  <c r="D117" i="1" s="1"/>
  <c r="K122" i="1"/>
  <c r="D122" i="1" s="1"/>
  <c r="K131" i="1"/>
  <c r="D131" i="1" s="1"/>
  <c r="J134" i="1"/>
  <c r="K134" i="1"/>
  <c r="D119" i="1" l="1"/>
  <c r="D19" i="1"/>
  <c r="D78" i="1"/>
  <c r="D85" i="1"/>
  <c r="D34" i="1"/>
  <c r="D134" i="1"/>
  <c r="D142" i="1"/>
  <c r="D127" i="1"/>
  <c r="D20" i="1"/>
  <c r="D133" i="1"/>
  <c r="D65" i="1"/>
  <c r="D29" i="1"/>
  <c r="D18" i="1" l="1"/>
</calcChain>
</file>

<file path=xl/comments1.xml><?xml version="1.0" encoding="utf-8"?>
<comments xmlns="http://schemas.openxmlformats.org/spreadsheetml/2006/main">
  <authors>
    <author>Thiago Rodrigues Alves Lopes</author>
  </authors>
  <commentList>
    <comment ref="R28" authorId="0" shapeId="0">
      <text>
        <r>
          <rPr>
            <b/>
            <sz val="9"/>
            <color indexed="81"/>
            <rFont val="Segoe UI"/>
            <family val="2"/>
          </rPr>
          <t>Placa de Obra:</t>
        </r>
        <r>
          <rPr>
            <sz val="9"/>
            <color indexed="81"/>
            <rFont val="Segoe UI"/>
            <family val="2"/>
          </rPr>
          <t xml:space="preserve">
Área: 4,50 m²</t>
        </r>
      </text>
    </comment>
  </commentList>
</comments>
</file>

<file path=xl/sharedStrings.xml><?xml version="1.0" encoding="utf-8"?>
<sst xmlns="http://schemas.openxmlformats.org/spreadsheetml/2006/main" count="1093" uniqueCount="387">
  <si>
    <t>1.</t>
  </si>
  <si>
    <t>DESCRIÇÃO DOS SERVIÇOS</t>
  </si>
  <si>
    <t>ITEM</t>
  </si>
  <si>
    <t>DIVERSOS</t>
  </si>
  <si>
    <t>PINTURA</t>
  </si>
  <si>
    <t>ADMINISTRAÇÃO</t>
  </si>
  <si>
    <t>FERRAGENS</t>
  </si>
  <si>
    <t>REVESTIMENTO DE PISO</t>
  </si>
  <si>
    <t>FORROS</t>
  </si>
  <si>
    <t>COBERTURAS</t>
  </si>
  <si>
    <t>INSTALAÇÕES ESPECIAIS</t>
  </si>
  <si>
    <t>INSTALAÇÕES HIDROSSANITÁRIAS</t>
  </si>
  <si>
    <t>INSTALAÇÕES ELÉTRICAS</t>
  </si>
  <si>
    <t>SERVIÇO EM TERRA</t>
  </si>
  <si>
    <t>SERVIÇOS PRELIMINARES</t>
  </si>
  <si>
    <t>F</t>
  </si>
  <si>
    <r>
      <rPr>
        <b/>
        <sz val="10"/>
        <rFont val="Times New Roman"/>
        <family val="1"/>
      </rPr>
      <t>(5)</t>
    </r>
    <r>
      <rPr>
        <i/>
        <sz val="10"/>
        <rFont val="Times New Roman"/>
        <family val="1"/>
      </rPr>
      <t xml:space="preserve"> O custo unitário aproximado por metro quadrado é calculado dividindo-se o valor total do orçamento pela área total de construção.</t>
    </r>
  </si>
  <si>
    <r>
      <rPr>
        <b/>
        <sz val="10"/>
        <rFont val="Times New Roman"/>
        <family val="1"/>
      </rPr>
      <t>(4)</t>
    </r>
    <r>
      <rPr>
        <sz val="10"/>
        <rFont val="Times New Roman"/>
        <family val="1"/>
      </rPr>
      <t xml:space="preserve"> Nos casos em que houver execução de granitina e omissão do item AGETOP 221102, considerou-se que o quantitativo para o rodapé, de altura igual a 7cm, foi incorporado na área de piso;</t>
    </r>
  </si>
  <si>
    <r>
      <rPr>
        <b/>
        <sz val="10"/>
        <rFont val="Times New Roman"/>
        <family val="1"/>
      </rPr>
      <t>(3)</t>
    </r>
    <r>
      <rPr>
        <i/>
        <sz val="10"/>
        <rFont val="Times New Roman"/>
        <family val="1"/>
      </rPr>
      <t xml:space="preserve"> Para itens da AGETOP, os vidros não estão inclusos nas esquadrias e já foram considerados os custos de contramarco para as esquadrias de alumínio;</t>
    </r>
  </si>
  <si>
    <r>
      <rPr>
        <b/>
        <sz val="10"/>
        <rFont val="Times New Roman"/>
        <family val="1"/>
      </rPr>
      <t xml:space="preserve">(2) </t>
    </r>
    <r>
      <rPr>
        <i/>
        <sz val="10"/>
        <rFont val="Times New Roman"/>
        <family val="1"/>
      </rPr>
      <t>Optou-se pelo uso das composições de custos da AGETOP para itens não presentes na SINAPI;</t>
    </r>
  </si>
  <si>
    <r>
      <rPr>
        <b/>
        <sz val="10"/>
        <rFont val="Times New Roman"/>
        <family val="1"/>
      </rPr>
      <t>(1)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Conforme previsto pelo DECRETO Nº 7.983, DE 8 DE ABRIL DE 2013, os preços adotados são aqueles constantes dos sistemas de referência indicados. Justifica-se o uso dos preços destas composições de custos unitários devido ao seu valor ser menor à mediana de seus correspondentes na tabela SINAPI;</t>
    </r>
  </si>
  <si>
    <t>MÃO DE OBRA S/ BDI</t>
  </si>
  <si>
    <t>MATERIAL S/ BDI</t>
  </si>
  <si>
    <t>CUSTO POR M2 ³</t>
  </si>
  <si>
    <t>TOTAL ORÇAMENTO</t>
  </si>
  <si>
    <t>VALOR BDI (27,50%)</t>
  </si>
  <si>
    <t>VALOR TOTAL</t>
  </si>
  <si>
    <r>
      <t xml:space="preserve">OBS: </t>
    </r>
    <r>
      <rPr>
        <sz val="8"/>
        <rFont val="Times New Roman"/>
        <family val="1"/>
      </rPr>
      <t>OS QUANTITATIVOS DE MATERIAIS  DAS INSTALAÇÕES HIDROSSANITÁRIAS, ELÉTRICAS E ESPECIAIS SÃO FORNECIDOS PELOS PROFISSIONAIS RESPONSÁVEIS PELOS RESPECTIVOS PROJETOS.</t>
    </r>
  </si>
  <si>
    <t/>
  </si>
  <si>
    <t xml:space="preserve">m2    </t>
  </si>
  <si>
    <t>LIMPEZA FINAL DE OBRA - (OBRAS CIVIS)</t>
  </si>
  <si>
    <t>AGETOP</t>
  </si>
  <si>
    <t>1.12.0.1.</t>
  </si>
  <si>
    <t>Serviço</t>
  </si>
  <si>
    <t>-</t>
  </si>
  <si>
    <t>1.12.</t>
  </si>
  <si>
    <t>Nível 2</t>
  </si>
  <si>
    <t>Referência: AGETOP - 261503</t>
  </si>
  <si>
    <t>M2</t>
  </si>
  <si>
    <t>PINTURA ESMALTE FOSCO, DUAS DEMAOS, SOBRE SUPERFICIE METALICA</t>
  </si>
  <si>
    <t>73924/3</t>
  </si>
  <si>
    <t>SINAPI</t>
  </si>
  <si>
    <t>1.11.3.1.</t>
  </si>
  <si>
    <t>ESQUADRIAS EXISTENTES</t>
  </si>
  <si>
    <t>1.11.3.</t>
  </si>
  <si>
    <t>Nível 3</t>
  </si>
  <si>
    <t>PINTURA LATEX ACRILICA 2 DEMAOS C/SELADOR</t>
  </si>
  <si>
    <t>1.11.2.1.</t>
  </si>
  <si>
    <t>LÁTEX ACRÍLICA</t>
  </si>
  <si>
    <t>1.11.2.</t>
  </si>
  <si>
    <t>PINT.ESMALTE SINT.PAREDES - 2 DEM.C/SELADOR</t>
  </si>
  <si>
    <t>1.11.1.3.</t>
  </si>
  <si>
    <t>Referência: AGETOP - 261300</t>
  </si>
  <si>
    <t>APLICAÇÃO E LIXAMENTO DE MASSA LÁTEX EM PAREDES, DUAS DEMÃOS. AF_06/2014</t>
  </si>
  <si>
    <t>1.11.1.2.</t>
  </si>
  <si>
    <t>REMOCAO DE PINTURA ANTIGA A OLEO OU ESMALTE</t>
  </si>
  <si>
    <t>1.11.1.1.</t>
  </si>
  <si>
    <t>ESMALTE SINTÉTICO</t>
  </si>
  <si>
    <t>1.11.1.</t>
  </si>
  <si>
    <t>1.11.</t>
  </si>
  <si>
    <t>Referência: AGETOP - 250101</t>
  </si>
  <si>
    <t>H</t>
  </si>
  <si>
    <t>ENGENHEIRO CIVIL DE OBRA PLENO COM ENCARGOS COMPLEMENTARES</t>
  </si>
  <si>
    <t>1.10.2.1.</t>
  </si>
  <si>
    <t>LAUDO DE ESTANQUEIDADE</t>
  </si>
  <si>
    <t>1.10.2.</t>
  </si>
  <si>
    <t>Referência: AGETOP - 250103</t>
  </si>
  <si>
    <t>ENCARREGADO GERAL COM ENCARGOS COMPLEMENTARES</t>
  </si>
  <si>
    <t>1.10.1.2.</t>
  </si>
  <si>
    <t>1.10.1.1.</t>
  </si>
  <si>
    <t>MENSALISTAS</t>
  </si>
  <si>
    <t>1.10.1.</t>
  </si>
  <si>
    <t>1.10.</t>
  </si>
  <si>
    <t xml:space="preserve">un    </t>
  </si>
  <si>
    <t xml:space="preserve">BARRA DE APOIO EM AÇO INOX - 80 CM </t>
  </si>
  <si>
    <t>1.9.0.2.</t>
  </si>
  <si>
    <t>BARRA DE APOIO EM AÇO INOX - 40 CM</t>
  </si>
  <si>
    <t>1.9.0.1.</t>
  </si>
  <si>
    <t>1.9.</t>
  </si>
  <si>
    <t>PISO DE BORRACHA COLORIDO MODELO TÁTIL ( ALERTA OU DIRECIONAL) INCLUSO CONTRAPISO (1CI:3ARML) C/ E=2CM E NATA DE CIMENTO</t>
  </si>
  <si>
    <t>1.8.2.1.</t>
  </si>
  <si>
    <t>PODOTÁTIL</t>
  </si>
  <si>
    <t>1.8.2.</t>
  </si>
  <si>
    <t>Referência: AGETOP - 220104</t>
  </si>
  <si>
    <t>EXECUÇÃO DE PASSEIO (CALÇADA) OU PISO DE CONCRETO COM CONCRETO MOLDADO IN LOCO, FEITO EM OBRA, ACABAMENTO CONVENCIONAL, ESPESSURA 6 CM, ARMADO. AF_07/2016</t>
  </si>
  <si>
    <t>1.8.1.1.</t>
  </si>
  <si>
    <t>CONCRETO</t>
  </si>
  <si>
    <t>1.8.1.</t>
  </si>
  <si>
    <t>1.8.</t>
  </si>
  <si>
    <t>Referência: AGETOP - 210460</t>
  </si>
  <si>
    <t>FORRO EM RÉGUAS DE PVC, FRISADO, PARA AMBIENTES COMERCIAIS, INCLUSIVE ESTRUTURA DE FIXAÇÃO. AF_05/2017_P</t>
  </si>
  <si>
    <t>1.7.1.1.</t>
  </si>
  <si>
    <t>PVC COM ESTRUTURA</t>
  </si>
  <si>
    <t>1.7.1.</t>
  </si>
  <si>
    <t>1.7.</t>
  </si>
  <si>
    <t>Referência: AGETOP - 160602</t>
  </si>
  <si>
    <t>M</t>
  </si>
  <si>
    <t>RUFO EM CHAPA DE AÇO GALVANIZADO NÚMERO 24, CORTE DE 25 CM, INCLUSO TRANSPORTE VERTICAL. AF_06/2016</t>
  </si>
  <si>
    <t>1.6.2.1.</t>
  </si>
  <si>
    <t>CALHA E RUFO</t>
  </si>
  <si>
    <t>1.6.2.</t>
  </si>
  <si>
    <t>Referência: AGETOP - 160501</t>
  </si>
  <si>
    <t>TELHAMENTO COM TELHA ONDULADA DE FIBROCIMENTO E = 6 MM, COM RECOBRIMENTO LATERAL DE 1 1/4 DE ONDA PARA TELHADO COM INCLINAÇÃO MÁXIMA DE 10°, COM ATÉ 2 ÁGUAS, INCLUSO IÇAMENTO. AF_06/2016</t>
  </si>
  <si>
    <t>1.6.1.1.</t>
  </si>
  <si>
    <t>FIBROCIMENTO</t>
  </si>
  <si>
    <t>1.6.1.</t>
  </si>
  <si>
    <t>1.6.</t>
  </si>
  <si>
    <t xml:space="preserve">Un    </t>
  </si>
  <si>
    <t>SUPORTE PARA COLETOR</t>
  </si>
  <si>
    <t>1.5.0.25.</t>
  </si>
  <si>
    <t>BUCHA DE NYLON S-10</t>
  </si>
  <si>
    <t>1.5.0.24.</t>
  </si>
  <si>
    <t>PARAFUSO P/BUCHA S-10</t>
  </si>
  <si>
    <t>1.5.0.23.</t>
  </si>
  <si>
    <t>BRAÇADEIRA METALICA TIPO "D" DIAM. 3/4"</t>
  </si>
  <si>
    <t>1.5.0.22.</t>
  </si>
  <si>
    <t xml:space="preserve">UN </t>
  </si>
  <si>
    <t>PLACA DE SINALIZAÇÃO EM PVC COD 06 - (300X300) PERIGO INFLAMÁVEL</t>
  </si>
  <si>
    <t>COMP 236_SEE</t>
  </si>
  <si>
    <t>COMPOSIÇÃO</t>
  </si>
  <si>
    <t>1.5.0.21.</t>
  </si>
  <si>
    <t>PLACA DE SINALIZAÇÃO EM PVC COD 01 - (300X300) PROIBIDO FUMAR</t>
  </si>
  <si>
    <t>COMP 235_SEE</t>
  </si>
  <si>
    <t>1.5.0.20.</t>
  </si>
  <si>
    <t>EXTINTOR PO QUIMICO SECO (6 KG) - CAPACIDADE EXTINTORA 20 BC</t>
  </si>
  <si>
    <t>1.5.0.19.</t>
  </si>
  <si>
    <t>REGULADOR DE 1º ESTÁGIO 60KG/H MODELO AP-40  COM MANÔMETRO</t>
  </si>
  <si>
    <t>COMP 210_SEE</t>
  </si>
  <si>
    <t>1.5.0.18.</t>
  </si>
  <si>
    <t>REGULADOR DE 2º ESTÁGIO 5KG/H</t>
  </si>
  <si>
    <t>COMP 211_SEE</t>
  </si>
  <si>
    <t>1.5.0.17.</t>
  </si>
  <si>
    <t>VALVULA DE RETENÇÃO LATÃO 1/2" X 7/16" NPT</t>
  </si>
  <si>
    <t>1.5.0.16.</t>
  </si>
  <si>
    <t>VÁLVULA UGV 1/2" (S) LATÃO</t>
  </si>
  <si>
    <t>COMP 543_SEE</t>
  </si>
  <si>
    <t>1.5.0.15.</t>
  </si>
  <si>
    <t>VÁLVULA UGV 3/4" (S) LATÃO</t>
  </si>
  <si>
    <t>COMP 542_SEE</t>
  </si>
  <si>
    <t>1.5.0.14.</t>
  </si>
  <si>
    <t>VÁLVULA ESFERICA LATÃO 3/4"</t>
  </si>
  <si>
    <t>1.5.0.13.</t>
  </si>
  <si>
    <t>FITA ANTICORROSIVA</t>
  </si>
  <si>
    <t>COMP 237_SEE</t>
  </si>
  <si>
    <t>1.5.0.12.</t>
  </si>
  <si>
    <t>UN</t>
  </si>
  <si>
    <t>JOELHO 90 GRAUS, EM FERRO GALVANIZADO, CONEXÃO ROSQUEADA, DN 20 (3/4"), INSTALADO EM RAMAIS E SUB-RAMAIS DE GÁS - FORNECIMENTO E INSTALAÇÃO. AF_12/2015</t>
  </si>
  <si>
    <t>1.5.0.11.</t>
  </si>
  <si>
    <t>TUBO DE AÇO GALVANIZADO COM COSTURA, CLASSE MÉDIA, CONEXÃO ROSQUEADA, DN 20 (3/4"), INSTALADO EM RAMAIS E SUB-RAMAIS DE GÁS - FORNECIMENTO E INSTALAÇÃO. AF_12/2015</t>
  </si>
  <si>
    <t>1.5.0.10.</t>
  </si>
  <si>
    <t>NIPLE DE REDUÇÃO 3/4" X 1/2" BSP</t>
  </si>
  <si>
    <t>COMP 213_SEE</t>
  </si>
  <si>
    <t>1.5.0.9.</t>
  </si>
  <si>
    <t>NIPLE DE REDUÇÃO 1/2" X 1/4" BSP</t>
  </si>
  <si>
    <t>COMP 212_SEE</t>
  </si>
  <si>
    <t>1.5.0.8.</t>
  </si>
  <si>
    <t>NIPLE DUPLO 300 PSI 3/4"</t>
  </si>
  <si>
    <t>1.5.0.7.</t>
  </si>
  <si>
    <t>NIPLE, EM FERRO GALVANIZADO, CONEXÃO ROSQUEADA, DN 15 (1/2"), INSTALADO EM RAMAIS E SUB-RAMAIS DE GÁS - FORNECIMENTO E INSTALAÇÃO. AF_12/2015</t>
  </si>
  <si>
    <t>1.5.0.6.</t>
  </si>
  <si>
    <t>LUVA GALVANIZADO DE REDUÇÃO 3/4" X 1/2" (GÁS)</t>
  </si>
  <si>
    <t>1.5.0.5.</t>
  </si>
  <si>
    <t>BUCHA DE REDUCAO DE FERRO GALVANIZADO, COM ROSCA BSP, DE 1/2" X 1/4"</t>
  </si>
  <si>
    <t>COMP 383_SEE</t>
  </si>
  <si>
    <t>1.5.0.4.</t>
  </si>
  <si>
    <t>TE DE REDUCAO DE FERRO GALVANIZADO, COM ROSCA BSP, DE 3/4" X 1/2"</t>
  </si>
  <si>
    <t>COMP 382_SEE</t>
  </si>
  <si>
    <t>1.5.0.3.</t>
  </si>
  <si>
    <t>UNIÃO S/BRONZE PRETA 3/4" NPT 300 LBS</t>
  </si>
  <si>
    <t>1.5.0.2.</t>
  </si>
  <si>
    <t>CENTRAL DE GÁS PADRÃO AGETOP SEM INSTALAÇÕES (1+1 CILINDRO 45 KG)</t>
  </si>
  <si>
    <t>1.5.0.1.</t>
  </si>
  <si>
    <t>1.5.</t>
  </si>
  <si>
    <t>MARCAÇÃO NO PISO - 1X1 M PARA EXTINTOR</t>
  </si>
  <si>
    <t>COMP 277_SEE</t>
  </si>
  <si>
    <t>1.4.5.6.</t>
  </si>
  <si>
    <t>SINALIZADOR FOTOLUMINESCENTE DE EMERGÊNCIA</t>
  </si>
  <si>
    <t>COMP 025_SEE</t>
  </si>
  <si>
    <t>1.4.5.5.</t>
  </si>
  <si>
    <t>LUMINÁRIA DE EMERGÊNCIA - FORNECIMENTO E INSTALAÇÃO. AF_11/2017</t>
  </si>
  <si>
    <t>1.4.5.4.</t>
  </si>
  <si>
    <t>SINALIZADOR FOTOLUMINESCENTE PARA EXTINTOR</t>
  </si>
  <si>
    <t>COMP 024_SEE</t>
  </si>
  <si>
    <t>1.4.5.3.</t>
  </si>
  <si>
    <t>EXTINTOR MULTI USO EM PO A B C (6 KG) - CAPACIDADE EXTINTORA 3A 20BC</t>
  </si>
  <si>
    <t>1.4.5.2.</t>
  </si>
  <si>
    <t>1.4.5.1.</t>
  </si>
  <si>
    <t>INSTALAÇÃO DE INCÊNDIO</t>
  </si>
  <si>
    <t>1.4.5.</t>
  </si>
  <si>
    <t xml:space="preserve">CAIXA DE AREIA 60X60CM FUNDO DE BRITA COM GRELHA METÁLICA FERRO CHATO PADRÃO AGETOP </t>
  </si>
  <si>
    <t>1.4.4.3.</t>
  </si>
  <si>
    <t>Referência: AGETOP - 81826</t>
  </si>
  <si>
    <t>TAMPA EM CONCRETO ARMADO 25 MPA E=5CM PARA A CAIXA DE PASSAGEM 60X60CM</t>
  </si>
  <si>
    <t>1.4.4.2.</t>
  </si>
  <si>
    <t>Referência: AGETOP - 81825</t>
  </si>
  <si>
    <t>CAIXA DE PASSAGEM 60 X 60 CM SEM TAMPA</t>
  </si>
  <si>
    <t>1.4.4.1.</t>
  </si>
  <si>
    <t>OUTROS</t>
  </si>
  <si>
    <t>1.4.4.</t>
  </si>
  <si>
    <t>NÃO</t>
  </si>
  <si>
    <t>TUBO PVC, SERIE NORMAL, ESGOTO PREDIAL, DN 100 MM, FORNECIDO E INSTALADO EM PRUMADA DE ESGOTO SANITÁRIO OU VENTILAÇÃO. AF_12/2014</t>
  </si>
  <si>
    <t>1.4.3.2.</t>
  </si>
  <si>
    <t>TUBO PVC, SERIE NORMAL, ESGOTO PREDIAL, DN 75 MM, FORNECIDO E INSTALADO EM PRUMADA DE ESGOTO SANITÁRIO OU VENTILAÇÃO. AF_12/2014</t>
  </si>
  <si>
    <t>1.4.3.1.</t>
  </si>
  <si>
    <t>ESGOTO SANITÁRIO</t>
  </si>
  <si>
    <t>1.4.3.</t>
  </si>
  <si>
    <t>Referência: AGETOP - 81504</t>
  </si>
  <si>
    <t>SOLUCAO LIMPADORA 1000 CM3</t>
  </si>
  <si>
    <t>1.4.2.2.</t>
  </si>
  <si>
    <t>Referência: AGETOP - 81501</t>
  </si>
  <si>
    <t>ADESIVO PLASTICO - FRASCO 850 G</t>
  </si>
  <si>
    <t>1.4.2.1.</t>
  </si>
  <si>
    <t>ÁGUA FRIA</t>
  </si>
  <si>
    <t>1.4.2.</t>
  </si>
  <si>
    <t>TAMPA DE CONCRETO ARMADO 60X60X5CM PARA CAIXA</t>
  </si>
  <si>
    <t>1.4.1.1.</t>
  </si>
  <si>
    <t>PEÇAS E ACESSÓRIOS</t>
  </si>
  <si>
    <t>1.4.1.</t>
  </si>
  <si>
    <t>1.4.</t>
  </si>
  <si>
    <t>Referência: AGETOP - 72578</t>
  </si>
  <si>
    <t>TOMADA BAIXA DE EMBUTIR (1 MÓDULO), 2P+T 10 A, INCLUINDO SUPORTE E PLACA - FORNECIMENTO E INSTALAÇÃO. AF_12/2015</t>
  </si>
  <si>
    <t>1.3.0.30.</t>
  </si>
  <si>
    <t>QUADRO DE DISTRIBUICAO DE ENERGIA DE EMBUTIR, EM CHAPA METALICA, PARA 18 DISJUNTORES TERMOMAGNETICOS MONOPOLARES, COM BARRAMENTO TRIFASICO E NEUTRO, FORNECIMENTO E INSTALACAO</t>
  </si>
  <si>
    <t>74131/4</t>
  </si>
  <si>
    <t>1.3.0.29.</t>
  </si>
  <si>
    <t>Referência: AGETOP - 71745</t>
  </si>
  <si>
    <t>LUVA PVC ROSQUEAVEL DIAMETRO 2"</t>
  </si>
  <si>
    <t>1.3.0.28.</t>
  </si>
  <si>
    <t>REFLETOR DE LED HOLOFORTE 50W</t>
  </si>
  <si>
    <t>COMP 375_SEE</t>
  </si>
  <si>
    <t>1.3.0.27.</t>
  </si>
  <si>
    <t>LUMINÁRIA TIPO CALHA, DE SOBREPOR, COM 2 LÂMPADAS TUBULARES DE 36 W - FORNECIMENTO E INSTALAÇÃO. AF_11/2017</t>
  </si>
  <si>
    <t>1.3.0.26.</t>
  </si>
  <si>
    <t xml:space="preserve">LÂMPADA LED TUBULAR 18W </t>
  </si>
  <si>
    <t>COMP 387_SEE</t>
  </si>
  <si>
    <t>1.3.0.25.</t>
  </si>
  <si>
    <t>Referência: AGETOP - 71450</t>
  </si>
  <si>
    <t>INTERRUPTOR DIFERENCIAL RESIDUAL (D.R.) BIPOLAR DE 25A-30mA</t>
  </si>
  <si>
    <t>1.3.0.24.</t>
  </si>
  <si>
    <t>Referência: AGETOP - 71440</t>
  </si>
  <si>
    <t>INTERRUPTOR SIMPLES (1 MÓDULO), 10A/250V, INCLUINDO SUPORTE E PLACA - FORNECIMENTO E INSTALAÇÃO. AF_12/2015</t>
  </si>
  <si>
    <t>1.3.0.23.</t>
  </si>
  <si>
    <t>Referência: AGETOP - 71331</t>
  </si>
  <si>
    <t>FITA ISOLANTE, ROLO DE 20,00 M</t>
  </si>
  <si>
    <t>1.3.0.22.</t>
  </si>
  <si>
    <t>ELETRODUTO RÍGIDO ROSCÁVEL, PVC, DN 60 MM (2") - FORNECIMENTO E INSTALAÇÃO. AF_12/2015</t>
  </si>
  <si>
    <t>1.3.0.21.</t>
  </si>
  <si>
    <t>ELETRODUTO RÍGIDO ROSCÁVEL, PVC, DN 40 MM (1 1/4"), PARA CIRCUITOS TERMINAIS, INSTALADO EM LAJE - FORNECIMENTO E INSTALAÇÃO. AF_12/2015</t>
  </si>
  <si>
    <t>1.3.0.20.</t>
  </si>
  <si>
    <t>Referência: AGETOP - 71197</t>
  </si>
  <si>
    <t>DUTO ESPIRAL FLEXIVEL SINGELO PEAD D=50MM(2") REVESTIDO COM PVC COM FIO GUIA DE ACO GALVANIZADO, LANCADO DIRETO NO SOLO, INCL CONEXOES</t>
  </si>
  <si>
    <t>73798/1</t>
  </si>
  <si>
    <t>1.3.0.19.</t>
  </si>
  <si>
    <t>ELETRODUTO FLEXÍVEL CORRUGADO, PVC, DN 32 MM (1"), PARA CIRCUITOS TERMINAIS, INSTALADO EM LAJE - FORNECIMENTO E INSTALAÇÃO. AF_12/2015</t>
  </si>
  <si>
    <t>1.3.0.18.</t>
  </si>
  <si>
    <t>ELETRODUTO FLEXÍVEL CORRUGADO, PVC, DN 25 MM (3/4"), PARA CIRCUITOS TERMINAIS, INSTALADO EM LAJE - FORNECIMENTO E INSTALAÇÃO. AF_12/2015</t>
  </si>
  <si>
    <t>1.3.0.17.</t>
  </si>
  <si>
    <t>Referência: AGETOP - 71184</t>
  </si>
  <si>
    <t>DISPOSITIVO DE PROTEÇÃO CONTRA SURTOS (D.P.S.) 275V DE 8 A 40KA</t>
  </si>
  <si>
    <t>1.3.0.16.</t>
  </si>
  <si>
    <t>DISJUNTOR TERMOMAGNETICO TRIPOLAR PADRAO NEMA (AMERICANO) 60 A 100A 240V, FORNECIMENTO E INSTALACAO</t>
  </si>
  <si>
    <t>74130/5</t>
  </si>
  <si>
    <t>1.3.0.15.</t>
  </si>
  <si>
    <t>Referência: AGETOP - 71174</t>
  </si>
  <si>
    <t>DISJUNTOR TRIPOLAR TIPO DIN, CORRENTE NOMINAL DE 50A - FORNECIMENTO E INSTALAÇÃO. AF_04/2016</t>
  </si>
  <si>
    <t>1.3.0.14.</t>
  </si>
  <si>
    <t>Referência: AGETOP - 71173</t>
  </si>
  <si>
    <t>DISJUNTOR TRIPOLAR TIPO DIN, CORRENTE NOMINAL DE 40A - FORNECIMENTO E INSTALAÇÃO. AF_04/2016</t>
  </si>
  <si>
    <t>1.3.0.13.</t>
  </si>
  <si>
    <t>DISJUNTOR MONOPOLAR TIPO DIN, CORRENTE NOMINAL DE 25A - FORNECIMENTO E INSTALAÇÃO. AF_04/2016</t>
  </si>
  <si>
    <t>1.3.0.12.</t>
  </si>
  <si>
    <t>DISJUNTOR MONOPOLAR TIPO DIN, CORRENTE NOMINAL DE 16A - FORNECIMENTO E INSTALAÇÃO. AF_04/2016</t>
  </si>
  <si>
    <t>1.3.0.11.</t>
  </si>
  <si>
    <t>Referência: AGETOP - 70720</t>
  </si>
  <si>
    <t>CAIXA METÁLICA PARA MEDIDOR POLIFÁSICO PADRÃO ENEL 500X380X166MM</t>
  </si>
  <si>
    <t>1.3.0.10.</t>
  </si>
  <si>
    <t>CAIXA ENTERRADA ELÉTRICA RETANGULAR, EM ALVENARIA COM BLOCOS DE CONCRETO, FUNDO COM BRITA, DIMENSÕES INTERNAS: 0,8X0,8X0,6 M. AF_05/2018</t>
  </si>
  <si>
    <t>1.3.0.9.</t>
  </si>
  <si>
    <t>Referência: AGETOP - 70585</t>
  </si>
  <si>
    <t>CABO DE COBRE FLEXÍVEL ISOLADO, 16 MM², ANTI-CHAMA 0,6/1,0 KV, PARA CIRCUITOS TERMINAIS - FORNECIMENTO E INSTALAÇÃO. AF_12/2015</t>
  </si>
  <si>
    <t>1.3.0.8.</t>
  </si>
  <si>
    <t>Referência: AGETOP - 70584</t>
  </si>
  <si>
    <t>CABO DE COBRE FLEXÍVEL ISOLADO, 10 MM², ANTI-CHAMA 0,6/1,0 KV, PARA CIRCUITOS TERMINAIS - FORNECIMENTO E INSTALAÇÃO. AF_12/2015</t>
  </si>
  <si>
    <t>1.3.0.7.</t>
  </si>
  <si>
    <t>Referência: AGETOP - 70583</t>
  </si>
  <si>
    <t>CABO DE COBRE FLEXÍVEL ISOLADO, 6 MM², ANTI-CHAMA 0,6/1,0 KV, PARA CIRCUITOS TERMINAIS - FORNECIMENTO E INSTALAÇÃO. AF_12/2015</t>
  </si>
  <si>
    <t>1.3.0.6.</t>
  </si>
  <si>
    <t>Referência: AGETOP - 70582</t>
  </si>
  <si>
    <t>CABO DE COBRE FLEXÍVEL ISOLADO, 4 MM², ANTI-CHAMA 0,6/1,0 KV, PARA CIRCUITOS TERMINAIS - FORNECIMENTO E INSTALAÇÃO. AF_12/2015</t>
  </si>
  <si>
    <t>1.3.0.5.</t>
  </si>
  <si>
    <t>Referência: AGETOP - 70581</t>
  </si>
  <si>
    <t>CABO DE COBRE FLEXÍVEL ISOLADO, 2,5 MM², ANTI-CHAMA 0,6/1,0 KV, PARA CIRCUITOS TERMINAIS - FORNECIMENTO E INSTALAÇÃO. AF_12/2015</t>
  </si>
  <si>
    <t>1.3.0.4.</t>
  </si>
  <si>
    <t>Referência: AGETOP - 70541</t>
  </si>
  <si>
    <t>CORDOALHA DE COBRE NU 16 MM², NÃO ENTERRADA, COM ISOLADOR - FORNECIMENTO E INSTALAÇÃO. AF_12/2017</t>
  </si>
  <si>
    <t>1.3.0.3.</t>
  </si>
  <si>
    <t>Referência: AGETOP - 70511</t>
  </si>
  <si>
    <t>CABO DE COBRE FLEXÍVEL ISOLADO, 25 MM², ANTI-CHAMA 0,6/1,0 KV, PARA DISTRIBUIÇÃO - FORNECIMENTO E INSTALAÇÃO. AF_12/2015</t>
  </si>
  <si>
    <t>1.3.0.2.</t>
  </si>
  <si>
    <t>Referência: AGETOP - 70425</t>
  </si>
  <si>
    <t xml:space="preserve">PR    </t>
  </si>
  <si>
    <t>BUCHA E ARRUELA METALICA DIAM. 2"</t>
  </si>
  <si>
    <t>1.3.0.1.</t>
  </si>
  <si>
    <t>1.3.</t>
  </si>
  <si>
    <t>APILOAMENTO</t>
  </si>
  <si>
    <t>1.2.0.4.</t>
  </si>
  <si>
    <t xml:space="preserve">m3    </t>
  </si>
  <si>
    <t>PEDRA MARROADA COM LANCAMENTO</t>
  </si>
  <si>
    <t>1.2.0.3.</t>
  </si>
  <si>
    <t>Referência: AGETOP - 40902</t>
  </si>
  <si>
    <t>M3</t>
  </si>
  <si>
    <t>REATERRO MANUAL APILOADO COM SOQUETE. AF_10/2017</t>
  </si>
  <si>
    <t>1.2.0.2.</t>
  </si>
  <si>
    <t>Referência: AGETOP - 40101</t>
  </si>
  <si>
    <t>ESCAVAÇÃO MANUAL DE VALA COM PROFUNDIDADE MENOR OU IGUAL A 1,30 M. AF_03/2016</t>
  </si>
  <si>
    <t>1.2.0.1.</t>
  </si>
  <si>
    <t>1.2.</t>
  </si>
  <si>
    <t>Referência: AGETOP - 21301</t>
  </si>
  <si>
    <t>PLACA DE OBRA EM CHAPA DE ACO GALVANIZADO</t>
  </si>
  <si>
    <t>74209/1</t>
  </si>
  <si>
    <t>1.1.2.4.</t>
  </si>
  <si>
    <t>DEM.PISO CIMENT.SOBRE LASTRO CONC.C/TR.ATE CB. E CARGA</t>
  </si>
  <si>
    <t>1.1.2.3.</t>
  </si>
  <si>
    <t>REMOÇÃO DE CABOS ELÉTRICOS, DE FORMA MANUAL, SEM REAPROVEITAMENTO. AF_12/2017</t>
  </si>
  <si>
    <t>1.1.2.2.</t>
  </si>
  <si>
    <t>DEMOLICAO-COBERTURA TELHA FIBROCIMENTO/FIBRA DE VIDRO/SIMILARES C/ TRANSP. ATÉ CB. E CARGA</t>
  </si>
  <si>
    <t>1.1.2.1.</t>
  </si>
  <si>
    <t>1.1.2.</t>
  </si>
  <si>
    <t>Serviço incluso na referência acima</t>
  </si>
  <si>
    <t>REMOÇÃO DE TRAMA METÁLICA OU DE MADEIRA PARA FORRO, DE FORMA MANUAL, SEM REAPROVEITAMENTO. AF_12/2017</t>
  </si>
  <si>
    <t>1.1.1.2.</t>
  </si>
  <si>
    <t>REMOÇÃO DE FORROS DE DRYWALL, PVC E FIBROMINERAL, DE FORMA MANUAL, SEM REAPROVEITAMENTO. AF_12/2017</t>
  </si>
  <si>
    <t>1.1.1.1.</t>
  </si>
  <si>
    <t>FORRO PVC COM ESTRUTURA</t>
  </si>
  <si>
    <t>1.1.1.</t>
  </si>
  <si>
    <t>1.1.</t>
  </si>
  <si>
    <t>REFORMA</t>
  </si>
  <si>
    <t>Nível 1</t>
  </si>
  <si>
    <t>REFORMA - COLÉGIO ESTADUAL EMILIA FERREIRA BRANCO</t>
  </si>
  <si>
    <t>LOTE</t>
  </si>
  <si>
    <t>L</t>
  </si>
  <si>
    <t>(sem código)</t>
  </si>
  <si>
    <t>MO</t>
  </si>
  <si>
    <t>MAT</t>
  </si>
  <si>
    <t>UNID</t>
  </si>
  <si>
    <t>OBSERVAÇÕES¹</t>
  </si>
  <si>
    <t>T.SERVIÇO</t>
  </si>
  <si>
    <t>QUANT</t>
  </si>
  <si>
    <t>CODIGO</t>
  </si>
  <si>
    <t>TABELA</t>
  </si>
  <si>
    <t>Nível Corrigido</t>
  </si>
  <si>
    <t>Nível</t>
  </si>
  <si>
    <t>↓</t>
  </si>
  <si>
    <t>Cnível</t>
  </si>
  <si>
    <t>Czero</t>
  </si>
  <si>
    <t>n5</t>
  </si>
  <si>
    <t>n4</t>
  </si>
  <si>
    <t>n3</t>
  </si>
  <si>
    <t>n2</t>
  </si>
  <si>
    <t>n1</t>
  </si>
  <si>
    <t>Altura</t>
  </si>
  <si>
    <t>Nível C</t>
  </si>
  <si>
    <t>Save Nivel</t>
  </si>
  <si>
    <t>Nível E</t>
  </si>
  <si>
    <t>PLANILHA ORÇAMENTÁRIA</t>
  </si>
  <si>
    <t>FILTRO</t>
  </si>
  <si>
    <t>DESONERADA</t>
  </si>
  <si>
    <t>MAR/19</t>
  </si>
  <si>
    <t>REFERÊNCIA SINAPI</t>
  </si>
  <si>
    <t>ÁREA TOTAL CONSTRUÍDA (M²)</t>
  </si>
  <si>
    <t>ÁREA A CONSTRUIR (M²)</t>
  </si>
  <si>
    <t>ÁREA EXISTENTE (M²)</t>
  </si>
  <si>
    <t>DEZ/18</t>
  </si>
  <si>
    <t>QD N1 LOTE 04 SN SETOR COIMBRA, SETOR COIMBRA, CEP:72911-509</t>
  </si>
  <si>
    <t>ÁGUAS LINDAS</t>
  </si>
  <si>
    <t>REFERÊNCIA AGETOP</t>
  </si>
  <si>
    <t>ENDEREÇO</t>
  </si>
  <si>
    <t>CRE</t>
  </si>
  <si>
    <t>ÁGUAS LINDAS DE GOIÁS</t>
  </si>
  <si>
    <t>CIDADE</t>
  </si>
  <si>
    <t>DATA</t>
  </si>
  <si>
    <t>OBRA</t>
  </si>
  <si>
    <t>Ajustar altura?</t>
  </si>
  <si>
    <t>Nmax</t>
  </si>
  <si>
    <t>COLÉGIO ESTADUAL EMILIA FERREIRA BRANCO</t>
  </si>
  <si>
    <t>CÓDIGO INEP</t>
  </si>
  <si>
    <t>UNIDADE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</si>
</sst>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000000"/>
    <numFmt numFmtId="166" formatCode="mmm/yyyy"/>
  </numFmts>
  <fonts count="17" x14ac:knownFonts="1">
    <font>
      <sz val="10"/>
      <name val="Arial"/>
    </font>
    <font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9"/>
      <name val="Times New Roman"/>
      <family val="1"/>
    </font>
    <font>
      <i/>
      <sz val="10"/>
      <name val="Times New Roman"/>
      <family val="1"/>
    </font>
    <font>
      <sz val="7"/>
      <name val="Times New Roman"/>
      <family val="1"/>
    </font>
    <font>
      <i/>
      <sz val="8"/>
      <name val="Times New Roman"/>
      <family val="1"/>
    </font>
    <font>
      <b/>
      <sz val="7"/>
      <name val="Times New Roman"/>
      <family val="1"/>
    </font>
    <font>
      <sz val="11"/>
      <name val="Times New Roman"/>
      <family val="1"/>
    </font>
    <font>
      <b/>
      <sz val="9"/>
      <name val="Times New Roman"/>
      <family val="1"/>
    </font>
    <font>
      <sz val="6"/>
      <color rgb="FFFF0000"/>
      <name val="Times New Roman"/>
      <family val="1"/>
    </font>
    <font>
      <sz val="6"/>
      <name val="Times New Roman"/>
      <family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lightUp">
        <fgColor indexed="22"/>
      </patternFill>
    </fill>
    <fill>
      <patternFill patternType="solid">
        <fgColor rgb="FFFFFF9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rgb="FFDC690A"/>
        <bgColor indexed="55"/>
      </patternFill>
    </fill>
    <fill>
      <patternFill patternType="solid">
        <fgColor theme="9" tint="-0.249977111117893"/>
        <bgColor indexed="5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4" fillId="0" borderId="0" applyFont="0" applyFill="0" applyAlignment="0" applyProtection="0"/>
  </cellStyleXfs>
  <cellXfs count="148">
    <xf numFmtId="0" fontId="0" fillId="0" borderId="0" xfId="0"/>
    <xf numFmtId="0" fontId="1" fillId="0" borderId="0" xfId="0" applyFont="1" applyBorder="1" applyProtection="1">
      <protection locked="0"/>
    </xf>
    <xf numFmtId="4" fontId="1" fillId="0" borderId="0" xfId="0" applyNumberFormat="1" applyFont="1" applyBorder="1" applyProtection="1">
      <protection locked="0"/>
    </xf>
    <xf numFmtId="0" fontId="1" fillId="0" borderId="0" xfId="0" applyFont="1" applyBorder="1" applyAlignment="1" applyProtection="1">
      <alignment horizontal="right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/>
    <xf numFmtId="0" fontId="1" fillId="0" borderId="0" xfId="0" applyFont="1" applyBorder="1" applyProtection="1"/>
    <xf numFmtId="0" fontId="2" fillId="0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4" fontId="2" fillId="0" borderId="0" xfId="0" applyNumberFormat="1" applyFont="1" applyBorder="1" applyAlignment="1" applyProtection="1">
      <alignment horizontal="center" vertical="center"/>
      <protection locked="0"/>
    </xf>
    <xf numFmtId="4" fontId="3" fillId="0" borderId="0" xfId="1" applyNumberFormat="1" applyFont="1" applyFill="1" applyBorder="1" applyAlignment="1" applyProtection="1">
      <alignment vertical="center"/>
      <protection locked="0"/>
    </xf>
    <xf numFmtId="164" fontId="3" fillId="0" borderId="0" xfId="1" applyFont="1" applyFill="1" applyBorder="1" applyAlignment="1" applyProtection="1">
      <alignment horizontal="left" vertical="center"/>
      <protection locked="0"/>
    </xf>
    <xf numFmtId="164" fontId="5" fillId="0" borderId="0" xfId="1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4" fontId="3" fillId="0" borderId="1" xfId="1" applyNumberFormat="1" applyFont="1" applyFill="1" applyBorder="1" applyAlignment="1" applyProtection="1">
      <alignment vertical="center"/>
    </xf>
    <xf numFmtId="164" fontId="3" fillId="0" borderId="4" xfId="1" applyFont="1" applyFill="1" applyBorder="1" applyAlignment="1" applyProtection="1">
      <alignment horizontal="center" vertical="center"/>
    </xf>
    <xf numFmtId="164" fontId="3" fillId="0" borderId="6" xfId="1" applyFont="1" applyFill="1" applyBorder="1" applyAlignment="1" applyProtection="1">
      <alignment horizontal="center" vertical="center"/>
    </xf>
    <xf numFmtId="164" fontId="5" fillId="0" borderId="0" xfId="1" applyFont="1" applyFill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3" fillId="0" borderId="0" xfId="0" applyNumberFormat="1" applyFont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vertical="center"/>
    </xf>
    <xf numFmtId="4" fontId="3" fillId="0" borderId="4" xfId="1" applyNumberFormat="1" applyFont="1" applyFill="1" applyBorder="1" applyAlignment="1" applyProtection="1">
      <alignment vertical="center"/>
    </xf>
    <xf numFmtId="4" fontId="2" fillId="0" borderId="0" xfId="0" applyNumberFormat="1" applyFont="1" applyBorder="1" applyAlignment="1" applyProtection="1">
      <alignment horizontal="center" vertical="center"/>
    </xf>
    <xf numFmtId="4" fontId="3" fillId="0" borderId="0" xfId="1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right" vertical="center"/>
    </xf>
    <xf numFmtId="164" fontId="3" fillId="0" borderId="0" xfId="1" applyFont="1" applyFill="1" applyBorder="1" applyAlignment="1" applyProtection="1">
      <alignment horizontal="right" vertical="center"/>
    </xf>
    <xf numFmtId="4" fontId="3" fillId="2" borderId="4" xfId="1" applyNumberFormat="1" applyFont="1" applyFill="1" applyBorder="1" applyAlignment="1" applyProtection="1">
      <alignment vertical="center"/>
    </xf>
    <xf numFmtId="164" fontId="3" fillId="2" borderId="4" xfId="1" applyFont="1" applyFill="1" applyBorder="1" applyAlignment="1" applyProtection="1">
      <alignment horizontal="left" vertical="center"/>
    </xf>
    <xf numFmtId="164" fontId="3" fillId="2" borderId="6" xfId="1" applyFont="1" applyFill="1" applyBorder="1" applyAlignment="1" applyProtection="1">
      <alignment horizontal="left" vertical="center"/>
    </xf>
    <xf numFmtId="164" fontId="3" fillId="0" borderId="0" xfId="1" applyFont="1" applyFill="1" applyBorder="1" applyAlignment="1" applyProtection="1">
      <alignment horizontal="left" vertical="center"/>
    </xf>
    <xf numFmtId="164" fontId="3" fillId="0" borderId="4" xfId="1" applyFont="1" applyFill="1" applyBorder="1" applyAlignment="1" applyProtection="1">
      <alignment horizontal="left" vertical="center"/>
    </xf>
    <xf numFmtId="164" fontId="3" fillId="0" borderId="6" xfId="1" applyFont="1" applyFill="1" applyBorder="1" applyAlignment="1" applyProtection="1">
      <alignment horizontal="left" vertical="center"/>
    </xf>
    <xf numFmtId="4" fontId="3" fillId="0" borderId="7" xfId="1" applyNumberFormat="1" applyFont="1" applyFill="1" applyBorder="1" applyAlignment="1" applyProtection="1">
      <alignment vertical="center"/>
    </xf>
    <xf numFmtId="164" fontId="3" fillId="0" borderId="7" xfId="1" applyFont="1" applyFill="1" applyBorder="1" applyAlignment="1" applyProtection="1">
      <alignment horizontal="left" vertical="center"/>
    </xf>
    <xf numFmtId="164" fontId="3" fillId="0" borderId="8" xfId="1" applyFont="1" applyFill="1" applyBorder="1" applyAlignment="1" applyProtection="1">
      <alignment horizontal="left" vertical="center"/>
    </xf>
    <xf numFmtId="4" fontId="1" fillId="3" borderId="4" xfId="0" applyNumberFormat="1" applyFont="1" applyFill="1" applyBorder="1" applyProtection="1"/>
    <xf numFmtId="0" fontId="1" fillId="3" borderId="5" xfId="0" applyFont="1" applyFill="1" applyBorder="1" applyProtection="1"/>
    <xf numFmtId="0" fontId="1" fillId="3" borderId="6" xfId="0" applyFont="1" applyFill="1" applyBorder="1" applyProtection="1"/>
    <xf numFmtId="0" fontId="1" fillId="3" borderId="9" xfId="0" applyFont="1" applyFill="1" applyBorder="1" applyProtection="1"/>
    <xf numFmtId="0" fontId="1" fillId="3" borderId="10" xfId="0" applyFont="1" applyFill="1" applyBorder="1" applyProtection="1"/>
    <xf numFmtId="0" fontId="2" fillId="0" borderId="11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vertical="top"/>
    </xf>
    <xf numFmtId="0" fontId="2" fillId="0" borderId="6" xfId="0" applyFont="1" applyBorder="1" applyAlignment="1" applyProtection="1">
      <alignment vertical="top"/>
    </xf>
    <xf numFmtId="0" fontId="8" fillId="0" borderId="0" xfId="0" applyFont="1" applyBorder="1" applyAlignment="1" applyProtection="1">
      <alignment horizontal="left" vertical="center"/>
      <protection locked="0"/>
    </xf>
    <xf numFmtId="4" fontId="6" fillId="0" borderId="14" xfId="0" applyNumberFormat="1" applyFont="1" applyBorder="1" applyAlignment="1" applyProtection="1">
      <alignment horizontal="right" vertical="center"/>
    </xf>
    <xf numFmtId="4" fontId="2" fillId="0" borderId="12" xfId="0" applyNumberFormat="1" applyFont="1" applyBorder="1" applyAlignment="1" applyProtection="1">
      <alignment horizontal="right" vertical="center"/>
      <protection locked="0"/>
    </xf>
    <xf numFmtId="4" fontId="2" fillId="4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vertical="center" wrapText="1"/>
      <protection locked="0"/>
    </xf>
    <xf numFmtId="1" fontId="2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12" xfId="0" applyFont="1" applyFill="1" applyBorder="1" applyAlignment="1" applyProtection="1">
      <alignment horizontal="center" vertical="center" wrapText="1"/>
      <protection locked="0"/>
    </xf>
    <xf numFmtId="165" fontId="6" fillId="0" borderId="15" xfId="0" applyNumberFormat="1" applyFont="1" applyFill="1" applyBorder="1" applyAlignment="1" applyProtection="1">
      <alignment horizontal="left" vertical="center"/>
    </xf>
    <xf numFmtId="0" fontId="2" fillId="0" borderId="16" xfId="0" applyNumberFormat="1" applyFont="1" applyFill="1" applyBorder="1" applyAlignment="1" applyProtection="1">
      <alignment horizontal="center" vertical="center" wrapText="1"/>
    </xf>
    <xf numFmtId="0" fontId="2" fillId="6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6" fillId="0" borderId="12" xfId="0" applyFont="1" applyBorder="1" applyAlignment="1" applyProtection="1">
      <alignment vertical="center" wrapText="1"/>
      <protection locked="0"/>
    </xf>
    <xf numFmtId="0" fontId="9" fillId="0" borderId="12" xfId="0" applyFont="1" applyBorder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4" fontId="2" fillId="0" borderId="14" xfId="0" applyNumberFormat="1" applyFont="1" applyBorder="1" applyAlignment="1" applyProtection="1">
      <alignment horizontal="right" vertical="center"/>
    </xf>
    <xf numFmtId="165" fontId="2" fillId="0" borderId="15" xfId="0" applyNumberFormat="1" applyFont="1" applyFill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  <protection locked="0"/>
    </xf>
    <xf numFmtId="0" fontId="2" fillId="6" borderId="15" xfId="0" applyNumberFormat="1" applyFont="1" applyFill="1" applyBorder="1" applyAlignment="1" applyProtection="1">
      <alignment horizontal="center" vertical="center" wrapText="1"/>
      <protection locked="0"/>
    </xf>
    <xf numFmtId="4" fontId="11" fillId="0" borderId="20" xfId="0" applyNumberFormat="1" applyFont="1" applyBorder="1" applyAlignment="1" applyProtection="1">
      <alignment horizontal="right" vertical="center"/>
    </xf>
    <xf numFmtId="4" fontId="2" fillId="0" borderId="17" xfId="0" applyNumberFormat="1" applyFont="1" applyBorder="1" applyAlignment="1" applyProtection="1">
      <alignment horizontal="right" vertical="center"/>
      <protection locked="0"/>
    </xf>
    <xf numFmtId="4" fontId="2" fillId="4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vertical="center" wrapText="1"/>
      <protection locked="0"/>
    </xf>
    <xf numFmtId="1" fontId="2" fillId="4" borderId="17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18" xfId="0" applyNumberFormat="1" applyFont="1" applyFill="1" applyBorder="1" applyAlignment="1" applyProtection="1">
      <alignment horizontal="left" vertical="center"/>
    </xf>
    <xf numFmtId="0" fontId="2" fillId="0" borderId="21" xfId="0" applyNumberFormat="1" applyFont="1" applyFill="1" applyBorder="1" applyAlignment="1" applyProtection="1">
      <alignment horizontal="center" vertical="center" wrapText="1"/>
    </xf>
    <xf numFmtId="0" fontId="2" fillId="6" borderId="1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/>
    </xf>
    <xf numFmtId="4" fontId="5" fillId="7" borderId="23" xfId="0" applyNumberFormat="1" applyFont="1" applyFill="1" applyBorder="1" applyAlignment="1" applyProtection="1">
      <alignment vertical="center"/>
    </xf>
    <xf numFmtId="0" fontId="3" fillId="7" borderId="0" xfId="0" applyNumberFormat="1" applyFont="1" applyFill="1" applyBorder="1" applyAlignment="1" applyProtection="1">
      <alignment vertical="center"/>
    </xf>
    <xf numFmtId="0" fontId="5" fillId="7" borderId="0" xfId="0" applyNumberFormat="1" applyFont="1" applyFill="1" applyBorder="1" applyAlignment="1" applyProtection="1">
      <alignment vertical="center"/>
      <protection locked="0"/>
    </xf>
    <xf numFmtId="0" fontId="3" fillId="7" borderId="0" xfId="0" applyNumberFormat="1" applyFont="1" applyFill="1" applyBorder="1" applyAlignment="1" applyProtection="1">
      <alignment horizontal="center" vertical="center"/>
      <protection locked="0"/>
    </xf>
    <xf numFmtId="0" fontId="3" fillId="7" borderId="0" xfId="0" applyNumberFormat="1" applyFont="1" applyFill="1" applyBorder="1" applyAlignment="1" applyProtection="1">
      <alignment vertical="center"/>
      <protection locked="0"/>
    </xf>
    <xf numFmtId="1" fontId="5" fillId="8" borderId="24" xfId="0" applyNumberFormat="1" applyFont="1" applyFill="1" applyBorder="1" applyAlignment="1" applyProtection="1">
      <alignment horizontal="left" vertical="center"/>
      <protection locked="0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6" borderId="3" xfId="0" applyNumberFormat="1" applyFont="1" applyFill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0" fillId="0" borderId="0" xfId="0" applyFont="1" applyBorder="1" applyAlignment="1" applyProtection="1">
      <alignment horizontal="left" vertical="center"/>
    </xf>
    <xf numFmtId="164" fontId="3" fillId="0" borderId="28" xfId="1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165" fontId="3" fillId="0" borderId="28" xfId="0" applyNumberFormat="1" applyFont="1" applyFill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horizontal="center" vertical="center" wrapText="1"/>
    </xf>
    <xf numFmtId="1" fontId="2" fillId="0" borderId="1" xfId="0" applyNumberFormat="1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165" fontId="12" fillId="0" borderId="22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textRotation="90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Protection="1"/>
    <xf numFmtId="0" fontId="2" fillId="0" borderId="7" xfId="0" applyNumberFormat="1" applyFont="1" applyBorder="1" applyAlignment="1" applyProtection="1">
      <protection locked="0"/>
    </xf>
    <xf numFmtId="166" fontId="2" fillId="0" borderId="8" xfId="0" quotePrefix="1" applyNumberFormat="1" applyFont="1" applyBorder="1" applyAlignment="1" applyProtection="1">
      <alignment horizontal="left"/>
      <protection locked="0"/>
    </xf>
    <xf numFmtId="2" fontId="2" fillId="0" borderId="7" xfId="0" applyNumberFormat="1" applyFont="1" applyBorder="1" applyAlignment="1" applyProtection="1">
      <alignment horizontal="left"/>
      <protection locked="0"/>
    </xf>
    <xf numFmtId="2" fontId="2" fillId="0" borderId="22" xfId="0" applyNumberFormat="1" applyFont="1" applyBorder="1" applyAlignment="1" applyProtection="1">
      <alignment horizontal="left"/>
      <protection locked="0"/>
    </xf>
    <xf numFmtId="2" fontId="2" fillId="0" borderId="8" xfId="0" applyNumberFormat="1" applyFont="1" applyBorder="1" applyAlignment="1" applyProtection="1">
      <alignment horizontal="left"/>
      <protection locked="0"/>
    </xf>
    <xf numFmtId="2" fontId="2" fillId="0" borderId="8" xfId="0" applyNumberFormat="1" applyFont="1" applyBorder="1" applyAlignment="1" applyProtection="1">
      <alignment horizontal="left"/>
      <protection locked="0"/>
    </xf>
    <xf numFmtId="0" fontId="3" fillId="0" borderId="23" xfId="0" applyFont="1" applyBorder="1" applyAlignment="1" applyProtection="1"/>
    <xf numFmtId="0" fontId="3" fillId="0" borderId="24" xfId="0" applyFont="1" applyBorder="1" applyAlignment="1" applyProtection="1"/>
    <xf numFmtId="0" fontId="3" fillId="0" borderId="23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24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vertical="center" wrapText="1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22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1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/>
    <xf numFmtId="0" fontId="1" fillId="0" borderId="33" xfId="0" applyFont="1" applyBorder="1" applyAlignment="1" applyProtection="1">
      <alignment horizontal="center"/>
    </xf>
    <xf numFmtId="14" fontId="2" fillId="0" borderId="7" xfId="0" applyNumberFormat="1" applyFont="1" applyBorder="1" applyAlignment="1" applyProtection="1">
      <alignment horizontal="left"/>
      <protection locked="0"/>
    </xf>
    <xf numFmtId="14" fontId="2" fillId="0" borderId="22" xfId="0" applyNumberFormat="1" applyFont="1" applyBorder="1" applyAlignment="1" applyProtection="1">
      <alignment horizontal="left"/>
      <protection locked="0"/>
    </xf>
    <xf numFmtId="14" fontId="2" fillId="0" borderId="8" xfId="0" applyNumberFormat="1" applyFont="1" applyBorder="1" applyAlignment="1" applyProtection="1">
      <alignment horizontal="left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/>
    </xf>
    <xf numFmtId="0" fontId="8" fillId="0" borderId="23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left" vertical="center" wrapText="1"/>
    </xf>
  </cellXfs>
  <cellStyles count="2">
    <cellStyle name="Normal" xfId="0" builtinId="0"/>
    <cellStyle name="Vírgula" xfId="1" builtinId="3"/>
  </cellStyles>
  <dxfs count="55"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247650</xdr:colOff>
      <xdr:row>0</xdr:row>
      <xdr:rowOff>76201</xdr:rowOff>
    </xdr:from>
    <xdr:ext cx="2882225" cy="1080000"/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30050" y="238126"/>
          <a:ext cx="2882225" cy="10800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NTRALIZADA/SUPINFRA/EM%20ANDAMENTO/A_EM%20ANDAMENTO_2017/CRECE%20AGUAS%20LINDAS/AGUAS%20LINDAS/CE%20EMILIA%20FERREIRA%20BRANCO/2019_REFORMA/PROJETO%20EXECUTIVO/ORIGINAIS/OR&#199;AMENTO/ORC_DESON_52073467_ABR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dades Escolares"/>
      <sheetName val="Tabelas"/>
      <sheetName val="Resumo "/>
      <sheetName val="Somatório"/>
      <sheetName val="Cronog_30_Dias"/>
      <sheetName val="Municípios - BDI"/>
      <sheetName val="Composição BDI"/>
      <sheetName val="Relatório CENTRAL"/>
      <sheetName val="Parc Maior Relev"/>
      <sheetName val="Composições"/>
      <sheetName val="Cotações"/>
      <sheetName val="BM"/>
    </sheetNames>
    <sheetDataSet>
      <sheetData sheetId="0"/>
      <sheetData sheetId="1"/>
      <sheetData sheetId="2"/>
      <sheetData sheetId="3"/>
      <sheetData sheetId="4"/>
      <sheetData sheetId="5"/>
      <sheetData sheetId="6">
        <row r="30">
          <cell r="D30">
            <v>0.27504058849746826</v>
          </cell>
        </row>
      </sheetData>
      <sheetData sheetId="7"/>
      <sheetData sheetId="8"/>
      <sheetData sheetId="9"/>
      <sheetData sheetId="10"/>
      <sheetData sheetId="11">
        <row r="14">
          <cell r="P14">
            <v>1</v>
          </cell>
        </row>
        <row r="17">
          <cell r="R17">
            <v>1</v>
          </cell>
          <cell r="S17">
            <v>2</v>
          </cell>
          <cell r="T17">
            <v>3</v>
          </cell>
          <cell r="U17">
            <v>4</v>
          </cell>
          <cell r="V17">
            <v>5</v>
          </cell>
          <cell r="W17">
            <v>6</v>
          </cell>
          <cell r="X17">
            <v>7</v>
          </cell>
          <cell r="Y17">
            <v>8</v>
          </cell>
          <cell r="Z17">
            <v>9</v>
          </cell>
          <cell r="AA17">
            <v>10</v>
          </cell>
          <cell r="AB17">
            <v>11</v>
          </cell>
          <cell r="AC17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/CENTRALIZADA/SUPINFRA/EM%20ANDAMENTO/A_EM%20ANDAMENTO_2017/CRECE%20AGUAS%20LINDAS/AGUAS%20LINDAS/CE%20EMILIA%20FERREIRA%20BRANCO/2019_REFORMA/PROJETO%20EXECUTIVO/ORIGINAIS/OR&#199;AMENTO/ORC_DESON_52073467_ABR19.xls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3"/>
  <dimension ref="A1:AA159"/>
  <sheetViews>
    <sheetView showGridLines="0" tabSelected="1" view="pageBreakPreview" topLeftCell="L1" zoomScaleNormal="115" zoomScaleSheetLayoutView="100" workbookViewId="0">
      <pane ySplit="1" topLeftCell="A2" activePane="bottomLeft" state="frozen"/>
      <selection activeCell="O1" sqref="O1"/>
      <selection pane="bottomLeft" activeCell="O1" sqref="O1:W1"/>
    </sheetView>
  </sheetViews>
  <sheetFormatPr defaultRowHeight="12.75" x14ac:dyDescent="0.2"/>
  <cols>
    <col min="1" max="11" width="9.140625" style="7" hidden="1" customWidth="1"/>
    <col min="12" max="12" width="3.28515625" style="7" customWidth="1"/>
    <col min="13" max="14" width="11.7109375" style="6" customWidth="1"/>
    <col min="15" max="15" width="9.140625" style="5"/>
    <col min="16" max="16" width="10.7109375" style="1" customWidth="1"/>
    <col min="17" max="17" width="13.140625" style="1" customWidth="1"/>
    <col min="18" max="18" width="59.85546875" style="1" customWidth="1"/>
    <col min="19" max="19" width="8.7109375" style="4" customWidth="1"/>
    <col min="20" max="20" width="8.7109375" style="1" customWidth="1"/>
    <col min="21" max="22" width="10.7109375" style="3" customWidth="1"/>
    <col min="23" max="23" width="17" style="2" customWidth="1"/>
    <col min="24" max="24" width="22.5703125" style="1" customWidth="1"/>
    <col min="25" max="16384" width="9.140625" style="1"/>
  </cols>
  <sheetData>
    <row r="1" spans="1:27" ht="90" customHeight="1" x14ac:dyDescent="0.2">
      <c r="L1" s="15"/>
      <c r="M1" s="147"/>
      <c r="N1" s="119"/>
      <c r="O1" s="146"/>
      <c r="P1" s="146"/>
      <c r="Q1" s="146"/>
      <c r="R1" s="146"/>
      <c r="S1" s="146"/>
      <c r="T1" s="146"/>
      <c r="U1" s="146"/>
      <c r="V1" s="146"/>
      <c r="W1" s="146"/>
      <c r="X1" s="12"/>
    </row>
    <row r="2" spans="1:27" ht="8.1" customHeight="1" x14ac:dyDescent="0.2">
      <c r="L2" s="15"/>
      <c r="M2" s="119"/>
      <c r="N2" s="119"/>
      <c r="O2" s="118"/>
      <c r="P2" s="118"/>
      <c r="Q2" s="118"/>
      <c r="R2" s="118"/>
      <c r="S2" s="118"/>
      <c r="T2" s="118"/>
      <c r="U2" s="118"/>
      <c r="V2" s="118"/>
      <c r="W2" s="118"/>
      <c r="X2" s="12"/>
      <c r="Z2" s="28"/>
      <c r="AA2" s="28"/>
    </row>
    <row r="3" spans="1:27" x14ac:dyDescent="0.2">
      <c r="L3" s="15"/>
      <c r="M3" s="119"/>
      <c r="N3" s="145"/>
      <c r="O3" s="130" t="s">
        <v>386</v>
      </c>
      <c r="P3" s="129"/>
      <c r="Q3" s="129"/>
      <c r="R3" s="129"/>
      <c r="S3" s="129"/>
      <c r="T3" s="129"/>
      <c r="U3" s="128"/>
      <c r="V3" s="130" t="s">
        <v>385</v>
      </c>
      <c r="W3" s="128"/>
      <c r="X3" s="12"/>
      <c r="Z3" s="28"/>
      <c r="AA3" s="28"/>
    </row>
    <row r="4" spans="1:27" s="10" customFormat="1" x14ac:dyDescent="0.2">
      <c r="B4" s="7"/>
      <c r="C4" s="7"/>
      <c r="D4" s="7"/>
      <c r="E4" s="7"/>
      <c r="F4" s="7"/>
      <c r="G4" s="7"/>
      <c r="H4" s="7"/>
      <c r="I4" s="7"/>
      <c r="J4" s="7"/>
      <c r="K4" s="7"/>
      <c r="L4" s="15"/>
      <c r="M4" s="119"/>
      <c r="N4" s="36"/>
      <c r="O4" s="134" t="s">
        <v>384</v>
      </c>
      <c r="P4" s="133"/>
      <c r="Q4" s="133"/>
      <c r="R4" s="133"/>
      <c r="S4" s="133"/>
      <c r="T4" s="133"/>
      <c r="U4" s="132"/>
      <c r="V4" s="134">
        <v>52073467</v>
      </c>
      <c r="W4" s="132"/>
      <c r="X4" s="12"/>
      <c r="Z4" s="28"/>
      <c r="AA4" s="28"/>
    </row>
    <row r="5" spans="1:27" s="10" customFormat="1" ht="8.1" customHeight="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15"/>
      <c r="M5" s="119"/>
      <c r="N5" s="36"/>
      <c r="O5" s="137"/>
      <c r="P5" s="137"/>
      <c r="Q5" s="137"/>
      <c r="R5" s="137"/>
      <c r="S5" s="137"/>
      <c r="T5" s="137"/>
      <c r="U5" s="137"/>
      <c r="V5" s="137"/>
      <c r="W5" s="137"/>
      <c r="X5" s="12"/>
      <c r="Z5" s="28"/>
      <c r="AA5" s="28"/>
    </row>
    <row r="6" spans="1:27" s="10" customFormat="1" ht="12.75" customHeight="1" x14ac:dyDescent="0.2">
      <c r="A6" s="142" t="s">
        <v>383</v>
      </c>
      <c r="C6" s="7"/>
      <c r="D6" s="7"/>
      <c r="E6" s="7"/>
      <c r="F6" s="7"/>
      <c r="G6" s="7"/>
      <c r="H6" s="7"/>
      <c r="I6" s="7"/>
      <c r="J6" s="7"/>
      <c r="K6" s="7"/>
      <c r="L6" s="15"/>
      <c r="M6" s="144" t="s">
        <v>382</v>
      </c>
      <c r="N6" s="143"/>
      <c r="O6" s="130" t="s">
        <v>381</v>
      </c>
      <c r="P6" s="129"/>
      <c r="Q6" s="129"/>
      <c r="R6" s="128"/>
      <c r="S6" s="130" t="s">
        <v>380</v>
      </c>
      <c r="T6" s="129"/>
      <c r="U6" s="128"/>
      <c r="V6" s="130" t="s">
        <v>379</v>
      </c>
      <c r="W6" s="128"/>
      <c r="X6" s="12"/>
      <c r="Z6" s="28"/>
      <c r="AA6" s="28"/>
    </row>
    <row r="7" spans="1:27" s="10" customFormat="1" x14ac:dyDescent="0.2">
      <c r="A7" s="142">
        <f ca="1">MAX($C$18:$C$144)</f>
        <v>3</v>
      </c>
      <c r="C7" s="7"/>
      <c r="D7" s="7"/>
      <c r="E7" s="7"/>
      <c r="F7" s="7"/>
      <c r="G7" s="7"/>
      <c r="H7" s="7"/>
      <c r="I7" s="7"/>
      <c r="J7" s="7"/>
      <c r="K7" s="7"/>
      <c r="L7" s="15"/>
      <c r="M7" s="141" t="s">
        <v>199</v>
      </c>
      <c r="N7" s="36"/>
      <c r="O7" s="134" t="s">
        <v>336</v>
      </c>
      <c r="P7" s="133"/>
      <c r="Q7" s="133"/>
      <c r="R7" s="132"/>
      <c r="S7" s="140">
        <v>43839</v>
      </c>
      <c r="T7" s="139"/>
      <c r="U7" s="138"/>
      <c r="V7" s="134" t="s">
        <v>378</v>
      </c>
      <c r="W7" s="132"/>
      <c r="X7" s="12"/>
      <c r="Z7" s="28"/>
      <c r="AA7" s="28"/>
    </row>
    <row r="8" spans="1:27" s="10" customFormat="1" ht="8.1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15"/>
      <c r="M8" s="131"/>
      <c r="N8" s="36"/>
      <c r="O8" s="137"/>
      <c r="P8" s="137"/>
      <c r="Q8" s="137"/>
      <c r="R8" s="137"/>
      <c r="S8" s="137"/>
      <c r="T8" s="137"/>
      <c r="U8" s="137"/>
      <c r="V8" s="137"/>
      <c r="W8" s="137"/>
      <c r="X8" s="12"/>
      <c r="Z8" s="28"/>
      <c r="AA8" s="28"/>
    </row>
    <row r="9" spans="1:27" s="10" customFormat="1" ht="12.75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15"/>
      <c r="M9" s="135" t="s">
        <v>28</v>
      </c>
      <c r="N9" s="36"/>
      <c r="O9" s="130" t="s">
        <v>377</v>
      </c>
      <c r="P9" s="129"/>
      <c r="Q9" s="128"/>
      <c r="R9" s="127" t="s">
        <v>376</v>
      </c>
      <c r="S9" s="136"/>
      <c r="T9" s="136"/>
      <c r="U9" s="126"/>
      <c r="V9" s="127" t="s">
        <v>375</v>
      </c>
      <c r="W9" s="126"/>
      <c r="X9" s="12"/>
      <c r="Z9" s="28"/>
      <c r="AA9" s="28"/>
    </row>
    <row r="10" spans="1:27" s="12" customFormat="1" ht="12.75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35"/>
      <c r="N10" s="119"/>
      <c r="O10" s="134" t="s">
        <v>374</v>
      </c>
      <c r="P10" s="133"/>
      <c r="Q10" s="132"/>
      <c r="R10" s="134" t="s">
        <v>373</v>
      </c>
      <c r="S10" s="133"/>
      <c r="T10" s="133"/>
      <c r="U10" s="132"/>
      <c r="V10" s="121" t="s">
        <v>372</v>
      </c>
      <c r="W10" s="120" t="s">
        <v>366</v>
      </c>
      <c r="Z10" s="33"/>
      <c r="AA10" s="33"/>
    </row>
    <row r="11" spans="1:27" s="12" customFormat="1" ht="8.1" customHeight="1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31"/>
      <c r="N11" s="119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Z11" s="33"/>
      <c r="AA11" s="33"/>
    </row>
    <row r="12" spans="1:27" s="12" customFormat="1" x14ac:dyDescent="0.2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31"/>
      <c r="N12" s="119"/>
      <c r="O12" s="130" t="s">
        <v>371</v>
      </c>
      <c r="P12" s="129"/>
      <c r="Q12" s="128"/>
      <c r="R12" s="127" t="s">
        <v>370</v>
      </c>
      <c r="S12" s="130" t="s">
        <v>369</v>
      </c>
      <c r="T12" s="129"/>
      <c r="U12" s="128"/>
      <c r="V12" s="127" t="s">
        <v>368</v>
      </c>
      <c r="W12" s="126"/>
      <c r="Z12" s="33"/>
      <c r="AA12" s="33"/>
    </row>
    <row r="13" spans="1:27" s="12" customFormat="1" x14ac:dyDescent="0.2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19"/>
      <c r="N13" s="119"/>
      <c r="O13" s="124">
        <v>1297.58</v>
      </c>
      <c r="P13" s="123"/>
      <c r="Q13" s="122"/>
      <c r="R13" s="125"/>
      <c r="S13" s="124">
        <v>1297.58</v>
      </c>
      <c r="T13" s="123"/>
      <c r="U13" s="122"/>
      <c r="V13" s="121" t="s">
        <v>367</v>
      </c>
      <c r="W13" s="120" t="s">
        <v>366</v>
      </c>
      <c r="Z13" s="33"/>
      <c r="AA13" s="33"/>
    </row>
    <row r="14" spans="1:27" s="12" customFormat="1" ht="8.1" customHeight="1" x14ac:dyDescent="0.2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19"/>
      <c r="N14" s="119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Z14" s="33"/>
      <c r="AA14" s="33"/>
    </row>
    <row r="15" spans="1:27" s="34" customFormat="1" ht="30" customHeight="1" x14ac:dyDescent="0.2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17" t="s">
        <v>365</v>
      </c>
      <c r="M15" s="36"/>
      <c r="N15" s="36"/>
      <c r="O15" s="116" t="s">
        <v>364</v>
      </c>
      <c r="P15" s="116"/>
      <c r="Q15" s="116"/>
      <c r="R15" s="116"/>
      <c r="S15" s="116"/>
      <c r="T15" s="116"/>
      <c r="U15" s="116"/>
      <c r="V15" s="116"/>
      <c r="W15" s="116"/>
      <c r="X15" s="12"/>
      <c r="Z15" s="33"/>
      <c r="AA15" s="33"/>
    </row>
    <row r="16" spans="1:27" s="34" customFormat="1" ht="21" x14ac:dyDescent="0.2">
      <c r="A16" s="115" t="s">
        <v>363</v>
      </c>
      <c r="B16" s="115" t="s">
        <v>362</v>
      </c>
      <c r="C16" s="115" t="s">
        <v>361</v>
      </c>
      <c r="D16" s="115" t="s">
        <v>360</v>
      </c>
      <c r="E16" s="115" t="s">
        <v>359</v>
      </c>
      <c r="F16" s="115" t="s">
        <v>358</v>
      </c>
      <c r="G16" s="115" t="s">
        <v>357</v>
      </c>
      <c r="H16" s="115" t="s">
        <v>356</v>
      </c>
      <c r="I16" s="115" t="s">
        <v>355</v>
      </c>
      <c r="J16" s="115" t="s">
        <v>354</v>
      </c>
      <c r="K16" s="114" t="s">
        <v>353</v>
      </c>
      <c r="L16" s="113" t="s">
        <v>352</v>
      </c>
      <c r="M16" s="112" t="s">
        <v>351</v>
      </c>
      <c r="N16" s="111" t="s">
        <v>350</v>
      </c>
      <c r="O16" s="110" t="s">
        <v>2</v>
      </c>
      <c r="P16" s="110" t="s">
        <v>349</v>
      </c>
      <c r="Q16" s="109" t="s">
        <v>348</v>
      </c>
      <c r="R16" s="108" t="s">
        <v>1</v>
      </c>
      <c r="S16" s="107" t="s">
        <v>344</v>
      </c>
      <c r="T16" s="106" t="s">
        <v>347</v>
      </c>
      <c r="U16" s="106" t="s">
        <v>343</v>
      </c>
      <c r="V16" s="106" t="s">
        <v>342</v>
      </c>
      <c r="W16" s="106" t="s">
        <v>346</v>
      </c>
      <c r="X16" s="105" t="s">
        <v>345</v>
      </c>
      <c r="Y16" s="36"/>
      <c r="Z16" s="33"/>
      <c r="AA16" s="33"/>
    </row>
    <row r="17" spans="1:27" s="18" customFormat="1" hidden="1" x14ac:dyDescent="0.2">
      <c r="A17" s="74" t="str">
        <f>CHOOSE(1+LOG(1+2*(ORÇAMENTO.Nivel="Nível 1")+4*(ORÇAMENTO.Nivel="Nível 2")+8*(ORÇAMENTO.Nivel="Nível 3")+16*(ORÇAMENTO.Nivel="Nível 4")+32*(ORÇAMENTO.Nivel="Serviço"),2),0,1,2,3,4,"S")</f>
        <v>S</v>
      </c>
      <c r="B17" s="73" t="str">
        <f ca="1">IF(OR(C17="s",C17=0),OFFSET(B17,-1,0),C17)</f>
        <v>Save Nivel</v>
      </c>
      <c r="C17" s="73" t="str">
        <f ca="1">IF(OFFSET(C17,-1,0)="L",1,IF(OFFSET(C17,-1,0)=1,2,IF(OR(A17="s",A17=0),"S",IF(AND(OFFSET(C17,-1,0)=2,A17=4),3,IF(AND(OR(OFFSET(C17,-1,0)="s",OFFSET(C17,-1,0)=0),A17&lt;&gt;"s",A17&gt;OFFSET(B17,-1,0)),OFFSET(B17,-1,0),A17)))))</f>
        <v>S</v>
      </c>
      <c r="D17" s="73">
        <f ca="1">IF(OR(C17="S",C17=0),0,IF(ISERROR(K17),J17,SMALL(J17:K17,1)))</f>
        <v>0</v>
      </c>
      <c r="E17" s="73" t="str">
        <f ca="1">IF($C17=1,OFFSET(E17,-1,0)+1,OFFSET(E17,-1,0))</f>
        <v>n1</v>
      </c>
      <c r="F17" s="73" t="str">
        <f ca="1">IF($C17=1,0,IF($C17=2,OFFSET(F17,-1,0)+1,OFFSET(F17,-1,0)))</f>
        <v>n2</v>
      </c>
      <c r="G17" s="73" t="str">
        <f ca="1">IF(AND($C17&lt;=2,$C17&lt;&gt;0),0,IF($C17=3,OFFSET(G17,-1,0)+1,OFFSET(G17,-1,0)))</f>
        <v>n3</v>
      </c>
      <c r="H17" s="73" t="str">
        <f ca="1">IF(AND($C17&lt;=3,$C17&lt;&gt;0),0,IF($C17=4,OFFSET(H17,-1,0)+1,OFFSET(H17,-1,0)))</f>
        <v>n4</v>
      </c>
      <c r="I17" s="73" t="str">
        <f ca="1">IF(AND($C17&lt;=4,$C17&lt;&gt;0),0,IF(AND($C17="S",$W17&gt;0),OFFSET(I17,-1,0)+1,OFFSET(I17,-1,0)))</f>
        <v>n5</v>
      </c>
      <c r="J17" s="73">
        <f ca="1">IF(OR($C17="S",$C17=0),0,MATCH(0,OFFSET($D17,1,$C17,ROW($C$144)-ROW($C17)),0))</f>
        <v>0</v>
      </c>
      <c r="K17" s="73">
        <f ca="1">IF(OR($C17="S",$C17=0),0,MATCH(OFFSET($D17,0,$C17)+1,OFFSET($D17,1,$C17,ROW($C$144)-ROW($C17)),0))</f>
        <v>0</v>
      </c>
      <c r="L17" s="72" t="s">
        <v>28</v>
      </c>
      <c r="M17" s="71" t="s">
        <v>33</v>
      </c>
      <c r="N17" s="70" t="s">
        <v>33</v>
      </c>
      <c r="O17" s="81" t="s">
        <v>34</v>
      </c>
      <c r="P17" s="68" t="s">
        <v>41</v>
      </c>
      <c r="Q17" s="67"/>
      <c r="R17" s="66" t="s">
        <v>341</v>
      </c>
      <c r="S17" s="65" t="s">
        <v>34</v>
      </c>
      <c r="T17" s="64"/>
      <c r="U17" s="63">
        <v>0</v>
      </c>
      <c r="V17" s="63">
        <v>0</v>
      </c>
      <c r="W17" s="80">
        <v>0</v>
      </c>
      <c r="X17" s="61" t="s">
        <v>28</v>
      </c>
      <c r="Y17" s="79"/>
      <c r="Z17" s="78"/>
      <c r="AA17" s="78"/>
    </row>
    <row r="18" spans="1:27" s="18" customFormat="1" hidden="1" x14ac:dyDescent="0.2">
      <c r="A18" s="104">
        <v>0</v>
      </c>
      <c r="B18" s="103"/>
      <c r="C18" s="103" t="s">
        <v>340</v>
      </c>
      <c r="D18" s="103">
        <f ca="1">COUNTA(OFFSET(D18,1,0):D$144)</f>
        <v>125</v>
      </c>
      <c r="E18" s="103">
        <f>LEFT(O19,1)-1</f>
        <v>0</v>
      </c>
      <c r="F18" s="103"/>
      <c r="G18" s="103"/>
      <c r="H18" s="103"/>
      <c r="I18" s="103"/>
      <c r="J18" s="103"/>
      <c r="K18" s="103"/>
      <c r="L18" s="102" t="s">
        <v>15</v>
      </c>
      <c r="M18" s="101" t="s">
        <v>339</v>
      </c>
      <c r="N18" s="100" t="s">
        <v>339</v>
      </c>
      <c r="O18" s="99" t="s">
        <v>338</v>
      </c>
      <c r="P18" s="98"/>
      <c r="Q18" s="97"/>
      <c r="R18" s="96"/>
      <c r="S18" s="95"/>
      <c r="T18" s="95"/>
      <c r="U18" s="95"/>
      <c r="V18" s="95"/>
      <c r="W18" s="94">
        <v>119326.79</v>
      </c>
      <c r="X18" s="8"/>
      <c r="Y18" s="79"/>
      <c r="Z18" s="78"/>
      <c r="AA18" s="78"/>
    </row>
    <row r="19" spans="1:27" s="18" customFormat="1" ht="15" x14ac:dyDescent="0.2">
      <c r="A19" s="74">
        <f>CHOOSE(1+LOG(1+2*(ORÇAMENTO.Nivel="Nível 1")+4*(ORÇAMENTO.Nivel="Nível 2")+8*(ORÇAMENTO.Nivel="Nível 3")+16*(ORÇAMENTO.Nivel="Nível 4")+32*(ORÇAMENTO.Nivel="Serviço"),2),0,1,2,3,4,"S")</f>
        <v>1</v>
      </c>
      <c r="B19" s="73">
        <f ca="1">IF(OR(C19="s",C19=0),OFFSET(B19,-1,0),C19)</f>
        <v>1</v>
      </c>
      <c r="C19" s="73">
        <f ca="1">IF(OFFSET(C19,-1,0)="L",1,IF(OFFSET(C19,-1,0)=1,2,IF(OR(A19="s",A19=0),"S",IF(AND(OFFSET(C19,-1,0)=2,A19=4),3,IF(AND(OR(OFFSET(C19,-1,0)="s",OFFSET(C19,-1,0)=0),A19&lt;&gt;"s",A19&gt;OFFSET(B19,-1,0)),OFFSET(B19,-1,0),A19)))))</f>
        <v>1</v>
      </c>
      <c r="D19" s="73">
        <f ca="1">IF(OR(C19="S",C19=0),0,IF(ISERROR(K19),J19,SMALL(J19:K19,1)))</f>
        <v>125</v>
      </c>
      <c r="E19" s="73">
        <f ca="1">IF($C19=1,OFFSET(E19,-1,0)+1,OFFSET(E19,-1,0))</f>
        <v>1</v>
      </c>
      <c r="F19" s="73">
        <f ca="1">IF($C19=1,0,IF($C19=2,OFFSET(F19,-1,0)+1,OFFSET(F19,-1,0)))</f>
        <v>0</v>
      </c>
      <c r="G19" s="73">
        <f ca="1">IF(AND($C19&lt;=2,$C19&lt;&gt;0),0,IF($C19=3,OFFSET(G19,-1,0)+1,OFFSET(G19,-1,0)))</f>
        <v>0</v>
      </c>
      <c r="H19" s="73">
        <f ca="1">IF(AND($C19&lt;=3,$C19&lt;&gt;0),0,IF($C19=4,OFFSET(H19,-1,0)+1,OFFSET(H19,-1,0)))</f>
        <v>0</v>
      </c>
      <c r="I19" s="73">
        <f ca="1">IF(AND($C19&lt;=4,$C19&lt;&gt;0),0,IF(AND($C19="S",$W19&gt;0),OFFSET(I19,-1,0)+1,OFFSET(I19,-1,0)))</f>
        <v>0</v>
      </c>
      <c r="J19" s="73">
        <f ca="1">IF(OR($C19="S",$C19=0),0,MATCH(0,OFFSET($D19,1,$C19,ROW($C$144)-ROW($C19)),0))</f>
        <v>125</v>
      </c>
      <c r="K19" s="73" t="e">
        <f ca="1">IF(OR($C19="S",$C19=0),0,MATCH(OFFSET($D19,0,$C19)+1,OFFSET($D19,1,$C19,ROW($C$144)-ROW($C19)),0))</f>
        <v>#N/A</v>
      </c>
      <c r="L19" s="93" t="s">
        <v>15</v>
      </c>
      <c r="M19" s="92" t="s">
        <v>337</v>
      </c>
      <c r="N19" s="91" t="s">
        <v>337</v>
      </c>
      <c r="O19" s="90" t="s">
        <v>0</v>
      </c>
      <c r="P19" s="68" t="s">
        <v>31</v>
      </c>
      <c r="Q19" s="89"/>
      <c r="R19" s="88" t="s">
        <v>336</v>
      </c>
      <c r="S19" s="87"/>
      <c r="T19" s="86"/>
      <c r="U19" s="85"/>
      <c r="V19" s="85"/>
      <c r="W19" s="84"/>
      <c r="X19" s="8"/>
      <c r="Y19" s="79"/>
      <c r="Z19" s="78"/>
      <c r="AA19" s="78"/>
    </row>
    <row r="20" spans="1:27" s="18" customFormat="1" x14ac:dyDescent="0.2">
      <c r="A20" s="74">
        <f>CHOOSE(1+LOG(1+2*(ORÇAMENTO.Nivel="Nível 1")+4*(ORÇAMENTO.Nivel="Nível 2")+8*(ORÇAMENTO.Nivel="Nível 3")+16*(ORÇAMENTO.Nivel="Nível 4")+32*(ORÇAMENTO.Nivel="Serviço"),2),0,1,2,3,4,"S")</f>
        <v>2</v>
      </c>
      <c r="B20" s="73">
        <f ca="1">IF(OR(C20="s",C20=0),OFFSET(B20,-1,0),C20)</f>
        <v>2</v>
      </c>
      <c r="C20" s="73">
        <f ca="1">IF(OFFSET(C20,-1,0)="L",1,IF(OFFSET(C20,-1,0)=1,2,IF(OR(A20="s",A20=0),"S",IF(AND(OFFSET(C20,-1,0)=2,A20=4),3,IF(AND(OR(OFFSET(C20,-1,0)="s",OFFSET(C20,-1,0)=0),A20&lt;&gt;"s",A20&gt;OFFSET(B20,-1,0)),OFFSET(B20,-1,0),A20)))))</f>
        <v>2</v>
      </c>
      <c r="D20" s="73">
        <f ca="1">IF(OR(C20="S",C20=0),0,IF(ISERROR(K20),J20,SMALL(J20:K20,1)))</f>
        <v>9</v>
      </c>
      <c r="E20" s="73">
        <f ca="1">IF($C20=1,OFFSET(E20,-1,0)+1,OFFSET(E20,-1,0))</f>
        <v>1</v>
      </c>
      <c r="F20" s="73">
        <f ca="1">IF($C20=1,0,IF($C20=2,OFFSET(F20,-1,0)+1,OFFSET(F20,-1,0)))</f>
        <v>1</v>
      </c>
      <c r="G20" s="73">
        <f ca="1">IF(AND($C20&lt;=2,$C20&lt;&gt;0),0,IF($C20=3,OFFSET(G20,-1,0)+1,OFFSET(G20,-1,0)))</f>
        <v>0</v>
      </c>
      <c r="H20" s="73">
        <f ca="1">IF(AND($C20&lt;=3,$C20&lt;&gt;0),0,IF($C20=4,OFFSET(H20,-1,0)+1,OFFSET(H20,-1,0)))</f>
        <v>0</v>
      </c>
      <c r="I20" s="73">
        <f ca="1">IF(AND($C20&lt;=4,$C20&lt;&gt;0),0,IF(AND($C20="S",$W20&gt;0),OFFSET(I20,-1,0)+1,OFFSET(I20,-1,0)))</f>
        <v>0</v>
      </c>
      <c r="J20" s="73">
        <f ca="1">IF(OR($C20="S",$C20=0),0,MATCH(0,OFFSET($D20,1,$C20,ROW($C$144)-ROW($C20)),0))</f>
        <v>124</v>
      </c>
      <c r="K20" s="73">
        <f ca="1">IF(OR($C20="S",$C20=0),0,MATCH(OFFSET($D20,0,$C20)+1,OFFSET($D20,1,$C20,ROW($C$144)-ROW($C20)),0))</f>
        <v>9</v>
      </c>
      <c r="L20" s="72" t="s">
        <v>15</v>
      </c>
      <c r="M20" s="83" t="s">
        <v>36</v>
      </c>
      <c r="N20" s="70" t="s">
        <v>36</v>
      </c>
      <c r="O20" s="69" t="s">
        <v>335</v>
      </c>
      <c r="P20" s="68" t="s">
        <v>31</v>
      </c>
      <c r="Q20" s="67"/>
      <c r="R20" s="75" t="s">
        <v>14</v>
      </c>
      <c r="S20" s="65"/>
      <c r="T20" s="64"/>
      <c r="U20" s="63"/>
      <c r="V20" s="63"/>
      <c r="W20" s="62"/>
      <c r="X20" s="82"/>
      <c r="Y20" s="79"/>
      <c r="Z20" s="78"/>
      <c r="AA20" s="78"/>
    </row>
    <row r="21" spans="1:27" s="18" customFormat="1" x14ac:dyDescent="0.2">
      <c r="A21" s="74">
        <f>CHOOSE(1+LOG(1+2*(ORÇAMENTO.Nivel="Nível 1")+4*(ORÇAMENTO.Nivel="Nível 2")+8*(ORÇAMENTO.Nivel="Nível 3")+16*(ORÇAMENTO.Nivel="Nível 4")+32*(ORÇAMENTO.Nivel="Serviço"),2),0,1,2,3,4,"S")</f>
        <v>3</v>
      </c>
      <c r="B21" s="73">
        <f ca="1">IF(OR(C21="s",C21=0),OFFSET(B21,-1,0),C21)</f>
        <v>3</v>
      </c>
      <c r="C21" s="73">
        <f ca="1">IF(OFFSET(C21,-1,0)="L",1,IF(OFFSET(C21,-1,0)=1,2,IF(OR(A21="s",A21=0),"S",IF(AND(OFFSET(C21,-1,0)=2,A21=4),3,IF(AND(OR(OFFSET(C21,-1,0)="s",OFFSET(C21,-1,0)=0),A21&lt;&gt;"s",A21&gt;OFFSET(B21,-1,0)),OFFSET(B21,-1,0),A21)))))</f>
        <v>3</v>
      </c>
      <c r="D21" s="73">
        <f ca="1">IF(OR(C21="S",C21=0),0,IF(ISERROR(K21),J21,SMALL(J21:K21,1)))</f>
        <v>3</v>
      </c>
      <c r="E21" s="73">
        <f ca="1">IF($C21=1,OFFSET(E21,-1,0)+1,OFFSET(E21,-1,0))</f>
        <v>1</v>
      </c>
      <c r="F21" s="73">
        <f ca="1">IF($C21=1,0,IF($C21=2,OFFSET(F21,-1,0)+1,OFFSET(F21,-1,0)))</f>
        <v>1</v>
      </c>
      <c r="G21" s="73">
        <f ca="1">IF(AND($C21&lt;=2,$C21&lt;&gt;0),0,IF($C21=3,OFFSET(G21,-1,0)+1,OFFSET(G21,-1,0)))</f>
        <v>1</v>
      </c>
      <c r="H21" s="73">
        <f ca="1">IF(AND($C21&lt;=3,$C21&lt;&gt;0),0,IF($C21=4,OFFSET(H21,-1,0)+1,OFFSET(H21,-1,0)))</f>
        <v>0</v>
      </c>
      <c r="I21" s="73">
        <f ca="1">IF(AND($C21&lt;=4,$C21&lt;&gt;0),0,IF(AND($C21="S",$W21&gt;0),OFFSET(I21,-1,0)+1,OFFSET(I21,-1,0)))</f>
        <v>0</v>
      </c>
      <c r="J21" s="73">
        <f ca="1">IF(OR($C21="S",$C21=0),0,MATCH(0,OFFSET($D21,1,$C21,ROW($C$144)-ROW($C21)),0))</f>
        <v>8</v>
      </c>
      <c r="K21" s="73">
        <f ca="1">IF(OR($C21="S",$C21=0),0,MATCH(OFFSET($D21,0,$C21)+1,OFFSET($D21,1,$C21,ROW($C$144)-ROW($C21)),0))</f>
        <v>3</v>
      </c>
      <c r="L21" s="72" t="s">
        <v>15</v>
      </c>
      <c r="M21" s="71" t="s">
        <v>45</v>
      </c>
      <c r="N21" s="70" t="s">
        <v>45</v>
      </c>
      <c r="O21" s="69" t="s">
        <v>334</v>
      </c>
      <c r="P21" s="68" t="s">
        <v>41</v>
      </c>
      <c r="Q21" s="67"/>
      <c r="R21" s="66" t="s">
        <v>333</v>
      </c>
      <c r="S21" s="65" t="s">
        <v>34</v>
      </c>
      <c r="T21" s="64"/>
      <c r="U21" s="63"/>
      <c r="V21" s="63"/>
      <c r="W21" s="62"/>
      <c r="X21" s="61" t="s">
        <v>28</v>
      </c>
      <c r="Y21" s="79"/>
      <c r="Z21" s="78"/>
      <c r="AA21" s="78"/>
    </row>
    <row r="22" spans="1:27" s="18" customFormat="1" ht="22.5" x14ac:dyDescent="0.2">
      <c r="A22" s="74" t="str">
        <f>CHOOSE(1+LOG(1+2*(ORÇAMENTO.Nivel="Nível 1")+4*(ORÇAMENTO.Nivel="Nível 2")+8*(ORÇAMENTO.Nivel="Nível 3")+16*(ORÇAMENTO.Nivel="Nível 4")+32*(ORÇAMENTO.Nivel="Serviço"),2),0,1,2,3,4,"S")</f>
        <v>S</v>
      </c>
      <c r="B22" s="73">
        <f ca="1">IF(OR(C22="s",C22=0),OFFSET(B22,-1,0),C22)</f>
        <v>3</v>
      </c>
      <c r="C22" s="73" t="str">
        <f ca="1">IF(OFFSET(C22,-1,0)="L",1,IF(OFFSET(C22,-1,0)=1,2,IF(OR(A22="s",A22=0),"S",IF(AND(OFFSET(C22,-1,0)=2,A22=4),3,IF(AND(OR(OFFSET(C22,-1,0)="s",OFFSET(C22,-1,0)=0),A22&lt;&gt;"s",A22&gt;OFFSET(B22,-1,0)),OFFSET(B22,-1,0),A22)))))</f>
        <v>S</v>
      </c>
      <c r="D22" s="73">
        <f ca="1">IF(OR(C22="S",C22=0),0,IF(ISERROR(K22),J22,SMALL(J22:K22,1)))</f>
        <v>0</v>
      </c>
      <c r="E22" s="73">
        <f ca="1">IF($C22=1,OFFSET(E22,-1,0)+1,OFFSET(E22,-1,0))</f>
        <v>1</v>
      </c>
      <c r="F22" s="73">
        <f ca="1">IF($C22=1,0,IF($C22=2,OFFSET(F22,-1,0)+1,OFFSET(F22,-1,0)))</f>
        <v>1</v>
      </c>
      <c r="G22" s="73">
        <f ca="1">IF(AND($C22&lt;=2,$C22&lt;&gt;0),0,IF($C22=3,OFFSET(G22,-1,0)+1,OFFSET(G22,-1,0)))</f>
        <v>1</v>
      </c>
      <c r="H22" s="73">
        <f ca="1">IF(AND($C22&lt;=3,$C22&lt;&gt;0),0,IF($C22=4,OFFSET(H22,-1,0)+1,OFFSET(H22,-1,0)))</f>
        <v>0</v>
      </c>
      <c r="I22" s="73">
        <f ca="1">IF(AND($C22&lt;=4,$C22&lt;&gt;0),0,IF(AND($C22="S",$W22&gt;0),OFFSET(I22,-1,0)+1,OFFSET(I22,-1,0)))</f>
        <v>0</v>
      </c>
      <c r="J22" s="73">
        <f ca="1">IF(OR($C22="S",$C22=0),0,MATCH(0,OFFSET($D22,1,$C22,ROW($C$144)-ROW($C22)),0))</f>
        <v>0</v>
      </c>
      <c r="K22" s="73">
        <f ca="1">IF(OR($C22="S",$C22=0),0,MATCH(OFFSET($D22,0,$C22)+1,OFFSET($D22,1,$C22,ROW($C$144)-ROW($C22)),0))</f>
        <v>0</v>
      </c>
      <c r="L22" s="72" t="s">
        <v>15</v>
      </c>
      <c r="M22" s="71" t="s">
        <v>33</v>
      </c>
      <c r="N22" s="70" t="s">
        <v>33</v>
      </c>
      <c r="O22" s="69" t="s">
        <v>332</v>
      </c>
      <c r="P22" s="68" t="s">
        <v>41</v>
      </c>
      <c r="Q22" s="67">
        <v>97640</v>
      </c>
      <c r="R22" s="66" t="s">
        <v>331</v>
      </c>
      <c r="S22" s="65" t="s">
        <v>38</v>
      </c>
      <c r="T22" s="64">
        <v>126.8</v>
      </c>
      <c r="U22" s="63"/>
      <c r="V22" s="63"/>
      <c r="W22" s="62"/>
      <c r="X22" s="61" t="s">
        <v>28</v>
      </c>
      <c r="Y22" s="79"/>
      <c r="Z22" s="78"/>
      <c r="AA22" s="78"/>
    </row>
    <row r="23" spans="1:27" s="18" customFormat="1" ht="22.5" x14ac:dyDescent="0.2">
      <c r="A23" s="74" t="str">
        <f>CHOOSE(1+LOG(1+2*(ORÇAMENTO.Nivel="Nível 1")+4*(ORÇAMENTO.Nivel="Nível 2")+8*(ORÇAMENTO.Nivel="Nível 3")+16*(ORÇAMENTO.Nivel="Nível 4")+32*(ORÇAMENTO.Nivel="Serviço"),2),0,1,2,3,4,"S")</f>
        <v>S</v>
      </c>
      <c r="B23" s="73">
        <f ca="1">IF(OR(C23="s",C23=0),OFFSET(B23,-1,0),C23)</f>
        <v>3</v>
      </c>
      <c r="C23" s="73" t="str">
        <f ca="1">IF(OFFSET(C23,-1,0)="L",1,IF(OFFSET(C23,-1,0)=1,2,IF(OR(A23="s",A23=0),"S",IF(AND(OFFSET(C23,-1,0)=2,A23=4),3,IF(AND(OR(OFFSET(C23,-1,0)="s",OFFSET(C23,-1,0)=0),A23&lt;&gt;"s",A23&gt;OFFSET(B23,-1,0)),OFFSET(B23,-1,0),A23)))))</f>
        <v>S</v>
      </c>
      <c r="D23" s="73">
        <f ca="1">IF(OR(C23="S",C23=0),0,IF(ISERROR(K23),J23,SMALL(J23:K23,1)))</f>
        <v>0</v>
      </c>
      <c r="E23" s="73">
        <f ca="1">IF($C23=1,OFFSET(E23,-1,0)+1,OFFSET(E23,-1,0))</f>
        <v>1</v>
      </c>
      <c r="F23" s="73">
        <f ca="1">IF($C23=1,0,IF($C23=2,OFFSET(F23,-1,0)+1,OFFSET(F23,-1,0)))</f>
        <v>1</v>
      </c>
      <c r="G23" s="73">
        <f ca="1">IF(AND($C23&lt;=2,$C23&lt;&gt;0),0,IF($C23=3,OFFSET(G23,-1,0)+1,OFFSET(G23,-1,0)))</f>
        <v>1</v>
      </c>
      <c r="H23" s="73">
        <f ca="1">IF(AND($C23&lt;=3,$C23&lt;&gt;0),0,IF($C23=4,OFFSET(H23,-1,0)+1,OFFSET(H23,-1,0)))</f>
        <v>0</v>
      </c>
      <c r="I23" s="73">
        <f ca="1">IF(AND($C23&lt;=4,$C23&lt;&gt;0),0,IF(AND($C23="S",$W23&gt;0),OFFSET(I23,-1,0)+1,OFFSET(I23,-1,0)))</f>
        <v>0</v>
      </c>
      <c r="J23" s="73">
        <f ca="1">IF(OR($C23="S",$C23=0),0,MATCH(0,OFFSET($D23,1,$C23,ROW($C$144)-ROW($C23)),0))</f>
        <v>0</v>
      </c>
      <c r="K23" s="73">
        <f ca="1">IF(OR($C23="S",$C23=0),0,MATCH(OFFSET($D23,0,$C23)+1,OFFSET($D23,1,$C23,ROW($C$144)-ROW($C23)),0))</f>
        <v>0</v>
      </c>
      <c r="L23" s="72" t="s">
        <v>15</v>
      </c>
      <c r="M23" s="71" t="s">
        <v>33</v>
      </c>
      <c r="N23" s="70" t="s">
        <v>33</v>
      </c>
      <c r="O23" s="69" t="s">
        <v>330</v>
      </c>
      <c r="P23" s="68" t="s">
        <v>41</v>
      </c>
      <c r="Q23" s="67">
        <v>97642</v>
      </c>
      <c r="R23" s="66" t="s">
        <v>329</v>
      </c>
      <c r="S23" s="65" t="s">
        <v>38</v>
      </c>
      <c r="T23" s="64">
        <v>126.8</v>
      </c>
      <c r="U23" s="63"/>
      <c r="V23" s="63"/>
      <c r="W23" s="62"/>
      <c r="X23" s="61" t="s">
        <v>328</v>
      </c>
      <c r="Y23" s="79"/>
      <c r="Z23" s="78"/>
      <c r="AA23" s="78"/>
    </row>
    <row r="24" spans="1:27" s="18" customFormat="1" x14ac:dyDescent="0.2">
      <c r="A24" s="74">
        <f>CHOOSE(1+LOG(1+2*(ORÇAMENTO.Nivel="Nível 1")+4*(ORÇAMENTO.Nivel="Nível 2")+8*(ORÇAMENTO.Nivel="Nível 3")+16*(ORÇAMENTO.Nivel="Nível 4")+32*(ORÇAMENTO.Nivel="Serviço"),2),0,1,2,3,4,"S")</f>
        <v>3</v>
      </c>
      <c r="B24" s="73">
        <f ca="1">IF(OR(C24="s",C24=0),OFFSET(B24,-1,0),C24)</f>
        <v>3</v>
      </c>
      <c r="C24" s="73">
        <f ca="1">IF(OFFSET(C24,-1,0)="L",1,IF(OFFSET(C24,-1,0)=1,2,IF(OR(A24="s",A24=0),"S",IF(AND(OFFSET(C24,-1,0)=2,A24=4),3,IF(AND(OR(OFFSET(C24,-1,0)="s",OFFSET(C24,-1,0)=0),A24&lt;&gt;"s",A24&gt;OFFSET(B24,-1,0)),OFFSET(B24,-1,0),A24)))))</f>
        <v>3</v>
      </c>
      <c r="D24" s="73">
        <f ca="1">IF(OR(C24="S",C24=0),0,IF(ISERROR(K24),J24,SMALL(J24:K24,1)))</f>
        <v>5</v>
      </c>
      <c r="E24" s="73">
        <f ca="1">IF($C24=1,OFFSET(E24,-1,0)+1,OFFSET(E24,-1,0))</f>
        <v>1</v>
      </c>
      <c r="F24" s="73">
        <f ca="1">IF($C24=1,0,IF($C24=2,OFFSET(F24,-1,0)+1,OFFSET(F24,-1,0)))</f>
        <v>1</v>
      </c>
      <c r="G24" s="73">
        <f ca="1">IF(AND($C24&lt;=2,$C24&lt;&gt;0),0,IF($C24=3,OFFSET(G24,-1,0)+1,OFFSET(G24,-1,0)))</f>
        <v>2</v>
      </c>
      <c r="H24" s="73">
        <f ca="1">IF(AND($C24&lt;=3,$C24&lt;&gt;0),0,IF($C24=4,OFFSET(H24,-1,0)+1,OFFSET(H24,-1,0)))</f>
        <v>0</v>
      </c>
      <c r="I24" s="73">
        <f ca="1">IF(AND($C24&lt;=4,$C24&lt;&gt;0),0,IF(AND($C24="S",$W24&gt;0),OFFSET(I24,-1,0)+1,OFFSET(I24,-1,0)))</f>
        <v>0</v>
      </c>
      <c r="J24" s="73">
        <f ca="1">IF(OR($C24="S",$C24=0),0,MATCH(0,OFFSET($D24,1,$C24,ROW($C$144)-ROW($C24)),0))</f>
        <v>5</v>
      </c>
      <c r="K24" s="73">
        <f ca="1">IF(OR($C24="S",$C24=0),0,MATCH(OFFSET($D24,0,$C24)+1,OFFSET($D24,1,$C24,ROW($C$144)-ROW($C24)),0))</f>
        <v>47</v>
      </c>
      <c r="L24" s="72" t="s">
        <v>15</v>
      </c>
      <c r="M24" s="71" t="s">
        <v>45</v>
      </c>
      <c r="N24" s="70" t="s">
        <v>45</v>
      </c>
      <c r="O24" s="69" t="s">
        <v>327</v>
      </c>
      <c r="P24" s="68" t="s">
        <v>41</v>
      </c>
      <c r="Q24" s="67"/>
      <c r="R24" s="66" t="s">
        <v>197</v>
      </c>
      <c r="S24" s="65" t="s">
        <v>34</v>
      </c>
      <c r="T24" s="64"/>
      <c r="U24" s="63"/>
      <c r="V24" s="63"/>
      <c r="W24" s="62"/>
      <c r="X24" s="61" t="s">
        <v>28</v>
      </c>
      <c r="Y24" s="79"/>
      <c r="Z24" s="78"/>
      <c r="AA24" s="78"/>
    </row>
    <row r="25" spans="1:27" s="10" customFormat="1" ht="22.5" x14ac:dyDescent="0.2">
      <c r="A25" s="74" t="str">
        <f>CHOOSE(1+LOG(1+2*(ORÇAMENTO.Nivel="Nível 1")+4*(ORÇAMENTO.Nivel="Nível 2")+8*(ORÇAMENTO.Nivel="Nível 3")+16*(ORÇAMENTO.Nivel="Nível 4")+32*(ORÇAMENTO.Nivel="Serviço"),2),0,1,2,3,4,"S")</f>
        <v>S</v>
      </c>
      <c r="B25" s="73">
        <f ca="1">IF(OR(C25="s",C25=0),OFFSET(B25,-1,0),C25)</f>
        <v>3</v>
      </c>
      <c r="C25" s="73" t="str">
        <f ca="1">IF(OFFSET(C25,-1,0)="L",1,IF(OFFSET(C25,-1,0)=1,2,IF(OR(A25="s",A25=0),"S",IF(AND(OFFSET(C25,-1,0)=2,A25=4),3,IF(AND(OR(OFFSET(C25,-1,0)="s",OFFSET(C25,-1,0)=0),A25&lt;&gt;"s",A25&gt;OFFSET(B25,-1,0)),OFFSET(B25,-1,0),A25)))))</f>
        <v>S</v>
      </c>
      <c r="D25" s="73">
        <f ca="1">IF(OR(C25="S",C25=0),0,IF(ISERROR(K25),J25,SMALL(J25:K25,1)))</f>
        <v>0</v>
      </c>
      <c r="E25" s="73">
        <f ca="1">IF($C25=1,OFFSET(E25,-1,0)+1,OFFSET(E25,-1,0))</f>
        <v>1</v>
      </c>
      <c r="F25" s="73">
        <f ca="1">IF($C25=1,0,IF($C25=2,OFFSET(F25,-1,0)+1,OFFSET(F25,-1,0)))</f>
        <v>1</v>
      </c>
      <c r="G25" s="73">
        <f ca="1">IF(AND($C25&lt;=2,$C25&lt;&gt;0),0,IF($C25=3,OFFSET(G25,-1,0)+1,OFFSET(G25,-1,0)))</f>
        <v>2</v>
      </c>
      <c r="H25" s="73">
        <f ca="1">IF(AND($C25&lt;=3,$C25&lt;&gt;0),0,IF($C25=4,OFFSET(H25,-1,0)+1,OFFSET(H25,-1,0)))</f>
        <v>0</v>
      </c>
      <c r="I25" s="73">
        <f ca="1">IF(AND($C25&lt;=4,$C25&lt;&gt;0),0,IF(AND($C25="S",$W25&gt;0),OFFSET(I25,-1,0)+1,OFFSET(I25,-1,0)))</f>
        <v>0</v>
      </c>
      <c r="J25" s="73">
        <f ca="1">IF(OR($C25="S",$C25=0),0,MATCH(0,OFFSET($D25,1,$C25,ROW($C$144)-ROW($C25)),0))</f>
        <v>0</v>
      </c>
      <c r="K25" s="73">
        <f ca="1">IF(OR($C25="S",$C25=0),0,MATCH(OFFSET($D25,0,$C25)+1,OFFSET($D25,1,$C25,ROW($C$144)-ROW($C25)),0))</f>
        <v>0</v>
      </c>
      <c r="L25" s="72" t="s">
        <v>15</v>
      </c>
      <c r="M25" s="71" t="s">
        <v>33</v>
      </c>
      <c r="N25" s="70" t="s">
        <v>33</v>
      </c>
      <c r="O25" s="69" t="s">
        <v>326</v>
      </c>
      <c r="P25" s="68" t="s">
        <v>31</v>
      </c>
      <c r="Q25" s="67">
        <v>20102</v>
      </c>
      <c r="R25" s="66" t="s">
        <v>325</v>
      </c>
      <c r="S25" s="65" t="s">
        <v>29</v>
      </c>
      <c r="T25" s="64">
        <v>100</v>
      </c>
      <c r="U25" s="63"/>
      <c r="V25" s="63"/>
      <c r="W25" s="62"/>
      <c r="X25" s="61" t="s">
        <v>28</v>
      </c>
      <c r="Z25" s="28"/>
      <c r="AA25" s="28"/>
    </row>
    <row r="26" spans="1:27" s="10" customFormat="1" ht="22.5" x14ac:dyDescent="0.2">
      <c r="A26" s="74" t="str">
        <f>CHOOSE(1+LOG(1+2*(ORÇAMENTO.Nivel="Nível 1")+4*(ORÇAMENTO.Nivel="Nível 2")+8*(ORÇAMENTO.Nivel="Nível 3")+16*(ORÇAMENTO.Nivel="Nível 4")+32*(ORÇAMENTO.Nivel="Serviço"),2),0,1,2,3,4,"S")</f>
        <v>S</v>
      </c>
      <c r="B26" s="73">
        <f ca="1">IF(OR(C26="s",C26=0),OFFSET(B26,-1,0),C26)</f>
        <v>3</v>
      </c>
      <c r="C26" s="73" t="str">
        <f ca="1">IF(OFFSET(C26,-1,0)="L",1,IF(OFFSET(C26,-1,0)=1,2,IF(OR(A26="s",A26=0),"S",IF(AND(OFFSET(C26,-1,0)=2,A26=4),3,IF(AND(OR(OFFSET(C26,-1,0)="s",OFFSET(C26,-1,0)=0),A26&lt;&gt;"s",A26&gt;OFFSET(B26,-1,0)),OFFSET(B26,-1,0),A26)))))</f>
        <v>S</v>
      </c>
      <c r="D26" s="73">
        <f ca="1">IF(OR(C26="S",C26=0),0,IF(ISERROR(K26),J26,SMALL(J26:K26,1)))</f>
        <v>0</v>
      </c>
      <c r="E26" s="73">
        <f ca="1">IF($C26=1,OFFSET(E26,-1,0)+1,OFFSET(E26,-1,0))</f>
        <v>1</v>
      </c>
      <c r="F26" s="73">
        <f ca="1">IF($C26=1,0,IF($C26=2,OFFSET(F26,-1,0)+1,OFFSET(F26,-1,0)))</f>
        <v>1</v>
      </c>
      <c r="G26" s="73">
        <f ca="1">IF(AND($C26&lt;=2,$C26&lt;&gt;0),0,IF($C26=3,OFFSET(G26,-1,0)+1,OFFSET(G26,-1,0)))</f>
        <v>2</v>
      </c>
      <c r="H26" s="73">
        <f ca="1">IF(AND($C26&lt;=3,$C26&lt;&gt;0),0,IF($C26=4,OFFSET(H26,-1,0)+1,OFFSET(H26,-1,0)))</f>
        <v>0</v>
      </c>
      <c r="I26" s="73">
        <f ca="1">IF(AND($C26&lt;=4,$C26&lt;&gt;0),0,IF(AND($C26="S",$W26&gt;0),OFFSET(I26,-1,0)+1,OFFSET(I26,-1,0)))</f>
        <v>0</v>
      </c>
      <c r="J26" s="73">
        <f ca="1">IF(OR($C26="S",$C26=0),0,MATCH(0,OFFSET($D26,1,$C26,ROW($C$144)-ROW($C26)),0))</f>
        <v>0</v>
      </c>
      <c r="K26" s="73">
        <f ca="1">IF(OR($C26="S",$C26=0),0,MATCH(OFFSET($D26,0,$C26)+1,OFFSET($D26,1,$C26,ROW($C$144)-ROW($C26)),0))</f>
        <v>0</v>
      </c>
      <c r="L26" s="72" t="s">
        <v>15</v>
      </c>
      <c r="M26" s="71" t="s">
        <v>33</v>
      </c>
      <c r="N26" s="70" t="s">
        <v>33</v>
      </c>
      <c r="O26" s="69" t="s">
        <v>324</v>
      </c>
      <c r="P26" s="68" t="s">
        <v>41</v>
      </c>
      <c r="Q26" s="67">
        <v>97661</v>
      </c>
      <c r="R26" s="66" t="s">
        <v>323</v>
      </c>
      <c r="S26" s="65" t="s">
        <v>96</v>
      </c>
      <c r="T26" s="64">
        <v>368</v>
      </c>
      <c r="U26" s="63"/>
      <c r="V26" s="63"/>
      <c r="W26" s="62"/>
      <c r="X26" s="61" t="s">
        <v>28</v>
      </c>
      <c r="Z26" s="28"/>
      <c r="AA26" s="28"/>
    </row>
    <row r="27" spans="1:27" s="10" customFormat="1" x14ac:dyDescent="0.2">
      <c r="A27" s="74" t="str">
        <f>CHOOSE(1+LOG(1+2*(ORÇAMENTO.Nivel="Nível 1")+4*(ORÇAMENTO.Nivel="Nível 2")+8*(ORÇAMENTO.Nivel="Nível 3")+16*(ORÇAMENTO.Nivel="Nível 4")+32*(ORÇAMENTO.Nivel="Serviço"),2),0,1,2,3,4,"S")</f>
        <v>S</v>
      </c>
      <c r="B27" s="73">
        <f ca="1">IF(OR(C27="s",C27=0),OFFSET(B27,-1,0),C27)</f>
        <v>3</v>
      </c>
      <c r="C27" s="73" t="str">
        <f ca="1">IF(OFFSET(C27,-1,0)="L",1,IF(OFFSET(C27,-1,0)=1,2,IF(OR(A27="s",A27=0),"S",IF(AND(OFFSET(C27,-1,0)=2,A27=4),3,IF(AND(OR(OFFSET(C27,-1,0)="s",OFFSET(C27,-1,0)=0),A27&lt;&gt;"s",A27&gt;OFFSET(B27,-1,0)),OFFSET(B27,-1,0),A27)))))</f>
        <v>S</v>
      </c>
      <c r="D27" s="73">
        <f ca="1">IF(OR(C27="S",C27=0),0,IF(ISERROR(K27),J27,SMALL(J27:K27,1)))</f>
        <v>0</v>
      </c>
      <c r="E27" s="73">
        <f ca="1">IF($C27=1,OFFSET(E27,-1,0)+1,OFFSET(E27,-1,0))</f>
        <v>1</v>
      </c>
      <c r="F27" s="73">
        <f ca="1">IF($C27=1,0,IF($C27=2,OFFSET(F27,-1,0)+1,OFFSET(F27,-1,0)))</f>
        <v>1</v>
      </c>
      <c r="G27" s="73">
        <f ca="1">IF(AND($C27&lt;=2,$C27&lt;&gt;0),0,IF($C27=3,OFFSET(G27,-1,0)+1,OFFSET(G27,-1,0)))</f>
        <v>2</v>
      </c>
      <c r="H27" s="73">
        <f ca="1">IF(AND($C27&lt;=3,$C27&lt;&gt;0),0,IF($C27=4,OFFSET(H27,-1,0)+1,OFFSET(H27,-1,0)))</f>
        <v>0</v>
      </c>
      <c r="I27" s="73">
        <f ca="1">IF(AND($C27&lt;=4,$C27&lt;&gt;0),0,IF(AND($C27="S",$W27&gt;0),OFFSET(I27,-1,0)+1,OFFSET(I27,-1,0)))</f>
        <v>0</v>
      </c>
      <c r="J27" s="73">
        <f ca="1">IF(OR($C27="S",$C27=0),0,MATCH(0,OFFSET($D27,1,$C27,ROW($C$144)-ROW($C27)),0))</f>
        <v>0</v>
      </c>
      <c r="K27" s="73">
        <f ca="1">IF(OR($C27="S",$C27=0),0,MATCH(OFFSET($D27,0,$C27)+1,OFFSET($D27,1,$C27,ROW($C$144)-ROW($C27)),0))</f>
        <v>0</v>
      </c>
      <c r="L27" s="72" t="s">
        <v>15</v>
      </c>
      <c r="M27" s="71" t="s">
        <v>33</v>
      </c>
      <c r="N27" s="70" t="s">
        <v>33</v>
      </c>
      <c r="O27" s="69" t="s">
        <v>322</v>
      </c>
      <c r="P27" s="68" t="s">
        <v>31</v>
      </c>
      <c r="Q27" s="67">
        <v>20109</v>
      </c>
      <c r="R27" s="66" t="s">
        <v>321</v>
      </c>
      <c r="S27" s="65" t="s">
        <v>29</v>
      </c>
      <c r="T27" s="64">
        <v>15</v>
      </c>
      <c r="U27" s="63"/>
      <c r="V27" s="63"/>
      <c r="W27" s="62"/>
      <c r="X27" s="61" t="s">
        <v>28</v>
      </c>
      <c r="Y27" s="23"/>
      <c r="Z27" s="28"/>
      <c r="AA27" s="28"/>
    </row>
    <row r="28" spans="1:27" s="10" customFormat="1" x14ac:dyDescent="0.2">
      <c r="A28" s="74" t="str">
        <f>CHOOSE(1+LOG(1+2*(ORÇAMENTO.Nivel="Nível 1")+4*(ORÇAMENTO.Nivel="Nível 2")+8*(ORÇAMENTO.Nivel="Nível 3")+16*(ORÇAMENTO.Nivel="Nível 4")+32*(ORÇAMENTO.Nivel="Serviço"),2),0,1,2,3,4,"S")</f>
        <v>S</v>
      </c>
      <c r="B28" s="73">
        <f ca="1">IF(OR(C28="s",C28=0),OFFSET(B28,-1,0),C28)</f>
        <v>3</v>
      </c>
      <c r="C28" s="73" t="str">
        <f ca="1">IF(OFFSET(C28,-1,0)="L",1,IF(OFFSET(C28,-1,0)=1,2,IF(OR(A28="s",A28=0),"S",IF(AND(OFFSET(C28,-1,0)=2,A28=4),3,IF(AND(OR(OFFSET(C28,-1,0)="s",OFFSET(C28,-1,0)=0),A28&lt;&gt;"s",A28&gt;OFFSET(B28,-1,0)),OFFSET(B28,-1,0),A28)))))</f>
        <v>S</v>
      </c>
      <c r="D28" s="73">
        <f ca="1">IF(OR(C28="S",C28=0),0,IF(ISERROR(K28),J28,SMALL(J28:K28,1)))</f>
        <v>0</v>
      </c>
      <c r="E28" s="73">
        <f ca="1">IF($C28=1,OFFSET(E28,-1,0)+1,OFFSET(E28,-1,0))</f>
        <v>1</v>
      </c>
      <c r="F28" s="73">
        <f ca="1">IF($C28=1,0,IF($C28=2,OFFSET(F28,-1,0)+1,OFFSET(F28,-1,0)))</f>
        <v>1</v>
      </c>
      <c r="G28" s="73">
        <f ca="1">IF(AND($C28&lt;=2,$C28&lt;&gt;0),0,IF($C28=3,OFFSET(G28,-1,0)+1,OFFSET(G28,-1,0)))</f>
        <v>2</v>
      </c>
      <c r="H28" s="73">
        <f ca="1">IF(AND($C28&lt;=3,$C28&lt;&gt;0),0,IF($C28=4,OFFSET(H28,-1,0)+1,OFFSET(H28,-1,0)))</f>
        <v>0</v>
      </c>
      <c r="I28" s="73">
        <f ca="1">IF(AND($C28&lt;=4,$C28&lt;&gt;0),0,IF(AND($C28="S",$W28&gt;0),OFFSET(I28,-1,0)+1,OFFSET(I28,-1,0)))</f>
        <v>0</v>
      </c>
      <c r="J28" s="73">
        <f ca="1">IF(OR($C28="S",$C28=0),0,MATCH(0,OFFSET($D28,1,$C28,ROW($C$144)-ROW($C28)),0))</f>
        <v>0</v>
      </c>
      <c r="K28" s="73">
        <f ca="1">IF(OR($C28="S",$C28=0),0,MATCH(OFFSET($D28,0,$C28)+1,OFFSET($D28,1,$C28,ROW($C$144)-ROW($C28)),0))</f>
        <v>0</v>
      </c>
      <c r="L28" s="72" t="s">
        <v>15</v>
      </c>
      <c r="M28" s="71" t="s">
        <v>33</v>
      </c>
      <c r="N28" s="70" t="s">
        <v>33</v>
      </c>
      <c r="O28" s="69" t="s">
        <v>320</v>
      </c>
      <c r="P28" s="68" t="s">
        <v>41</v>
      </c>
      <c r="Q28" s="67" t="s">
        <v>319</v>
      </c>
      <c r="R28" s="66" t="s">
        <v>318</v>
      </c>
      <c r="S28" s="65" t="s">
        <v>38</v>
      </c>
      <c r="T28" s="64">
        <v>4.5</v>
      </c>
      <c r="U28" s="63"/>
      <c r="V28" s="63"/>
      <c r="W28" s="62"/>
      <c r="X28" s="61" t="s">
        <v>317</v>
      </c>
      <c r="Z28" s="28"/>
      <c r="AA28" s="28"/>
    </row>
    <row r="29" spans="1:27" s="10" customFormat="1" x14ac:dyDescent="0.2">
      <c r="A29" s="74">
        <f>CHOOSE(1+LOG(1+2*(ORÇAMENTO.Nivel="Nível 1")+4*(ORÇAMENTO.Nivel="Nível 2")+8*(ORÇAMENTO.Nivel="Nível 3")+16*(ORÇAMENTO.Nivel="Nível 4")+32*(ORÇAMENTO.Nivel="Serviço"),2),0,1,2,3,4,"S")</f>
        <v>2</v>
      </c>
      <c r="B29" s="73">
        <f ca="1">IF(OR(C29="s",C29=0),OFFSET(B29,-1,0),C29)</f>
        <v>2</v>
      </c>
      <c r="C29" s="73">
        <f ca="1">IF(OFFSET(C29,-1,0)="L",1,IF(OFFSET(C29,-1,0)=1,2,IF(OR(A29="s",A29=0),"S",IF(AND(OFFSET(C29,-1,0)=2,A29=4),3,IF(AND(OR(OFFSET(C29,-1,0)="s",OFFSET(C29,-1,0)=0),A29&lt;&gt;"s",A29&gt;OFFSET(B29,-1,0)),OFFSET(B29,-1,0),A29)))))</f>
        <v>2</v>
      </c>
      <c r="D29" s="73">
        <f ca="1">IF(OR(C29="S",C29=0),0,IF(ISERROR(K29),J29,SMALL(J29:K29,1)))</f>
        <v>5</v>
      </c>
      <c r="E29" s="73">
        <f ca="1">IF($C29=1,OFFSET(E29,-1,0)+1,OFFSET(E29,-1,0))</f>
        <v>1</v>
      </c>
      <c r="F29" s="73">
        <f ca="1">IF($C29=1,0,IF($C29=2,OFFSET(F29,-1,0)+1,OFFSET(F29,-1,0)))</f>
        <v>2</v>
      </c>
      <c r="G29" s="73">
        <f ca="1">IF(AND($C29&lt;=2,$C29&lt;&gt;0),0,IF($C29=3,OFFSET(G29,-1,0)+1,OFFSET(G29,-1,0)))</f>
        <v>0</v>
      </c>
      <c r="H29" s="73">
        <f ca="1">IF(AND($C29&lt;=3,$C29&lt;&gt;0),0,IF($C29=4,OFFSET(H29,-1,0)+1,OFFSET(H29,-1,0)))</f>
        <v>0</v>
      </c>
      <c r="I29" s="73">
        <f ca="1">IF(AND($C29&lt;=4,$C29&lt;&gt;0),0,IF(AND($C29="S",$W29&gt;0),OFFSET(I29,-1,0)+1,OFFSET(I29,-1,0)))</f>
        <v>0</v>
      </c>
      <c r="J29" s="73">
        <f ca="1">IF(OR($C29="S",$C29=0),0,MATCH(0,OFFSET($D29,1,$C29,ROW($C$144)-ROW($C29)),0))</f>
        <v>115</v>
      </c>
      <c r="K29" s="73">
        <f ca="1">IF(OR($C29="S",$C29=0),0,MATCH(OFFSET($D29,0,$C29)+1,OFFSET($D29,1,$C29,ROW($C$144)-ROW($C29)),0))</f>
        <v>5</v>
      </c>
      <c r="L29" s="72" t="s">
        <v>15</v>
      </c>
      <c r="M29" s="71" t="s">
        <v>36</v>
      </c>
      <c r="N29" s="70" t="s">
        <v>36</v>
      </c>
      <c r="O29" s="69" t="s">
        <v>316</v>
      </c>
      <c r="P29" s="68" t="s">
        <v>31</v>
      </c>
      <c r="Q29" s="67"/>
      <c r="R29" s="75" t="s">
        <v>13</v>
      </c>
      <c r="S29" s="65" t="s">
        <v>34</v>
      </c>
      <c r="T29" s="64"/>
      <c r="U29" s="63"/>
      <c r="V29" s="63"/>
      <c r="W29" s="62"/>
      <c r="X29" s="61" t="s">
        <v>28</v>
      </c>
      <c r="Z29" s="28"/>
      <c r="AA29" s="28"/>
    </row>
    <row r="30" spans="1:27" s="18" customFormat="1" ht="22.5" x14ac:dyDescent="0.2">
      <c r="A30" s="74" t="str">
        <f>CHOOSE(1+LOG(1+2*(ORÇAMENTO.Nivel="Nível 1")+4*(ORÇAMENTO.Nivel="Nível 2")+8*(ORÇAMENTO.Nivel="Nível 3")+16*(ORÇAMENTO.Nivel="Nível 4")+32*(ORÇAMENTO.Nivel="Serviço"),2),0,1,2,3,4,"S")</f>
        <v>S</v>
      </c>
      <c r="B30" s="73">
        <f ca="1">IF(OR(C30="s",C30=0),OFFSET(B30,-1,0),C30)</f>
        <v>2</v>
      </c>
      <c r="C30" s="73" t="str">
        <f ca="1">IF(OFFSET(C30,-1,0)="L",1,IF(OFFSET(C30,-1,0)=1,2,IF(OR(A30="s",A30=0),"S",IF(AND(OFFSET(C30,-1,0)=2,A30=4),3,IF(AND(OR(OFFSET(C30,-1,0)="s",OFFSET(C30,-1,0)=0),A30&lt;&gt;"s",A30&gt;OFFSET(B30,-1,0)),OFFSET(B30,-1,0),A30)))))</f>
        <v>S</v>
      </c>
      <c r="D30" s="73">
        <f ca="1">IF(OR(C30="S",C30=0),0,IF(ISERROR(K30),J30,SMALL(J30:K30,1)))</f>
        <v>0</v>
      </c>
      <c r="E30" s="73">
        <f ca="1">IF($C30=1,OFFSET(E30,-1,0)+1,OFFSET(E30,-1,0))</f>
        <v>1</v>
      </c>
      <c r="F30" s="73">
        <f ca="1">IF($C30=1,0,IF($C30=2,OFFSET(F30,-1,0)+1,OFFSET(F30,-1,0)))</f>
        <v>2</v>
      </c>
      <c r="G30" s="73">
        <f ca="1">IF(AND($C30&lt;=2,$C30&lt;&gt;0),0,IF($C30=3,OFFSET(G30,-1,0)+1,OFFSET(G30,-1,0)))</f>
        <v>0</v>
      </c>
      <c r="H30" s="73">
        <f ca="1">IF(AND($C30&lt;=3,$C30&lt;&gt;0),0,IF($C30=4,OFFSET(H30,-1,0)+1,OFFSET(H30,-1,0)))</f>
        <v>0</v>
      </c>
      <c r="I30" s="73">
        <f ca="1">IF(AND($C30&lt;=4,$C30&lt;&gt;0),0,IF(AND($C30="S",$W30&gt;0),OFFSET(I30,-1,0)+1,OFFSET(I30,-1,0)))</f>
        <v>0</v>
      </c>
      <c r="J30" s="73">
        <f ca="1">IF(OR($C30="S",$C30=0),0,MATCH(0,OFFSET($D30,1,$C30,ROW($C$144)-ROW($C30)),0))</f>
        <v>0</v>
      </c>
      <c r="K30" s="73">
        <f ca="1">IF(OR($C30="S",$C30=0),0,MATCH(OFFSET($D30,0,$C30)+1,OFFSET($D30,1,$C30,ROW($C$144)-ROW($C30)),0))</f>
        <v>0</v>
      </c>
      <c r="L30" s="72" t="s">
        <v>15</v>
      </c>
      <c r="M30" s="71" t="s">
        <v>33</v>
      </c>
      <c r="N30" s="70" t="s">
        <v>33</v>
      </c>
      <c r="O30" s="81" t="s">
        <v>315</v>
      </c>
      <c r="P30" s="68" t="s">
        <v>41</v>
      </c>
      <c r="Q30" s="67">
        <v>93358</v>
      </c>
      <c r="R30" s="66" t="s">
        <v>314</v>
      </c>
      <c r="S30" s="65" t="s">
        <v>310</v>
      </c>
      <c r="T30" s="64">
        <v>2</v>
      </c>
      <c r="U30" s="63"/>
      <c r="V30" s="63"/>
      <c r="W30" s="80"/>
      <c r="X30" s="61" t="s">
        <v>313</v>
      </c>
      <c r="Y30" s="79"/>
      <c r="Z30" s="78"/>
      <c r="AA30" s="78"/>
    </row>
    <row r="31" spans="1:27" s="10" customFormat="1" x14ac:dyDescent="0.2">
      <c r="A31" s="74" t="str">
        <f>CHOOSE(1+LOG(1+2*(ORÇAMENTO.Nivel="Nível 1")+4*(ORÇAMENTO.Nivel="Nível 2")+8*(ORÇAMENTO.Nivel="Nível 3")+16*(ORÇAMENTO.Nivel="Nível 4")+32*(ORÇAMENTO.Nivel="Serviço"),2),0,1,2,3,4,"S")</f>
        <v>S</v>
      </c>
      <c r="B31" s="73">
        <f ca="1">IF(OR(C31="s",C31=0),OFFSET(B31,-1,0),C31)</f>
        <v>2</v>
      </c>
      <c r="C31" s="73" t="str">
        <f ca="1">IF(OFFSET(C31,-1,0)="L",1,IF(OFFSET(C31,-1,0)=1,2,IF(OR(A31="s",A31=0),"S",IF(AND(OFFSET(C31,-1,0)=2,A31=4),3,IF(AND(OR(OFFSET(C31,-1,0)="s",OFFSET(C31,-1,0)=0),A31&lt;&gt;"s",A31&gt;OFFSET(B31,-1,0)),OFFSET(B31,-1,0),A31)))))</f>
        <v>S</v>
      </c>
      <c r="D31" s="73">
        <f ca="1">IF(OR(C31="S",C31=0),0,IF(ISERROR(K31),J31,SMALL(J31:K31,1)))</f>
        <v>0</v>
      </c>
      <c r="E31" s="73">
        <f ca="1">IF($C31=1,OFFSET(E31,-1,0)+1,OFFSET(E31,-1,0))</f>
        <v>1</v>
      </c>
      <c r="F31" s="73">
        <f ca="1">IF($C31=1,0,IF($C31=2,OFFSET(F31,-1,0)+1,OFFSET(F31,-1,0)))</f>
        <v>2</v>
      </c>
      <c r="G31" s="73">
        <f ca="1">IF(AND($C31&lt;=2,$C31&lt;&gt;0),0,IF($C31=3,OFFSET(G31,-1,0)+1,OFFSET(G31,-1,0)))</f>
        <v>0</v>
      </c>
      <c r="H31" s="73">
        <f ca="1">IF(AND($C31&lt;=3,$C31&lt;&gt;0),0,IF($C31=4,OFFSET(H31,-1,0)+1,OFFSET(H31,-1,0)))</f>
        <v>0</v>
      </c>
      <c r="I31" s="73">
        <f ca="1">IF(AND($C31&lt;=4,$C31&lt;&gt;0),0,IF(AND($C31="S",$W31&gt;0),OFFSET(I31,-1,0)+1,OFFSET(I31,-1,0)))</f>
        <v>0</v>
      </c>
      <c r="J31" s="73">
        <f ca="1">IF(OR($C31="S",$C31=0),0,MATCH(0,OFFSET($D31,1,$C31,ROW($C$144)-ROW($C31)),0))</f>
        <v>0</v>
      </c>
      <c r="K31" s="73">
        <f ca="1">IF(OR($C31="S",$C31=0),0,MATCH(OFFSET($D31,0,$C31)+1,OFFSET($D31,1,$C31,ROW($C$144)-ROW($C31)),0))</f>
        <v>0</v>
      </c>
      <c r="L31" s="72" t="s">
        <v>15</v>
      </c>
      <c r="M31" s="71" t="s">
        <v>33</v>
      </c>
      <c r="N31" s="70" t="s">
        <v>33</v>
      </c>
      <c r="O31" s="69" t="s">
        <v>312</v>
      </c>
      <c r="P31" s="68" t="s">
        <v>41</v>
      </c>
      <c r="Q31" s="67">
        <v>96995</v>
      </c>
      <c r="R31" s="66" t="s">
        <v>311</v>
      </c>
      <c r="S31" s="65" t="s">
        <v>310</v>
      </c>
      <c r="T31" s="64">
        <v>2</v>
      </c>
      <c r="U31" s="63"/>
      <c r="V31" s="63"/>
      <c r="W31" s="62"/>
      <c r="X31" s="61" t="s">
        <v>309</v>
      </c>
      <c r="Z31" s="28"/>
      <c r="AA31" s="28"/>
    </row>
    <row r="32" spans="1:27" s="10" customFormat="1" x14ac:dyDescent="0.2">
      <c r="A32" s="74" t="str">
        <f>CHOOSE(1+LOG(1+2*(ORÇAMENTO.Nivel="Nível 1")+4*(ORÇAMENTO.Nivel="Nível 2")+8*(ORÇAMENTO.Nivel="Nível 3")+16*(ORÇAMENTO.Nivel="Nível 4")+32*(ORÇAMENTO.Nivel="Serviço"),2),0,1,2,3,4,"S")</f>
        <v>S</v>
      </c>
      <c r="B32" s="73">
        <f ca="1">IF(OR(C32="s",C32=0),OFFSET(B32,-1,0),C32)</f>
        <v>2</v>
      </c>
      <c r="C32" s="73" t="str">
        <f ca="1">IF(OFFSET(C32,-1,0)="L",1,IF(OFFSET(C32,-1,0)=1,2,IF(OR(A32="s",A32=0),"S",IF(AND(OFFSET(C32,-1,0)=2,A32=4),3,IF(AND(OR(OFFSET(C32,-1,0)="s",OFFSET(C32,-1,0)=0),A32&lt;&gt;"s",A32&gt;OFFSET(B32,-1,0)),OFFSET(B32,-1,0),A32)))))</f>
        <v>S</v>
      </c>
      <c r="D32" s="73">
        <f ca="1">IF(OR(C32="S",C32=0),0,IF(ISERROR(K32),J32,SMALL(J32:K32,1)))</f>
        <v>0</v>
      </c>
      <c r="E32" s="73">
        <f ca="1">IF($C32=1,OFFSET(E32,-1,0)+1,OFFSET(E32,-1,0))</f>
        <v>1</v>
      </c>
      <c r="F32" s="73">
        <f ca="1">IF($C32=1,0,IF($C32=2,OFFSET(F32,-1,0)+1,OFFSET(F32,-1,0)))</f>
        <v>2</v>
      </c>
      <c r="G32" s="73">
        <f ca="1">IF(AND($C32&lt;=2,$C32&lt;&gt;0),0,IF($C32=3,OFFSET(G32,-1,0)+1,OFFSET(G32,-1,0)))</f>
        <v>0</v>
      </c>
      <c r="H32" s="73">
        <f ca="1">IF(AND($C32&lt;=3,$C32&lt;&gt;0),0,IF($C32=4,OFFSET(H32,-1,0)+1,OFFSET(H32,-1,0)))</f>
        <v>0</v>
      </c>
      <c r="I32" s="73">
        <f ca="1">IF(AND($C32&lt;=4,$C32&lt;&gt;0),0,IF(AND($C32="S",$W32&gt;0),OFFSET(I32,-1,0)+1,OFFSET(I32,-1,0)))</f>
        <v>0</v>
      </c>
      <c r="J32" s="73">
        <f ca="1">IF(OR($C32="S",$C32=0),0,MATCH(0,OFFSET($D32,1,$C32,ROW($C$144)-ROW($C32)),0))</f>
        <v>0</v>
      </c>
      <c r="K32" s="73">
        <f ca="1">IF(OR($C32="S",$C32=0),0,MATCH(OFFSET($D32,0,$C32)+1,OFFSET($D32,1,$C32,ROW($C$144)-ROW($C32)),0))</f>
        <v>0</v>
      </c>
      <c r="L32" s="72" t="s">
        <v>15</v>
      </c>
      <c r="M32" s="71" t="s">
        <v>33</v>
      </c>
      <c r="N32" s="70" t="s">
        <v>33</v>
      </c>
      <c r="O32" s="69" t="s">
        <v>308</v>
      </c>
      <c r="P32" s="68" t="s">
        <v>31</v>
      </c>
      <c r="Q32" s="67">
        <v>50620</v>
      </c>
      <c r="R32" s="66" t="s">
        <v>307</v>
      </c>
      <c r="S32" s="65" t="s">
        <v>306</v>
      </c>
      <c r="T32" s="64">
        <v>8.6999999999999993</v>
      </c>
      <c r="U32" s="63"/>
      <c r="V32" s="63"/>
      <c r="W32" s="62"/>
      <c r="X32" s="61" t="s">
        <v>28</v>
      </c>
      <c r="Y32" s="23"/>
      <c r="Z32" s="28"/>
      <c r="AA32" s="28"/>
    </row>
    <row r="33" spans="1:27" s="18" customFormat="1" x14ac:dyDescent="0.2">
      <c r="A33" s="74" t="str">
        <f>CHOOSE(1+LOG(1+2*(ORÇAMENTO.Nivel="Nível 1")+4*(ORÇAMENTO.Nivel="Nível 2")+8*(ORÇAMENTO.Nivel="Nível 3")+16*(ORÇAMENTO.Nivel="Nível 4")+32*(ORÇAMENTO.Nivel="Serviço"),2),0,1,2,3,4,"S")</f>
        <v>S</v>
      </c>
      <c r="B33" s="73">
        <f ca="1">IF(OR(C33="s",C33=0),OFFSET(B33,-1,0),C33)</f>
        <v>2</v>
      </c>
      <c r="C33" s="73" t="str">
        <f ca="1">IF(OFFSET(C33,-1,0)="L",1,IF(OFFSET(C33,-1,0)=1,2,IF(OR(A33="s",A33=0),"S",IF(AND(OFFSET(C33,-1,0)=2,A33=4),3,IF(AND(OR(OFFSET(C33,-1,0)="s",OFFSET(C33,-1,0)=0),A33&lt;&gt;"s",A33&gt;OFFSET(B33,-1,0)),OFFSET(B33,-1,0),A33)))))</f>
        <v>S</v>
      </c>
      <c r="D33" s="73">
        <f ca="1">IF(OR(C33="S",C33=0),0,IF(ISERROR(K33),J33,SMALL(J33:K33,1)))</f>
        <v>0</v>
      </c>
      <c r="E33" s="73">
        <f ca="1">IF($C33=1,OFFSET(E33,-1,0)+1,OFFSET(E33,-1,0))</f>
        <v>1</v>
      </c>
      <c r="F33" s="73">
        <f ca="1">IF($C33=1,0,IF($C33=2,OFFSET(F33,-1,0)+1,OFFSET(F33,-1,0)))</f>
        <v>2</v>
      </c>
      <c r="G33" s="73">
        <f ca="1">IF(AND($C33&lt;=2,$C33&lt;&gt;0),0,IF($C33=3,OFFSET(G33,-1,0)+1,OFFSET(G33,-1,0)))</f>
        <v>0</v>
      </c>
      <c r="H33" s="73">
        <f ca="1">IF(AND($C33&lt;=3,$C33&lt;&gt;0),0,IF($C33=4,OFFSET(H33,-1,0)+1,OFFSET(H33,-1,0)))</f>
        <v>0</v>
      </c>
      <c r="I33" s="73">
        <f ca="1">IF(AND($C33&lt;=4,$C33&lt;&gt;0),0,IF(AND($C33="S",$W33&gt;0),OFFSET(I33,-1,0)+1,OFFSET(I33,-1,0)))</f>
        <v>0</v>
      </c>
      <c r="J33" s="73">
        <f ca="1">IF(OR($C33="S",$C33=0),0,MATCH(0,OFFSET($D33,1,$C33,ROW($C$144)-ROW($C33)),0))</f>
        <v>0</v>
      </c>
      <c r="K33" s="73">
        <f ca="1">IF(OR($C33="S",$C33=0),0,MATCH(OFFSET($D33,0,$C33)+1,OFFSET($D33,1,$C33,ROW($C$144)-ROW($C33)),0))</f>
        <v>0</v>
      </c>
      <c r="L33" s="72" t="s">
        <v>15</v>
      </c>
      <c r="M33" s="71" t="s">
        <v>33</v>
      </c>
      <c r="N33" s="70" t="s">
        <v>33</v>
      </c>
      <c r="O33" s="81" t="s">
        <v>305</v>
      </c>
      <c r="P33" s="68" t="s">
        <v>31</v>
      </c>
      <c r="Q33" s="67">
        <v>41002</v>
      </c>
      <c r="R33" s="66" t="s">
        <v>304</v>
      </c>
      <c r="S33" s="65" t="s">
        <v>29</v>
      </c>
      <c r="T33" s="64">
        <v>172.91</v>
      </c>
      <c r="U33" s="63"/>
      <c r="V33" s="63"/>
      <c r="W33" s="80"/>
      <c r="X33" s="61" t="s">
        <v>28</v>
      </c>
      <c r="Y33" s="79"/>
      <c r="Z33" s="78"/>
      <c r="AA33" s="78"/>
    </row>
    <row r="34" spans="1:27" s="10" customFormat="1" x14ac:dyDescent="0.2">
      <c r="A34" s="74">
        <f>CHOOSE(1+LOG(1+2*(ORÇAMENTO.Nivel="Nível 1")+4*(ORÇAMENTO.Nivel="Nível 2")+8*(ORÇAMENTO.Nivel="Nível 3")+16*(ORÇAMENTO.Nivel="Nível 4")+32*(ORÇAMENTO.Nivel="Serviço"),2),0,1,2,3,4,"S")</f>
        <v>2</v>
      </c>
      <c r="B34" s="73">
        <f ca="1">IF(OR(C34="s",C34=0),OFFSET(B34,-1,0),C34)</f>
        <v>2</v>
      </c>
      <c r="C34" s="73">
        <f ca="1">IF(OFFSET(C34,-1,0)="L",1,IF(OFFSET(C34,-1,0)=1,2,IF(OR(A34="s",A34=0),"S",IF(AND(OFFSET(C34,-1,0)=2,A34=4),3,IF(AND(OR(OFFSET(C34,-1,0)="s",OFFSET(C34,-1,0)=0),A34&lt;&gt;"s",A34&gt;OFFSET(B34,-1,0)),OFFSET(B34,-1,0),A34)))))</f>
        <v>2</v>
      </c>
      <c r="D34" s="73">
        <f ca="1">IF(OR(C34="S",C34=0),0,IF(ISERROR(K34),J34,SMALL(J34:K34,1)))</f>
        <v>31</v>
      </c>
      <c r="E34" s="73">
        <f ca="1">IF($C34=1,OFFSET(E34,-1,0)+1,OFFSET(E34,-1,0))</f>
        <v>1</v>
      </c>
      <c r="F34" s="73">
        <f ca="1">IF($C34=1,0,IF($C34=2,OFFSET(F34,-1,0)+1,OFFSET(F34,-1,0)))</f>
        <v>3</v>
      </c>
      <c r="G34" s="73">
        <f ca="1">IF(AND($C34&lt;=2,$C34&lt;&gt;0),0,IF($C34=3,OFFSET(G34,-1,0)+1,OFFSET(G34,-1,0)))</f>
        <v>0</v>
      </c>
      <c r="H34" s="73">
        <f ca="1">IF(AND($C34&lt;=3,$C34&lt;&gt;0),0,IF($C34=4,OFFSET(H34,-1,0)+1,OFFSET(H34,-1,0)))</f>
        <v>0</v>
      </c>
      <c r="I34" s="73">
        <f ca="1">IF(AND($C34&lt;=4,$C34&lt;&gt;0),0,IF(AND($C34="S",$W34&gt;0),OFFSET(I34,-1,0)+1,OFFSET(I34,-1,0)))</f>
        <v>0</v>
      </c>
      <c r="J34" s="73">
        <f ca="1">IF(OR($C34="S",$C34=0),0,MATCH(0,OFFSET($D34,1,$C34,ROW($C$144)-ROW($C34)),0))</f>
        <v>110</v>
      </c>
      <c r="K34" s="73">
        <f ca="1">IF(OR($C34="S",$C34=0),0,MATCH(OFFSET($D34,0,$C34)+1,OFFSET($D34,1,$C34,ROW($C$144)-ROW($C34)),0))</f>
        <v>31</v>
      </c>
      <c r="L34" s="72" t="s">
        <v>15</v>
      </c>
      <c r="M34" s="71" t="s">
        <v>36</v>
      </c>
      <c r="N34" s="70" t="s">
        <v>36</v>
      </c>
      <c r="O34" s="69" t="s">
        <v>303</v>
      </c>
      <c r="P34" s="68"/>
      <c r="Q34" s="67"/>
      <c r="R34" s="75" t="s">
        <v>12</v>
      </c>
      <c r="S34" s="65" t="s">
        <v>34</v>
      </c>
      <c r="T34" s="64"/>
      <c r="U34" s="63"/>
      <c r="V34" s="63"/>
      <c r="W34" s="62"/>
      <c r="X34" s="61" t="s">
        <v>28</v>
      </c>
      <c r="Z34" s="28"/>
      <c r="AA34" s="28"/>
    </row>
    <row r="35" spans="1:27" s="10" customFormat="1" x14ac:dyDescent="0.2">
      <c r="A35" s="74" t="str">
        <f>CHOOSE(1+LOG(1+2*(ORÇAMENTO.Nivel="Nível 1")+4*(ORÇAMENTO.Nivel="Nível 2")+8*(ORÇAMENTO.Nivel="Nível 3")+16*(ORÇAMENTO.Nivel="Nível 4")+32*(ORÇAMENTO.Nivel="Serviço"),2),0,1,2,3,4,"S")</f>
        <v>S</v>
      </c>
      <c r="B35" s="73">
        <f ca="1">IF(OR(C35="s",C35=0),OFFSET(B35,-1,0),C35)</f>
        <v>2</v>
      </c>
      <c r="C35" s="73" t="str">
        <f ca="1">IF(OFFSET(C35,-1,0)="L",1,IF(OFFSET(C35,-1,0)=1,2,IF(OR(A35="s",A35=0),"S",IF(AND(OFFSET(C35,-1,0)=2,A35=4),3,IF(AND(OR(OFFSET(C35,-1,0)="s",OFFSET(C35,-1,0)=0),A35&lt;&gt;"s",A35&gt;OFFSET(B35,-1,0)),OFFSET(B35,-1,0),A35)))))</f>
        <v>S</v>
      </c>
      <c r="D35" s="73">
        <f ca="1">IF(OR(C35="S",C35=0),0,IF(ISERROR(K35),J35,SMALL(J35:K35,1)))</f>
        <v>0</v>
      </c>
      <c r="E35" s="73">
        <f ca="1">IF($C35=1,OFFSET(E35,-1,0)+1,OFFSET(E35,-1,0))</f>
        <v>1</v>
      </c>
      <c r="F35" s="73">
        <f ca="1">IF($C35=1,0,IF($C35=2,OFFSET(F35,-1,0)+1,OFFSET(F35,-1,0)))</f>
        <v>3</v>
      </c>
      <c r="G35" s="73">
        <f ca="1">IF(AND($C35&lt;=2,$C35&lt;&gt;0),0,IF($C35=3,OFFSET(G35,-1,0)+1,OFFSET(G35,-1,0)))</f>
        <v>0</v>
      </c>
      <c r="H35" s="73">
        <f ca="1">IF(AND($C35&lt;=3,$C35&lt;&gt;0),0,IF($C35=4,OFFSET(H35,-1,0)+1,OFFSET(H35,-1,0)))</f>
        <v>0</v>
      </c>
      <c r="I35" s="73">
        <f ca="1">IF(AND($C35&lt;=4,$C35&lt;&gt;0),0,IF(AND($C35="S",$W35&gt;0),OFFSET(I35,-1,0)+1,OFFSET(I35,-1,0)))</f>
        <v>0</v>
      </c>
      <c r="J35" s="73">
        <f ca="1">IF(OR($C35="S",$C35=0),0,MATCH(0,OFFSET($D35,1,$C35,ROW($C$144)-ROW($C35)),0))</f>
        <v>0</v>
      </c>
      <c r="K35" s="73">
        <f ca="1">IF(OR($C35="S",$C35=0),0,MATCH(OFFSET($D35,0,$C35)+1,OFFSET($D35,1,$C35,ROW($C$144)-ROW($C35)),0))</f>
        <v>0</v>
      </c>
      <c r="L35" s="72" t="s">
        <v>15</v>
      </c>
      <c r="M35" s="71" t="s">
        <v>33</v>
      </c>
      <c r="N35" s="70" t="s">
        <v>33</v>
      </c>
      <c r="O35" s="69" t="s">
        <v>302</v>
      </c>
      <c r="P35" s="68" t="s">
        <v>31</v>
      </c>
      <c r="Q35" s="67">
        <v>70425</v>
      </c>
      <c r="R35" s="66" t="s">
        <v>301</v>
      </c>
      <c r="S35" s="65" t="s">
        <v>300</v>
      </c>
      <c r="T35" s="64">
        <v>2</v>
      </c>
      <c r="U35" s="63"/>
      <c r="V35" s="63"/>
      <c r="W35" s="62"/>
      <c r="X35" s="61" t="s">
        <v>299</v>
      </c>
      <c r="Y35" s="23"/>
      <c r="Z35" s="28"/>
      <c r="AA35" s="28"/>
    </row>
    <row r="36" spans="1:27" s="10" customFormat="1" ht="22.5" x14ac:dyDescent="0.2">
      <c r="A36" s="74" t="str">
        <f>CHOOSE(1+LOG(1+2*(ORÇAMENTO.Nivel="Nível 1")+4*(ORÇAMENTO.Nivel="Nível 2")+8*(ORÇAMENTO.Nivel="Nível 3")+16*(ORÇAMENTO.Nivel="Nível 4")+32*(ORÇAMENTO.Nivel="Serviço"),2),0,1,2,3,4,"S")</f>
        <v>S</v>
      </c>
      <c r="B36" s="73">
        <f ca="1">IF(OR(C36="s",C36=0),OFFSET(B36,-1,0),C36)</f>
        <v>2</v>
      </c>
      <c r="C36" s="73" t="str">
        <f ca="1">IF(OFFSET(C36,-1,0)="L",1,IF(OFFSET(C36,-1,0)=1,2,IF(OR(A36="s",A36=0),"S",IF(AND(OFFSET(C36,-1,0)=2,A36=4),3,IF(AND(OR(OFFSET(C36,-1,0)="s",OFFSET(C36,-1,0)=0),A36&lt;&gt;"s",A36&gt;OFFSET(B36,-1,0)),OFFSET(B36,-1,0),A36)))))</f>
        <v>S</v>
      </c>
      <c r="D36" s="73">
        <f ca="1">IF(OR(C36="S",C36=0),0,IF(ISERROR(K36),J36,SMALL(J36:K36,1)))</f>
        <v>0</v>
      </c>
      <c r="E36" s="73">
        <f ca="1">IF($C36=1,OFFSET(E36,-1,0)+1,OFFSET(E36,-1,0))</f>
        <v>1</v>
      </c>
      <c r="F36" s="73">
        <f ca="1">IF($C36=1,0,IF($C36=2,OFFSET(F36,-1,0)+1,OFFSET(F36,-1,0)))</f>
        <v>3</v>
      </c>
      <c r="G36" s="73">
        <f ca="1">IF(AND($C36&lt;=2,$C36&lt;&gt;0),0,IF($C36=3,OFFSET(G36,-1,0)+1,OFFSET(G36,-1,0)))</f>
        <v>0</v>
      </c>
      <c r="H36" s="73">
        <f ca="1">IF(AND($C36&lt;=3,$C36&lt;&gt;0),0,IF($C36=4,OFFSET(H36,-1,0)+1,OFFSET(H36,-1,0)))</f>
        <v>0</v>
      </c>
      <c r="I36" s="73">
        <f ca="1">IF(AND($C36&lt;=4,$C36&lt;&gt;0),0,IF(AND($C36="S",$W36&gt;0),OFFSET(I36,-1,0)+1,OFFSET(I36,-1,0)))</f>
        <v>0</v>
      </c>
      <c r="J36" s="73">
        <f ca="1">IF(OR($C36="S",$C36=0),0,MATCH(0,OFFSET($D36,1,$C36,ROW($C$144)-ROW($C36)),0))</f>
        <v>0</v>
      </c>
      <c r="K36" s="73">
        <f ca="1">IF(OR($C36="S",$C36=0),0,MATCH(OFFSET($D36,0,$C36)+1,OFFSET($D36,1,$C36,ROW($C$144)-ROW($C36)),0))</f>
        <v>0</v>
      </c>
      <c r="L36" s="72" t="s">
        <v>15</v>
      </c>
      <c r="M36" s="71" t="s">
        <v>33</v>
      </c>
      <c r="N36" s="70" t="s">
        <v>33</v>
      </c>
      <c r="O36" s="69" t="s">
        <v>298</v>
      </c>
      <c r="P36" s="68" t="s">
        <v>41</v>
      </c>
      <c r="Q36" s="67">
        <v>92984</v>
      </c>
      <c r="R36" s="66" t="s">
        <v>297</v>
      </c>
      <c r="S36" s="65" t="s">
        <v>96</v>
      </c>
      <c r="T36" s="64">
        <v>80</v>
      </c>
      <c r="U36" s="63"/>
      <c r="V36" s="63"/>
      <c r="W36" s="62"/>
      <c r="X36" s="61" t="s">
        <v>296</v>
      </c>
      <c r="Y36" s="23"/>
      <c r="Z36" s="28"/>
      <c r="AA36" s="28"/>
    </row>
    <row r="37" spans="1:27" s="18" customFormat="1" ht="22.5" x14ac:dyDescent="0.2">
      <c r="A37" s="74" t="str">
        <f>CHOOSE(1+LOG(1+2*(ORÇAMENTO.Nivel="Nível 1")+4*(ORÇAMENTO.Nivel="Nível 2")+8*(ORÇAMENTO.Nivel="Nível 3")+16*(ORÇAMENTO.Nivel="Nível 4")+32*(ORÇAMENTO.Nivel="Serviço"),2),0,1,2,3,4,"S")</f>
        <v>S</v>
      </c>
      <c r="B37" s="73">
        <f ca="1">IF(OR(C37="s",C37=0),OFFSET(B37,-1,0),C37)</f>
        <v>2</v>
      </c>
      <c r="C37" s="73" t="str">
        <f ca="1">IF(OFFSET(C37,-1,0)="L",1,IF(OFFSET(C37,-1,0)=1,2,IF(OR(A37="s",A37=0),"S",IF(AND(OFFSET(C37,-1,0)=2,A37=4),3,IF(AND(OR(OFFSET(C37,-1,0)="s",OFFSET(C37,-1,0)=0),A37&lt;&gt;"s",A37&gt;OFFSET(B37,-1,0)),OFFSET(B37,-1,0),A37)))))</f>
        <v>S</v>
      </c>
      <c r="D37" s="73">
        <f ca="1">IF(OR(C37="S",C37=0),0,IF(ISERROR(K37),J37,SMALL(J37:K37,1)))</f>
        <v>0</v>
      </c>
      <c r="E37" s="73">
        <f ca="1">IF($C37=1,OFFSET(E37,-1,0)+1,OFFSET(E37,-1,0))</f>
        <v>1</v>
      </c>
      <c r="F37" s="73">
        <f ca="1">IF($C37=1,0,IF($C37=2,OFFSET(F37,-1,0)+1,OFFSET(F37,-1,0)))</f>
        <v>3</v>
      </c>
      <c r="G37" s="73">
        <f ca="1">IF(AND($C37&lt;=2,$C37&lt;&gt;0),0,IF($C37=3,OFFSET(G37,-1,0)+1,OFFSET(G37,-1,0)))</f>
        <v>0</v>
      </c>
      <c r="H37" s="73">
        <f ca="1">IF(AND($C37&lt;=3,$C37&lt;&gt;0),0,IF($C37=4,OFFSET(H37,-1,0)+1,OFFSET(H37,-1,0)))</f>
        <v>0</v>
      </c>
      <c r="I37" s="73">
        <f ca="1">IF(AND($C37&lt;=4,$C37&lt;&gt;0),0,IF(AND($C37="S",$W37&gt;0),OFFSET(I37,-1,0)+1,OFFSET(I37,-1,0)))</f>
        <v>0</v>
      </c>
      <c r="J37" s="73">
        <f ca="1">IF(OR($C37="S",$C37=0),0,MATCH(0,OFFSET($D37,1,$C37,ROW($C$144)-ROW($C37)),0))</f>
        <v>0</v>
      </c>
      <c r="K37" s="73">
        <f ca="1">IF(OR($C37="S",$C37=0),0,MATCH(OFFSET($D37,0,$C37)+1,OFFSET($D37,1,$C37,ROW($C$144)-ROW($C37)),0))</f>
        <v>0</v>
      </c>
      <c r="L37" s="72" t="s">
        <v>15</v>
      </c>
      <c r="M37" s="71" t="s">
        <v>33</v>
      </c>
      <c r="N37" s="70" t="s">
        <v>33</v>
      </c>
      <c r="O37" s="69" t="s">
        <v>295</v>
      </c>
      <c r="P37" s="68" t="s">
        <v>41</v>
      </c>
      <c r="Q37" s="67">
        <v>96971</v>
      </c>
      <c r="R37" s="66" t="s">
        <v>294</v>
      </c>
      <c r="S37" s="65" t="s">
        <v>96</v>
      </c>
      <c r="T37" s="64">
        <v>20</v>
      </c>
      <c r="U37" s="63"/>
      <c r="V37" s="63"/>
      <c r="W37" s="62"/>
      <c r="X37" s="61" t="s">
        <v>293</v>
      </c>
      <c r="Y37" s="79"/>
      <c r="Z37" s="78"/>
      <c r="AA37" s="78"/>
    </row>
    <row r="38" spans="1:27" s="18" customFormat="1" ht="33.75" x14ac:dyDescent="0.2">
      <c r="A38" s="74" t="str">
        <f>CHOOSE(1+LOG(1+2*(ORÇAMENTO.Nivel="Nível 1")+4*(ORÇAMENTO.Nivel="Nível 2")+8*(ORÇAMENTO.Nivel="Nível 3")+16*(ORÇAMENTO.Nivel="Nível 4")+32*(ORÇAMENTO.Nivel="Serviço"),2),0,1,2,3,4,"S")</f>
        <v>S</v>
      </c>
      <c r="B38" s="73">
        <f ca="1">IF(OR(C38="s",C38=0),OFFSET(B38,-1,0),C38)</f>
        <v>2</v>
      </c>
      <c r="C38" s="73" t="str">
        <f ca="1">IF(OFFSET(C38,-1,0)="L",1,IF(OFFSET(C38,-1,0)=1,2,IF(OR(A38="s",A38=0),"S",IF(AND(OFFSET(C38,-1,0)=2,A38=4),3,IF(AND(OR(OFFSET(C38,-1,0)="s",OFFSET(C38,-1,0)=0),A38&lt;&gt;"s",A38&gt;OFFSET(B38,-1,0)),OFFSET(B38,-1,0),A38)))))</f>
        <v>S</v>
      </c>
      <c r="D38" s="73">
        <f ca="1">IF(OR(C38="S",C38=0),0,IF(ISERROR(K38),J38,SMALL(J38:K38,1)))</f>
        <v>0</v>
      </c>
      <c r="E38" s="73">
        <f ca="1">IF($C38=1,OFFSET(E38,-1,0)+1,OFFSET(E38,-1,0))</f>
        <v>1</v>
      </c>
      <c r="F38" s="73">
        <f ca="1">IF($C38=1,0,IF($C38=2,OFFSET(F38,-1,0)+1,OFFSET(F38,-1,0)))</f>
        <v>3</v>
      </c>
      <c r="G38" s="73">
        <f ca="1">IF(AND($C38&lt;=2,$C38&lt;&gt;0),0,IF($C38=3,OFFSET(G38,-1,0)+1,OFFSET(G38,-1,0)))</f>
        <v>0</v>
      </c>
      <c r="H38" s="73">
        <f ca="1">IF(AND($C38&lt;=3,$C38&lt;&gt;0),0,IF($C38=4,OFFSET(H38,-1,0)+1,OFFSET(H38,-1,0)))</f>
        <v>0</v>
      </c>
      <c r="I38" s="73">
        <f ca="1">IF(AND($C38&lt;=4,$C38&lt;&gt;0),0,IF(AND($C38="S",$W38&gt;0),OFFSET(I38,-1,0)+1,OFFSET(I38,-1,0)))</f>
        <v>0</v>
      </c>
      <c r="J38" s="73">
        <f ca="1">IF(OR($C38="S",$C38=0),0,MATCH(0,OFFSET($D38,1,$C38,ROW($C$144)-ROW($C38)),0))</f>
        <v>0</v>
      </c>
      <c r="K38" s="73">
        <f ca="1">IF(OR($C38="S",$C38=0),0,MATCH(OFFSET($D38,0,$C38)+1,OFFSET($D38,1,$C38,ROW($C$144)-ROW($C38)),0))</f>
        <v>0</v>
      </c>
      <c r="L38" s="72" t="s">
        <v>15</v>
      </c>
      <c r="M38" s="71" t="s">
        <v>33</v>
      </c>
      <c r="N38" s="70" t="s">
        <v>33</v>
      </c>
      <c r="O38" s="69" t="s">
        <v>292</v>
      </c>
      <c r="P38" s="68" t="s">
        <v>41</v>
      </c>
      <c r="Q38" s="67">
        <v>91927</v>
      </c>
      <c r="R38" s="66" t="s">
        <v>291</v>
      </c>
      <c r="S38" s="65" t="s">
        <v>96</v>
      </c>
      <c r="T38" s="64">
        <v>1900</v>
      </c>
      <c r="U38" s="63"/>
      <c r="V38" s="63"/>
      <c r="W38" s="62"/>
      <c r="X38" s="61" t="s">
        <v>290</v>
      </c>
      <c r="Y38" s="79"/>
      <c r="Z38" s="78"/>
      <c r="AA38" s="78"/>
    </row>
    <row r="39" spans="1:27" s="18" customFormat="1" ht="33.75" x14ac:dyDescent="0.2">
      <c r="A39" s="74" t="str">
        <f>CHOOSE(1+LOG(1+2*(ORÇAMENTO.Nivel="Nível 1")+4*(ORÇAMENTO.Nivel="Nível 2")+8*(ORÇAMENTO.Nivel="Nível 3")+16*(ORÇAMENTO.Nivel="Nível 4")+32*(ORÇAMENTO.Nivel="Serviço"),2),0,1,2,3,4,"S")</f>
        <v>S</v>
      </c>
      <c r="B39" s="73">
        <f ca="1">IF(OR(C39="s",C39=0),OFFSET(B39,-1,0),C39)</f>
        <v>2</v>
      </c>
      <c r="C39" s="73" t="str">
        <f ca="1">IF(OFFSET(C39,-1,0)="L",1,IF(OFFSET(C39,-1,0)=1,2,IF(OR(A39="s",A39=0),"S",IF(AND(OFFSET(C39,-1,0)=2,A39=4),3,IF(AND(OR(OFFSET(C39,-1,0)="s",OFFSET(C39,-1,0)=0),A39&lt;&gt;"s",A39&gt;OFFSET(B39,-1,0)),OFFSET(B39,-1,0),A39)))))</f>
        <v>S</v>
      </c>
      <c r="D39" s="73">
        <f ca="1">IF(OR(C39="S",C39=0),0,IF(ISERROR(K39),J39,SMALL(J39:K39,1)))</f>
        <v>0</v>
      </c>
      <c r="E39" s="73">
        <f ca="1">IF($C39=1,OFFSET(E39,-1,0)+1,OFFSET(E39,-1,0))</f>
        <v>1</v>
      </c>
      <c r="F39" s="73">
        <f ca="1">IF($C39=1,0,IF($C39=2,OFFSET(F39,-1,0)+1,OFFSET(F39,-1,0)))</f>
        <v>3</v>
      </c>
      <c r="G39" s="73">
        <f ca="1">IF(AND($C39&lt;=2,$C39&lt;&gt;0),0,IF($C39=3,OFFSET(G39,-1,0)+1,OFFSET(G39,-1,0)))</f>
        <v>0</v>
      </c>
      <c r="H39" s="73">
        <f ca="1">IF(AND($C39&lt;=3,$C39&lt;&gt;0),0,IF($C39=4,OFFSET(H39,-1,0)+1,OFFSET(H39,-1,0)))</f>
        <v>0</v>
      </c>
      <c r="I39" s="73">
        <f ca="1">IF(AND($C39&lt;=4,$C39&lt;&gt;0),0,IF(AND($C39="S",$W39&gt;0),OFFSET(I39,-1,0)+1,OFFSET(I39,-1,0)))</f>
        <v>0</v>
      </c>
      <c r="J39" s="73">
        <f ca="1">IF(OR($C39="S",$C39=0),0,MATCH(0,OFFSET($D39,1,$C39,ROW($C$144)-ROW($C39)),0))</f>
        <v>0</v>
      </c>
      <c r="K39" s="73">
        <f ca="1">IF(OR($C39="S",$C39=0),0,MATCH(OFFSET($D39,0,$C39)+1,OFFSET($D39,1,$C39,ROW($C$144)-ROW($C39)),0))</f>
        <v>0</v>
      </c>
      <c r="L39" s="72" t="s">
        <v>15</v>
      </c>
      <c r="M39" s="71" t="s">
        <v>33</v>
      </c>
      <c r="N39" s="70" t="s">
        <v>33</v>
      </c>
      <c r="O39" s="69" t="s">
        <v>289</v>
      </c>
      <c r="P39" s="68" t="s">
        <v>41</v>
      </c>
      <c r="Q39" s="67">
        <v>91929</v>
      </c>
      <c r="R39" s="66" t="s">
        <v>288</v>
      </c>
      <c r="S39" s="65" t="s">
        <v>96</v>
      </c>
      <c r="T39" s="64">
        <v>600</v>
      </c>
      <c r="U39" s="63"/>
      <c r="V39" s="63"/>
      <c r="W39" s="62"/>
      <c r="X39" s="61" t="s">
        <v>287</v>
      </c>
      <c r="Y39" s="79"/>
      <c r="Z39" s="78"/>
      <c r="AA39" s="78"/>
    </row>
    <row r="40" spans="1:27" s="18" customFormat="1" ht="33.75" x14ac:dyDescent="0.2">
      <c r="A40" s="74" t="str">
        <f>CHOOSE(1+LOG(1+2*(ORÇAMENTO.Nivel="Nível 1")+4*(ORÇAMENTO.Nivel="Nível 2")+8*(ORÇAMENTO.Nivel="Nível 3")+16*(ORÇAMENTO.Nivel="Nível 4")+32*(ORÇAMENTO.Nivel="Serviço"),2),0,1,2,3,4,"S")</f>
        <v>S</v>
      </c>
      <c r="B40" s="73">
        <f ca="1">IF(OR(C40="s",C40=0),OFFSET(B40,-1,0),C40)</f>
        <v>2</v>
      </c>
      <c r="C40" s="73" t="str">
        <f ca="1">IF(OFFSET(C40,-1,0)="L",1,IF(OFFSET(C40,-1,0)=1,2,IF(OR(A40="s",A40=0),"S",IF(AND(OFFSET(C40,-1,0)=2,A40=4),3,IF(AND(OR(OFFSET(C40,-1,0)="s",OFFSET(C40,-1,0)=0),A40&lt;&gt;"s",A40&gt;OFFSET(B40,-1,0)),OFFSET(B40,-1,0),A40)))))</f>
        <v>S</v>
      </c>
      <c r="D40" s="73">
        <f ca="1">IF(OR(C40="S",C40=0),0,IF(ISERROR(K40),J40,SMALL(J40:K40,1)))</f>
        <v>0</v>
      </c>
      <c r="E40" s="73">
        <f ca="1">IF($C40=1,OFFSET(E40,-1,0)+1,OFFSET(E40,-1,0))</f>
        <v>1</v>
      </c>
      <c r="F40" s="73">
        <f ca="1">IF($C40=1,0,IF($C40=2,OFFSET(F40,-1,0)+1,OFFSET(F40,-1,0)))</f>
        <v>3</v>
      </c>
      <c r="G40" s="73">
        <f ca="1">IF(AND($C40&lt;=2,$C40&lt;&gt;0),0,IF($C40=3,OFFSET(G40,-1,0)+1,OFFSET(G40,-1,0)))</f>
        <v>0</v>
      </c>
      <c r="H40" s="73">
        <f ca="1">IF(AND($C40&lt;=3,$C40&lt;&gt;0),0,IF($C40=4,OFFSET(H40,-1,0)+1,OFFSET(H40,-1,0)))</f>
        <v>0</v>
      </c>
      <c r="I40" s="73">
        <f ca="1">IF(AND($C40&lt;=4,$C40&lt;&gt;0),0,IF(AND($C40="S",$W40&gt;0),OFFSET(I40,-1,0)+1,OFFSET(I40,-1,0)))</f>
        <v>0</v>
      </c>
      <c r="J40" s="73">
        <f ca="1">IF(OR($C40="S",$C40=0),0,MATCH(0,OFFSET($D40,1,$C40,ROW($C$144)-ROW($C40)),0))</f>
        <v>0</v>
      </c>
      <c r="K40" s="73">
        <f ca="1">IF(OR($C40="S",$C40=0),0,MATCH(OFFSET($D40,0,$C40)+1,OFFSET($D40,1,$C40,ROW($C$144)-ROW($C40)),0))</f>
        <v>0</v>
      </c>
      <c r="L40" s="72" t="s">
        <v>15</v>
      </c>
      <c r="M40" s="71" t="s">
        <v>33</v>
      </c>
      <c r="N40" s="70" t="s">
        <v>33</v>
      </c>
      <c r="O40" s="69" t="s">
        <v>286</v>
      </c>
      <c r="P40" s="68" t="s">
        <v>41</v>
      </c>
      <c r="Q40" s="67">
        <v>91931</v>
      </c>
      <c r="R40" s="66" t="s">
        <v>285</v>
      </c>
      <c r="S40" s="65" t="s">
        <v>96</v>
      </c>
      <c r="T40" s="64">
        <v>408</v>
      </c>
      <c r="U40" s="63"/>
      <c r="V40" s="63"/>
      <c r="W40" s="62"/>
      <c r="X40" s="61" t="s">
        <v>284</v>
      </c>
      <c r="Y40" s="79"/>
      <c r="Z40" s="78"/>
      <c r="AA40" s="78"/>
    </row>
    <row r="41" spans="1:27" s="18" customFormat="1" ht="33.75" x14ac:dyDescent="0.2">
      <c r="A41" s="74" t="str">
        <f>CHOOSE(1+LOG(1+2*(ORÇAMENTO.Nivel="Nível 1")+4*(ORÇAMENTO.Nivel="Nível 2")+8*(ORÇAMENTO.Nivel="Nível 3")+16*(ORÇAMENTO.Nivel="Nível 4")+32*(ORÇAMENTO.Nivel="Serviço"),2),0,1,2,3,4,"S")</f>
        <v>S</v>
      </c>
      <c r="B41" s="73">
        <f ca="1">IF(OR(C41="s",C41=0),OFFSET(B41,-1,0),C41)</f>
        <v>2</v>
      </c>
      <c r="C41" s="73" t="str">
        <f ca="1">IF(OFFSET(C41,-1,0)="L",1,IF(OFFSET(C41,-1,0)=1,2,IF(OR(A41="s",A41=0),"S",IF(AND(OFFSET(C41,-1,0)=2,A41=4),3,IF(AND(OR(OFFSET(C41,-1,0)="s",OFFSET(C41,-1,0)=0),A41&lt;&gt;"s",A41&gt;OFFSET(B41,-1,0)),OFFSET(B41,-1,0),A41)))))</f>
        <v>S</v>
      </c>
      <c r="D41" s="73">
        <f ca="1">IF(OR(C41="S",C41=0),0,IF(ISERROR(K41),J41,SMALL(J41:K41,1)))</f>
        <v>0</v>
      </c>
      <c r="E41" s="73">
        <f ca="1">IF($C41=1,OFFSET(E41,-1,0)+1,OFFSET(E41,-1,0))</f>
        <v>1</v>
      </c>
      <c r="F41" s="73">
        <f ca="1">IF($C41=1,0,IF($C41=2,OFFSET(F41,-1,0)+1,OFFSET(F41,-1,0)))</f>
        <v>3</v>
      </c>
      <c r="G41" s="73">
        <f ca="1">IF(AND($C41&lt;=2,$C41&lt;&gt;0),0,IF($C41=3,OFFSET(G41,-1,0)+1,OFFSET(G41,-1,0)))</f>
        <v>0</v>
      </c>
      <c r="H41" s="73">
        <f ca="1">IF(AND($C41&lt;=3,$C41&lt;&gt;0),0,IF($C41=4,OFFSET(H41,-1,0)+1,OFFSET(H41,-1,0)))</f>
        <v>0</v>
      </c>
      <c r="I41" s="73">
        <f ca="1">IF(AND($C41&lt;=4,$C41&lt;&gt;0),0,IF(AND($C41="S",$W41&gt;0),OFFSET(I41,-1,0)+1,OFFSET(I41,-1,0)))</f>
        <v>0</v>
      </c>
      <c r="J41" s="73">
        <f ca="1">IF(OR($C41="S",$C41=0),0,MATCH(0,OFFSET($D41,1,$C41,ROW($C$144)-ROW($C41)),0))</f>
        <v>0</v>
      </c>
      <c r="K41" s="73">
        <f ca="1">IF(OR($C41="S",$C41=0),0,MATCH(OFFSET($D41,0,$C41)+1,OFFSET($D41,1,$C41,ROW($C$144)-ROW($C41)),0))</f>
        <v>0</v>
      </c>
      <c r="L41" s="72" t="s">
        <v>15</v>
      </c>
      <c r="M41" s="71" t="s">
        <v>33</v>
      </c>
      <c r="N41" s="70" t="s">
        <v>33</v>
      </c>
      <c r="O41" s="69" t="s">
        <v>283</v>
      </c>
      <c r="P41" s="68" t="s">
        <v>41</v>
      </c>
      <c r="Q41" s="67">
        <v>91933</v>
      </c>
      <c r="R41" s="66" t="s">
        <v>282</v>
      </c>
      <c r="S41" s="65" t="s">
        <v>96</v>
      </c>
      <c r="T41" s="64">
        <v>140</v>
      </c>
      <c r="U41" s="63"/>
      <c r="V41" s="63"/>
      <c r="W41" s="62"/>
      <c r="X41" s="61" t="s">
        <v>281</v>
      </c>
      <c r="Y41" s="79"/>
      <c r="Z41" s="78"/>
      <c r="AA41" s="78"/>
    </row>
    <row r="42" spans="1:27" s="18" customFormat="1" ht="33.75" x14ac:dyDescent="0.2">
      <c r="A42" s="74" t="str">
        <f>CHOOSE(1+LOG(1+2*(ORÇAMENTO.Nivel="Nível 1")+4*(ORÇAMENTO.Nivel="Nível 2")+8*(ORÇAMENTO.Nivel="Nível 3")+16*(ORÇAMENTO.Nivel="Nível 4")+32*(ORÇAMENTO.Nivel="Serviço"),2),0,1,2,3,4,"S")</f>
        <v>S</v>
      </c>
      <c r="B42" s="73">
        <f ca="1">IF(OR(C42="s",C42=0),OFFSET(B42,-1,0),C42)</f>
        <v>2</v>
      </c>
      <c r="C42" s="73" t="str">
        <f ca="1">IF(OFFSET(C42,-1,0)="L",1,IF(OFFSET(C42,-1,0)=1,2,IF(OR(A42="s",A42=0),"S",IF(AND(OFFSET(C42,-1,0)=2,A42=4),3,IF(AND(OR(OFFSET(C42,-1,0)="s",OFFSET(C42,-1,0)=0),A42&lt;&gt;"s",A42&gt;OFFSET(B42,-1,0)),OFFSET(B42,-1,0),A42)))))</f>
        <v>S</v>
      </c>
      <c r="D42" s="73">
        <f ca="1">IF(OR(C42="S",C42=0),0,IF(ISERROR(K42),J42,SMALL(J42:K42,1)))</f>
        <v>0</v>
      </c>
      <c r="E42" s="73">
        <f ca="1">IF($C42=1,OFFSET(E42,-1,0)+1,OFFSET(E42,-1,0))</f>
        <v>1</v>
      </c>
      <c r="F42" s="73">
        <f ca="1">IF($C42=1,0,IF($C42=2,OFFSET(F42,-1,0)+1,OFFSET(F42,-1,0)))</f>
        <v>3</v>
      </c>
      <c r="G42" s="73">
        <f ca="1">IF(AND($C42&lt;=2,$C42&lt;&gt;0),0,IF($C42=3,OFFSET(G42,-1,0)+1,OFFSET(G42,-1,0)))</f>
        <v>0</v>
      </c>
      <c r="H42" s="73">
        <f ca="1">IF(AND($C42&lt;=3,$C42&lt;&gt;0),0,IF($C42=4,OFFSET(H42,-1,0)+1,OFFSET(H42,-1,0)))</f>
        <v>0</v>
      </c>
      <c r="I42" s="73">
        <f ca="1">IF(AND($C42&lt;=4,$C42&lt;&gt;0),0,IF(AND($C42="S",$W42&gt;0),OFFSET(I42,-1,0)+1,OFFSET(I42,-1,0)))</f>
        <v>0</v>
      </c>
      <c r="J42" s="73">
        <f ca="1">IF(OR($C42="S",$C42=0),0,MATCH(0,OFFSET($D42,1,$C42,ROW($C$144)-ROW($C42)),0))</f>
        <v>0</v>
      </c>
      <c r="K42" s="73">
        <f ca="1">IF(OR($C42="S",$C42=0),0,MATCH(OFFSET($D42,0,$C42)+1,OFFSET($D42,1,$C42,ROW($C$144)-ROW($C42)),0))</f>
        <v>0</v>
      </c>
      <c r="L42" s="72" t="s">
        <v>15</v>
      </c>
      <c r="M42" s="71" t="s">
        <v>33</v>
      </c>
      <c r="N42" s="70" t="s">
        <v>33</v>
      </c>
      <c r="O42" s="69" t="s">
        <v>280</v>
      </c>
      <c r="P42" s="68" t="s">
        <v>41</v>
      </c>
      <c r="Q42" s="67">
        <v>91935</v>
      </c>
      <c r="R42" s="66" t="s">
        <v>279</v>
      </c>
      <c r="S42" s="65" t="s">
        <v>96</v>
      </c>
      <c r="T42" s="64">
        <v>390</v>
      </c>
      <c r="U42" s="63"/>
      <c r="V42" s="63"/>
      <c r="W42" s="62"/>
      <c r="X42" s="61" t="s">
        <v>278</v>
      </c>
      <c r="Y42" s="79"/>
      <c r="Z42" s="78"/>
      <c r="AA42" s="78"/>
    </row>
    <row r="43" spans="1:27" s="18" customFormat="1" ht="33.75" x14ac:dyDescent="0.2">
      <c r="A43" s="74" t="str">
        <f>CHOOSE(1+LOG(1+2*(ORÇAMENTO.Nivel="Nível 1")+4*(ORÇAMENTO.Nivel="Nível 2")+8*(ORÇAMENTO.Nivel="Nível 3")+16*(ORÇAMENTO.Nivel="Nível 4")+32*(ORÇAMENTO.Nivel="Serviço"),2),0,1,2,3,4,"S")</f>
        <v>S</v>
      </c>
      <c r="B43" s="73">
        <f ca="1">IF(OR(C43="s",C43=0),OFFSET(B43,-1,0),C43)</f>
        <v>2</v>
      </c>
      <c r="C43" s="73" t="str">
        <f ca="1">IF(OFFSET(C43,-1,0)="L",1,IF(OFFSET(C43,-1,0)=1,2,IF(OR(A43="s",A43=0),"S",IF(AND(OFFSET(C43,-1,0)=2,A43=4),3,IF(AND(OR(OFFSET(C43,-1,0)="s",OFFSET(C43,-1,0)=0),A43&lt;&gt;"s",A43&gt;OFFSET(B43,-1,0)),OFFSET(B43,-1,0),A43)))))</f>
        <v>S</v>
      </c>
      <c r="D43" s="73">
        <f ca="1">IF(OR(C43="S",C43=0),0,IF(ISERROR(K43),J43,SMALL(J43:K43,1)))</f>
        <v>0</v>
      </c>
      <c r="E43" s="73">
        <f ca="1">IF($C43=1,OFFSET(E43,-1,0)+1,OFFSET(E43,-1,0))</f>
        <v>1</v>
      </c>
      <c r="F43" s="73">
        <f ca="1">IF($C43=1,0,IF($C43=2,OFFSET(F43,-1,0)+1,OFFSET(F43,-1,0)))</f>
        <v>3</v>
      </c>
      <c r="G43" s="73">
        <f ca="1">IF(AND($C43&lt;=2,$C43&lt;&gt;0),0,IF($C43=3,OFFSET(G43,-1,0)+1,OFFSET(G43,-1,0)))</f>
        <v>0</v>
      </c>
      <c r="H43" s="73">
        <f ca="1">IF(AND($C43&lt;=3,$C43&lt;&gt;0),0,IF($C43=4,OFFSET(H43,-1,0)+1,OFFSET(H43,-1,0)))</f>
        <v>0</v>
      </c>
      <c r="I43" s="73">
        <f ca="1">IF(AND($C43&lt;=4,$C43&lt;&gt;0),0,IF(AND($C43="S",$W43&gt;0),OFFSET(I43,-1,0)+1,OFFSET(I43,-1,0)))</f>
        <v>0</v>
      </c>
      <c r="J43" s="73">
        <f ca="1">IF(OR($C43="S",$C43=0),0,MATCH(0,OFFSET($D43,1,$C43,ROW($C$144)-ROW($C43)),0))</f>
        <v>0</v>
      </c>
      <c r="K43" s="73">
        <f ca="1">IF(OR($C43="S",$C43=0),0,MATCH(OFFSET($D43,0,$C43)+1,OFFSET($D43,1,$C43,ROW($C$144)-ROW($C43)),0))</f>
        <v>0</v>
      </c>
      <c r="L43" s="72" t="s">
        <v>15</v>
      </c>
      <c r="M43" s="71" t="s">
        <v>33</v>
      </c>
      <c r="N43" s="70" t="s">
        <v>33</v>
      </c>
      <c r="O43" s="69" t="s">
        <v>277</v>
      </c>
      <c r="P43" s="68" t="s">
        <v>41</v>
      </c>
      <c r="Q43" s="67">
        <v>97893</v>
      </c>
      <c r="R43" s="66" t="s">
        <v>276</v>
      </c>
      <c r="S43" s="65" t="s">
        <v>145</v>
      </c>
      <c r="T43" s="64">
        <v>1</v>
      </c>
      <c r="U43" s="63"/>
      <c r="V43" s="63"/>
      <c r="W43" s="62"/>
      <c r="X43" s="61" t="s">
        <v>28</v>
      </c>
      <c r="Y43" s="79"/>
      <c r="Z43" s="78"/>
      <c r="AA43" s="78"/>
    </row>
    <row r="44" spans="1:27" s="18" customFormat="1" ht="22.5" x14ac:dyDescent="0.2">
      <c r="A44" s="74" t="str">
        <f>CHOOSE(1+LOG(1+2*(ORÇAMENTO.Nivel="Nível 1")+4*(ORÇAMENTO.Nivel="Nível 2")+8*(ORÇAMENTO.Nivel="Nível 3")+16*(ORÇAMENTO.Nivel="Nível 4")+32*(ORÇAMENTO.Nivel="Serviço"),2),0,1,2,3,4,"S")</f>
        <v>S</v>
      </c>
      <c r="B44" s="73">
        <f ca="1">IF(OR(C44="s",C44=0),OFFSET(B44,-1,0),C44)</f>
        <v>2</v>
      </c>
      <c r="C44" s="73" t="str">
        <f ca="1">IF(OFFSET(C44,-1,0)="L",1,IF(OFFSET(C44,-1,0)=1,2,IF(OR(A44="s",A44=0),"S",IF(AND(OFFSET(C44,-1,0)=2,A44=4),3,IF(AND(OR(OFFSET(C44,-1,0)="s",OFFSET(C44,-1,0)=0),A44&lt;&gt;"s",A44&gt;OFFSET(B44,-1,0)),OFFSET(B44,-1,0),A44)))))</f>
        <v>S</v>
      </c>
      <c r="D44" s="73">
        <f ca="1">IF(OR(C44="S",C44=0),0,IF(ISERROR(K44),J44,SMALL(J44:K44,1)))</f>
        <v>0</v>
      </c>
      <c r="E44" s="73">
        <f ca="1">IF($C44=1,OFFSET(E44,-1,0)+1,OFFSET(E44,-1,0))</f>
        <v>1</v>
      </c>
      <c r="F44" s="73">
        <f ca="1">IF($C44=1,0,IF($C44=2,OFFSET(F44,-1,0)+1,OFFSET(F44,-1,0)))</f>
        <v>3</v>
      </c>
      <c r="G44" s="73">
        <f ca="1">IF(AND($C44&lt;=2,$C44&lt;&gt;0),0,IF($C44=3,OFFSET(G44,-1,0)+1,OFFSET(G44,-1,0)))</f>
        <v>0</v>
      </c>
      <c r="H44" s="73">
        <f ca="1">IF(AND($C44&lt;=3,$C44&lt;&gt;0),0,IF($C44=4,OFFSET(H44,-1,0)+1,OFFSET(H44,-1,0)))</f>
        <v>0</v>
      </c>
      <c r="I44" s="73">
        <f ca="1">IF(AND($C44&lt;=4,$C44&lt;&gt;0),0,IF(AND($C44="S",$W44&gt;0),OFFSET(I44,-1,0)+1,OFFSET(I44,-1,0)))</f>
        <v>0</v>
      </c>
      <c r="J44" s="73">
        <f ca="1">IF(OR($C44="S",$C44=0),0,MATCH(0,OFFSET($D44,1,$C44,ROW($C$144)-ROW($C44)),0))</f>
        <v>0</v>
      </c>
      <c r="K44" s="73">
        <f ca="1">IF(OR($C44="S",$C44=0),0,MATCH(OFFSET($D44,0,$C44)+1,OFFSET($D44,1,$C44,ROW($C$144)-ROW($C44)),0))</f>
        <v>0</v>
      </c>
      <c r="L44" s="72" t="s">
        <v>15</v>
      </c>
      <c r="M44" s="71" t="s">
        <v>33</v>
      </c>
      <c r="N44" s="70" t="s">
        <v>33</v>
      </c>
      <c r="O44" s="69" t="s">
        <v>275</v>
      </c>
      <c r="P44" s="68" t="s">
        <v>31</v>
      </c>
      <c r="Q44" s="67">
        <v>70720</v>
      </c>
      <c r="R44" s="66" t="s">
        <v>274</v>
      </c>
      <c r="S44" s="65" t="s">
        <v>107</v>
      </c>
      <c r="T44" s="64">
        <v>1</v>
      </c>
      <c r="U44" s="63"/>
      <c r="V44" s="63"/>
      <c r="W44" s="62"/>
      <c r="X44" s="61" t="s">
        <v>273</v>
      </c>
      <c r="Y44" s="79"/>
      <c r="Z44" s="78"/>
      <c r="AA44" s="78"/>
    </row>
    <row r="45" spans="1:27" s="18" customFormat="1" ht="22.5" x14ac:dyDescent="0.2">
      <c r="A45" s="74" t="str">
        <f>CHOOSE(1+LOG(1+2*(ORÇAMENTO.Nivel="Nível 1")+4*(ORÇAMENTO.Nivel="Nível 2")+8*(ORÇAMENTO.Nivel="Nível 3")+16*(ORÇAMENTO.Nivel="Nível 4")+32*(ORÇAMENTO.Nivel="Serviço"),2),0,1,2,3,4,"S")</f>
        <v>S</v>
      </c>
      <c r="B45" s="73">
        <f ca="1">IF(OR(C45="s",C45=0),OFFSET(B45,-1,0),C45)</f>
        <v>2</v>
      </c>
      <c r="C45" s="73" t="str">
        <f ca="1">IF(OFFSET(C45,-1,0)="L",1,IF(OFFSET(C45,-1,0)=1,2,IF(OR(A45="s",A45=0),"S",IF(AND(OFFSET(C45,-1,0)=2,A45=4),3,IF(AND(OR(OFFSET(C45,-1,0)="s",OFFSET(C45,-1,0)=0),A45&lt;&gt;"s",A45&gt;OFFSET(B45,-1,0)),OFFSET(B45,-1,0),A45)))))</f>
        <v>S</v>
      </c>
      <c r="D45" s="73">
        <f ca="1">IF(OR(C45="S",C45=0),0,IF(ISERROR(K45),J45,SMALL(J45:K45,1)))</f>
        <v>0</v>
      </c>
      <c r="E45" s="73">
        <f ca="1">IF($C45=1,OFFSET(E45,-1,0)+1,OFFSET(E45,-1,0))</f>
        <v>1</v>
      </c>
      <c r="F45" s="73">
        <f ca="1">IF($C45=1,0,IF($C45=2,OFFSET(F45,-1,0)+1,OFFSET(F45,-1,0)))</f>
        <v>3</v>
      </c>
      <c r="G45" s="73">
        <f ca="1">IF(AND($C45&lt;=2,$C45&lt;&gt;0),0,IF($C45=3,OFFSET(G45,-1,0)+1,OFFSET(G45,-1,0)))</f>
        <v>0</v>
      </c>
      <c r="H45" s="73">
        <f ca="1">IF(AND($C45&lt;=3,$C45&lt;&gt;0),0,IF($C45=4,OFFSET(H45,-1,0)+1,OFFSET(H45,-1,0)))</f>
        <v>0</v>
      </c>
      <c r="I45" s="73">
        <f ca="1">IF(AND($C45&lt;=4,$C45&lt;&gt;0),0,IF(AND($C45="S",$W45&gt;0),OFFSET(I45,-1,0)+1,OFFSET(I45,-1,0)))</f>
        <v>0</v>
      </c>
      <c r="J45" s="73">
        <f ca="1">IF(OR($C45="S",$C45=0),0,MATCH(0,OFFSET($D45,1,$C45,ROW($C$144)-ROW($C45)),0))</f>
        <v>0</v>
      </c>
      <c r="K45" s="73">
        <f ca="1">IF(OR($C45="S",$C45=0),0,MATCH(OFFSET($D45,0,$C45)+1,OFFSET($D45,1,$C45,ROW($C$144)-ROW($C45)),0))</f>
        <v>0</v>
      </c>
      <c r="L45" s="72" t="s">
        <v>15</v>
      </c>
      <c r="M45" s="71" t="s">
        <v>33</v>
      </c>
      <c r="N45" s="70" t="s">
        <v>33</v>
      </c>
      <c r="O45" s="69" t="s">
        <v>272</v>
      </c>
      <c r="P45" s="68" t="s">
        <v>41</v>
      </c>
      <c r="Q45" s="67">
        <v>93654</v>
      </c>
      <c r="R45" s="66" t="s">
        <v>271</v>
      </c>
      <c r="S45" s="65" t="s">
        <v>145</v>
      </c>
      <c r="T45" s="64">
        <v>13</v>
      </c>
      <c r="U45" s="63"/>
      <c r="V45" s="63"/>
      <c r="W45" s="62"/>
      <c r="X45" s="61" t="s">
        <v>28</v>
      </c>
      <c r="Y45" s="79"/>
      <c r="Z45" s="78"/>
      <c r="AA45" s="78"/>
    </row>
    <row r="46" spans="1:27" s="18" customFormat="1" ht="22.5" x14ac:dyDescent="0.2">
      <c r="A46" s="74" t="str">
        <f>CHOOSE(1+LOG(1+2*(ORÇAMENTO.Nivel="Nível 1")+4*(ORÇAMENTO.Nivel="Nível 2")+8*(ORÇAMENTO.Nivel="Nível 3")+16*(ORÇAMENTO.Nivel="Nível 4")+32*(ORÇAMENTO.Nivel="Serviço"),2),0,1,2,3,4,"S")</f>
        <v>S</v>
      </c>
      <c r="B46" s="73">
        <f ca="1">IF(OR(C46="s",C46=0),OFFSET(B46,-1,0),C46)</f>
        <v>2</v>
      </c>
      <c r="C46" s="73" t="str">
        <f ca="1">IF(OFFSET(C46,-1,0)="L",1,IF(OFFSET(C46,-1,0)=1,2,IF(OR(A46="s",A46=0),"S",IF(AND(OFFSET(C46,-1,0)=2,A46=4),3,IF(AND(OR(OFFSET(C46,-1,0)="s",OFFSET(C46,-1,0)=0),A46&lt;&gt;"s",A46&gt;OFFSET(B46,-1,0)),OFFSET(B46,-1,0),A46)))))</f>
        <v>S</v>
      </c>
      <c r="D46" s="73">
        <f ca="1">IF(OR(C46="S",C46=0),0,IF(ISERROR(K46),J46,SMALL(J46:K46,1)))</f>
        <v>0</v>
      </c>
      <c r="E46" s="73">
        <f ca="1">IF($C46=1,OFFSET(E46,-1,0)+1,OFFSET(E46,-1,0))</f>
        <v>1</v>
      </c>
      <c r="F46" s="73">
        <f ca="1">IF($C46=1,0,IF($C46=2,OFFSET(F46,-1,0)+1,OFFSET(F46,-1,0)))</f>
        <v>3</v>
      </c>
      <c r="G46" s="73">
        <f ca="1">IF(AND($C46&lt;=2,$C46&lt;&gt;0),0,IF($C46=3,OFFSET(G46,-1,0)+1,OFFSET(G46,-1,0)))</f>
        <v>0</v>
      </c>
      <c r="H46" s="73">
        <f ca="1">IF(AND($C46&lt;=3,$C46&lt;&gt;0),0,IF($C46=4,OFFSET(H46,-1,0)+1,OFFSET(H46,-1,0)))</f>
        <v>0</v>
      </c>
      <c r="I46" s="73">
        <f ca="1">IF(AND($C46&lt;=4,$C46&lt;&gt;0),0,IF(AND($C46="S",$W46&gt;0),OFFSET(I46,-1,0)+1,OFFSET(I46,-1,0)))</f>
        <v>0</v>
      </c>
      <c r="J46" s="73">
        <f ca="1">IF(OR($C46="S",$C46=0),0,MATCH(0,OFFSET($D46,1,$C46,ROW($C$144)-ROW($C46)),0))</f>
        <v>0</v>
      </c>
      <c r="K46" s="73">
        <f ca="1">IF(OR($C46="S",$C46=0),0,MATCH(OFFSET($D46,0,$C46)+1,OFFSET($D46,1,$C46,ROW($C$144)-ROW($C46)),0))</f>
        <v>0</v>
      </c>
      <c r="L46" s="72" t="s">
        <v>15</v>
      </c>
      <c r="M46" s="71" t="s">
        <v>33</v>
      </c>
      <c r="N46" s="70" t="s">
        <v>33</v>
      </c>
      <c r="O46" s="69" t="s">
        <v>270</v>
      </c>
      <c r="P46" s="68" t="s">
        <v>41</v>
      </c>
      <c r="Q46" s="67">
        <v>93656</v>
      </c>
      <c r="R46" s="66" t="s">
        <v>269</v>
      </c>
      <c r="S46" s="65" t="s">
        <v>145</v>
      </c>
      <c r="T46" s="64">
        <v>11</v>
      </c>
      <c r="U46" s="63"/>
      <c r="V46" s="63"/>
      <c r="W46" s="62"/>
      <c r="X46" s="61" t="s">
        <v>28</v>
      </c>
      <c r="Y46" s="79"/>
      <c r="Z46" s="78"/>
      <c r="AA46" s="78"/>
    </row>
    <row r="47" spans="1:27" s="18" customFormat="1" ht="22.5" x14ac:dyDescent="0.2">
      <c r="A47" s="74" t="str">
        <f>CHOOSE(1+LOG(1+2*(ORÇAMENTO.Nivel="Nível 1")+4*(ORÇAMENTO.Nivel="Nível 2")+8*(ORÇAMENTO.Nivel="Nível 3")+16*(ORÇAMENTO.Nivel="Nível 4")+32*(ORÇAMENTO.Nivel="Serviço"),2),0,1,2,3,4,"S")</f>
        <v>S</v>
      </c>
      <c r="B47" s="73">
        <f ca="1">IF(OR(C47="s",C47=0),OFFSET(B47,-1,0),C47)</f>
        <v>2</v>
      </c>
      <c r="C47" s="73" t="str">
        <f ca="1">IF(OFFSET(C47,-1,0)="L",1,IF(OFFSET(C47,-1,0)=1,2,IF(OR(A47="s",A47=0),"S",IF(AND(OFFSET(C47,-1,0)=2,A47=4),3,IF(AND(OR(OFFSET(C47,-1,0)="s",OFFSET(C47,-1,0)=0),A47&lt;&gt;"s",A47&gt;OFFSET(B47,-1,0)),OFFSET(B47,-1,0),A47)))))</f>
        <v>S</v>
      </c>
      <c r="D47" s="73">
        <f ca="1">IF(OR(C47="S",C47=0),0,IF(ISERROR(K47),J47,SMALL(J47:K47,1)))</f>
        <v>0</v>
      </c>
      <c r="E47" s="73">
        <f ca="1">IF($C47=1,OFFSET(E47,-1,0)+1,OFFSET(E47,-1,0))</f>
        <v>1</v>
      </c>
      <c r="F47" s="73">
        <f ca="1">IF($C47=1,0,IF($C47=2,OFFSET(F47,-1,0)+1,OFFSET(F47,-1,0)))</f>
        <v>3</v>
      </c>
      <c r="G47" s="73">
        <f ca="1">IF(AND($C47&lt;=2,$C47&lt;&gt;0),0,IF($C47=3,OFFSET(G47,-1,0)+1,OFFSET(G47,-1,0)))</f>
        <v>0</v>
      </c>
      <c r="H47" s="73">
        <f ca="1">IF(AND($C47&lt;=3,$C47&lt;&gt;0),0,IF($C47=4,OFFSET(H47,-1,0)+1,OFFSET(H47,-1,0)))</f>
        <v>0</v>
      </c>
      <c r="I47" s="73">
        <f ca="1">IF(AND($C47&lt;=4,$C47&lt;&gt;0),0,IF(AND($C47="S",$W47&gt;0),OFFSET(I47,-1,0)+1,OFFSET(I47,-1,0)))</f>
        <v>0</v>
      </c>
      <c r="J47" s="73">
        <f ca="1">IF(OR($C47="S",$C47=0),0,MATCH(0,OFFSET($D47,1,$C47,ROW($C$144)-ROW($C47)),0))</f>
        <v>0</v>
      </c>
      <c r="K47" s="73">
        <f ca="1">IF(OR($C47="S",$C47=0),0,MATCH(OFFSET($D47,0,$C47)+1,OFFSET($D47,1,$C47,ROW($C$144)-ROW($C47)),0))</f>
        <v>0</v>
      </c>
      <c r="L47" s="72" t="s">
        <v>15</v>
      </c>
      <c r="M47" s="71" t="s">
        <v>33</v>
      </c>
      <c r="N47" s="70" t="s">
        <v>33</v>
      </c>
      <c r="O47" s="69" t="s">
        <v>268</v>
      </c>
      <c r="P47" s="68" t="s">
        <v>41</v>
      </c>
      <c r="Q47" s="67">
        <v>93672</v>
      </c>
      <c r="R47" s="66" t="s">
        <v>267</v>
      </c>
      <c r="S47" s="65" t="s">
        <v>145</v>
      </c>
      <c r="T47" s="64">
        <v>2</v>
      </c>
      <c r="U47" s="63"/>
      <c r="V47" s="63"/>
      <c r="W47" s="62"/>
      <c r="X47" s="61" t="s">
        <v>266</v>
      </c>
      <c r="Y47" s="79"/>
      <c r="Z47" s="78"/>
      <c r="AA47" s="78"/>
    </row>
    <row r="48" spans="1:27" s="18" customFormat="1" ht="22.5" x14ac:dyDescent="0.2">
      <c r="A48" s="74" t="str">
        <f>CHOOSE(1+LOG(1+2*(ORÇAMENTO.Nivel="Nível 1")+4*(ORÇAMENTO.Nivel="Nível 2")+8*(ORÇAMENTO.Nivel="Nível 3")+16*(ORÇAMENTO.Nivel="Nível 4")+32*(ORÇAMENTO.Nivel="Serviço"),2),0,1,2,3,4,"S")</f>
        <v>S</v>
      </c>
      <c r="B48" s="73">
        <f ca="1">IF(OR(C48="s",C48=0),OFFSET(B48,-1,0),C48)</f>
        <v>2</v>
      </c>
      <c r="C48" s="73" t="str">
        <f ca="1">IF(OFFSET(C48,-1,0)="L",1,IF(OFFSET(C48,-1,0)=1,2,IF(OR(A48="s",A48=0),"S",IF(AND(OFFSET(C48,-1,0)=2,A48=4),3,IF(AND(OR(OFFSET(C48,-1,0)="s",OFFSET(C48,-1,0)=0),A48&lt;&gt;"s",A48&gt;OFFSET(B48,-1,0)),OFFSET(B48,-1,0),A48)))))</f>
        <v>S</v>
      </c>
      <c r="D48" s="73">
        <f ca="1">IF(OR(C48="S",C48=0),0,IF(ISERROR(K48),J48,SMALL(J48:K48,1)))</f>
        <v>0</v>
      </c>
      <c r="E48" s="73">
        <f ca="1">IF($C48=1,OFFSET(E48,-1,0)+1,OFFSET(E48,-1,0))</f>
        <v>1</v>
      </c>
      <c r="F48" s="73">
        <f ca="1">IF($C48=1,0,IF($C48=2,OFFSET(F48,-1,0)+1,OFFSET(F48,-1,0)))</f>
        <v>3</v>
      </c>
      <c r="G48" s="73">
        <f ca="1">IF(AND($C48&lt;=2,$C48&lt;&gt;0),0,IF($C48=3,OFFSET(G48,-1,0)+1,OFFSET(G48,-1,0)))</f>
        <v>0</v>
      </c>
      <c r="H48" s="73">
        <f ca="1">IF(AND($C48&lt;=3,$C48&lt;&gt;0),0,IF($C48=4,OFFSET(H48,-1,0)+1,OFFSET(H48,-1,0)))</f>
        <v>0</v>
      </c>
      <c r="I48" s="73">
        <f ca="1">IF(AND($C48&lt;=4,$C48&lt;&gt;0),0,IF(AND($C48="S",$W48&gt;0),OFFSET(I48,-1,0)+1,OFFSET(I48,-1,0)))</f>
        <v>0</v>
      </c>
      <c r="J48" s="73">
        <f ca="1">IF(OR($C48="S",$C48=0),0,MATCH(0,OFFSET($D48,1,$C48,ROW($C$144)-ROW($C48)),0))</f>
        <v>0</v>
      </c>
      <c r="K48" s="73">
        <f ca="1">IF(OR($C48="S",$C48=0),0,MATCH(OFFSET($D48,0,$C48)+1,OFFSET($D48,1,$C48,ROW($C$144)-ROW($C48)),0))</f>
        <v>0</v>
      </c>
      <c r="L48" s="72" t="s">
        <v>15</v>
      </c>
      <c r="M48" s="71" t="s">
        <v>33</v>
      </c>
      <c r="N48" s="70" t="s">
        <v>33</v>
      </c>
      <c r="O48" s="69" t="s">
        <v>265</v>
      </c>
      <c r="P48" s="68" t="s">
        <v>41</v>
      </c>
      <c r="Q48" s="67">
        <v>93673</v>
      </c>
      <c r="R48" s="66" t="s">
        <v>264</v>
      </c>
      <c r="S48" s="65" t="s">
        <v>145</v>
      </c>
      <c r="T48" s="64">
        <v>2</v>
      </c>
      <c r="U48" s="63"/>
      <c r="V48" s="63"/>
      <c r="W48" s="62"/>
      <c r="X48" s="61" t="s">
        <v>263</v>
      </c>
      <c r="Y48" s="79"/>
      <c r="Z48" s="78"/>
      <c r="AA48" s="78"/>
    </row>
    <row r="49" spans="1:27" s="18" customFormat="1" ht="22.5" x14ac:dyDescent="0.2">
      <c r="A49" s="74" t="str">
        <f>CHOOSE(1+LOG(1+2*(ORÇAMENTO.Nivel="Nível 1")+4*(ORÇAMENTO.Nivel="Nível 2")+8*(ORÇAMENTO.Nivel="Nível 3")+16*(ORÇAMENTO.Nivel="Nível 4")+32*(ORÇAMENTO.Nivel="Serviço"),2),0,1,2,3,4,"S")</f>
        <v>S</v>
      </c>
      <c r="B49" s="73">
        <f ca="1">IF(OR(C49="s",C49=0),OFFSET(B49,-1,0),C49)</f>
        <v>2</v>
      </c>
      <c r="C49" s="73" t="str">
        <f ca="1">IF(OFFSET(C49,-1,0)="L",1,IF(OFFSET(C49,-1,0)=1,2,IF(OR(A49="s",A49=0),"S",IF(AND(OFFSET(C49,-1,0)=2,A49=4),3,IF(AND(OR(OFFSET(C49,-1,0)="s",OFFSET(C49,-1,0)=0),A49&lt;&gt;"s",A49&gt;OFFSET(B49,-1,0)),OFFSET(B49,-1,0),A49)))))</f>
        <v>S</v>
      </c>
      <c r="D49" s="73">
        <f ca="1">IF(OR(C49="S",C49=0),0,IF(ISERROR(K49),J49,SMALL(J49:K49,1)))</f>
        <v>0</v>
      </c>
      <c r="E49" s="73">
        <f ca="1">IF($C49=1,OFFSET(E49,-1,0)+1,OFFSET(E49,-1,0))</f>
        <v>1</v>
      </c>
      <c r="F49" s="73">
        <f ca="1">IF($C49=1,0,IF($C49=2,OFFSET(F49,-1,0)+1,OFFSET(F49,-1,0)))</f>
        <v>3</v>
      </c>
      <c r="G49" s="73">
        <f ca="1">IF(AND($C49&lt;=2,$C49&lt;&gt;0),0,IF($C49=3,OFFSET(G49,-1,0)+1,OFFSET(G49,-1,0)))</f>
        <v>0</v>
      </c>
      <c r="H49" s="73">
        <f ca="1">IF(AND($C49&lt;=3,$C49&lt;&gt;0),0,IF($C49=4,OFFSET(H49,-1,0)+1,OFFSET(H49,-1,0)))</f>
        <v>0</v>
      </c>
      <c r="I49" s="73">
        <f ca="1">IF(AND($C49&lt;=4,$C49&lt;&gt;0),0,IF(AND($C49="S",$W49&gt;0),OFFSET(I49,-1,0)+1,OFFSET(I49,-1,0)))</f>
        <v>0</v>
      </c>
      <c r="J49" s="73">
        <f ca="1">IF(OR($C49="S",$C49=0),0,MATCH(0,OFFSET($D49,1,$C49,ROW($C$144)-ROW($C49)),0))</f>
        <v>0</v>
      </c>
      <c r="K49" s="73">
        <f ca="1">IF(OR($C49="S",$C49=0),0,MATCH(OFFSET($D49,0,$C49)+1,OFFSET($D49,1,$C49,ROW($C$144)-ROW($C49)),0))</f>
        <v>0</v>
      </c>
      <c r="L49" s="72" t="s">
        <v>15</v>
      </c>
      <c r="M49" s="71" t="s">
        <v>33</v>
      </c>
      <c r="N49" s="70" t="s">
        <v>33</v>
      </c>
      <c r="O49" s="69" t="s">
        <v>262</v>
      </c>
      <c r="P49" s="68" t="s">
        <v>41</v>
      </c>
      <c r="Q49" s="67" t="s">
        <v>261</v>
      </c>
      <c r="R49" s="66" t="s">
        <v>260</v>
      </c>
      <c r="S49" s="65" t="s">
        <v>145</v>
      </c>
      <c r="T49" s="64">
        <v>2</v>
      </c>
      <c r="U49" s="63"/>
      <c r="V49" s="63"/>
      <c r="W49" s="62"/>
      <c r="X49" s="61" t="s">
        <v>28</v>
      </c>
      <c r="Y49" s="79"/>
      <c r="Z49" s="78"/>
      <c r="AA49" s="78"/>
    </row>
    <row r="50" spans="1:27" s="18" customFormat="1" x14ac:dyDescent="0.2">
      <c r="A50" s="74" t="str">
        <f>CHOOSE(1+LOG(1+2*(ORÇAMENTO.Nivel="Nível 1")+4*(ORÇAMENTO.Nivel="Nível 2")+8*(ORÇAMENTO.Nivel="Nível 3")+16*(ORÇAMENTO.Nivel="Nível 4")+32*(ORÇAMENTO.Nivel="Serviço"),2),0,1,2,3,4,"S")</f>
        <v>S</v>
      </c>
      <c r="B50" s="73">
        <f ca="1">IF(OR(C50="s",C50=0),OFFSET(B50,-1,0),C50)</f>
        <v>2</v>
      </c>
      <c r="C50" s="73" t="str">
        <f ca="1">IF(OFFSET(C50,-1,0)="L",1,IF(OFFSET(C50,-1,0)=1,2,IF(OR(A50="s",A50=0),"S",IF(AND(OFFSET(C50,-1,0)=2,A50=4),3,IF(AND(OR(OFFSET(C50,-1,0)="s",OFFSET(C50,-1,0)=0),A50&lt;&gt;"s",A50&gt;OFFSET(B50,-1,0)),OFFSET(B50,-1,0),A50)))))</f>
        <v>S</v>
      </c>
      <c r="D50" s="73">
        <f ca="1">IF(OR(C50="S",C50=0),0,IF(ISERROR(K50),J50,SMALL(J50:K50,1)))</f>
        <v>0</v>
      </c>
      <c r="E50" s="73">
        <f ca="1">IF($C50=1,OFFSET(E50,-1,0)+1,OFFSET(E50,-1,0))</f>
        <v>1</v>
      </c>
      <c r="F50" s="73">
        <f ca="1">IF($C50=1,0,IF($C50=2,OFFSET(F50,-1,0)+1,OFFSET(F50,-1,0)))</f>
        <v>3</v>
      </c>
      <c r="G50" s="73">
        <f ca="1">IF(AND($C50&lt;=2,$C50&lt;&gt;0),0,IF($C50=3,OFFSET(G50,-1,0)+1,OFFSET(G50,-1,0)))</f>
        <v>0</v>
      </c>
      <c r="H50" s="73">
        <f ca="1">IF(AND($C50&lt;=3,$C50&lt;&gt;0),0,IF($C50=4,OFFSET(H50,-1,0)+1,OFFSET(H50,-1,0)))</f>
        <v>0</v>
      </c>
      <c r="I50" s="73">
        <f ca="1">IF(AND($C50&lt;=4,$C50&lt;&gt;0),0,IF(AND($C50="S",$W50&gt;0),OFFSET(I50,-1,0)+1,OFFSET(I50,-1,0)))</f>
        <v>0</v>
      </c>
      <c r="J50" s="73">
        <f ca="1">IF(OR($C50="S",$C50=0),0,MATCH(0,OFFSET($D50,1,$C50,ROW($C$144)-ROW($C50)),0))</f>
        <v>0</v>
      </c>
      <c r="K50" s="73">
        <f ca="1">IF(OR($C50="S",$C50=0),0,MATCH(OFFSET($D50,0,$C50)+1,OFFSET($D50,1,$C50,ROW($C$144)-ROW($C50)),0))</f>
        <v>0</v>
      </c>
      <c r="L50" s="72" t="s">
        <v>15</v>
      </c>
      <c r="M50" s="71" t="s">
        <v>33</v>
      </c>
      <c r="N50" s="70" t="s">
        <v>33</v>
      </c>
      <c r="O50" s="69" t="s">
        <v>259</v>
      </c>
      <c r="P50" s="68" t="s">
        <v>31</v>
      </c>
      <c r="Q50" s="67">
        <v>71184</v>
      </c>
      <c r="R50" s="66" t="s">
        <v>258</v>
      </c>
      <c r="S50" s="65" t="s">
        <v>107</v>
      </c>
      <c r="T50" s="64">
        <v>9</v>
      </c>
      <c r="U50" s="63"/>
      <c r="V50" s="63"/>
      <c r="W50" s="62"/>
      <c r="X50" s="61" t="s">
        <v>257</v>
      </c>
      <c r="Y50" s="79"/>
      <c r="Z50" s="78"/>
      <c r="AA50" s="78"/>
    </row>
    <row r="51" spans="1:27" s="18" customFormat="1" ht="33.75" x14ac:dyDescent="0.2">
      <c r="A51" s="74" t="str">
        <f>CHOOSE(1+LOG(1+2*(ORÇAMENTO.Nivel="Nível 1")+4*(ORÇAMENTO.Nivel="Nível 2")+8*(ORÇAMENTO.Nivel="Nível 3")+16*(ORÇAMENTO.Nivel="Nível 4")+32*(ORÇAMENTO.Nivel="Serviço"),2),0,1,2,3,4,"S")</f>
        <v>S</v>
      </c>
      <c r="B51" s="73">
        <f ca="1">IF(OR(C51="s",C51=0),OFFSET(B51,-1,0),C51)</f>
        <v>2</v>
      </c>
      <c r="C51" s="73" t="str">
        <f ca="1">IF(OFFSET(C51,-1,0)="L",1,IF(OFFSET(C51,-1,0)=1,2,IF(OR(A51="s",A51=0),"S",IF(AND(OFFSET(C51,-1,0)=2,A51=4),3,IF(AND(OR(OFFSET(C51,-1,0)="s",OFFSET(C51,-1,0)=0),A51&lt;&gt;"s",A51&gt;OFFSET(B51,-1,0)),OFFSET(B51,-1,0),A51)))))</f>
        <v>S</v>
      </c>
      <c r="D51" s="73">
        <f ca="1">IF(OR(C51="S",C51=0),0,IF(ISERROR(K51),J51,SMALL(J51:K51,1)))</f>
        <v>0</v>
      </c>
      <c r="E51" s="73">
        <f ca="1">IF($C51=1,OFFSET(E51,-1,0)+1,OFFSET(E51,-1,0))</f>
        <v>1</v>
      </c>
      <c r="F51" s="73">
        <f ca="1">IF($C51=1,0,IF($C51=2,OFFSET(F51,-1,0)+1,OFFSET(F51,-1,0)))</f>
        <v>3</v>
      </c>
      <c r="G51" s="73">
        <f ca="1">IF(AND($C51&lt;=2,$C51&lt;&gt;0),0,IF($C51=3,OFFSET(G51,-1,0)+1,OFFSET(G51,-1,0)))</f>
        <v>0</v>
      </c>
      <c r="H51" s="73">
        <f ca="1">IF(AND($C51&lt;=3,$C51&lt;&gt;0),0,IF($C51=4,OFFSET(H51,-1,0)+1,OFFSET(H51,-1,0)))</f>
        <v>0</v>
      </c>
      <c r="I51" s="73">
        <f ca="1">IF(AND($C51&lt;=4,$C51&lt;&gt;0),0,IF(AND($C51="S",$W51&gt;0),OFFSET(I51,-1,0)+1,OFFSET(I51,-1,0)))</f>
        <v>0</v>
      </c>
      <c r="J51" s="73">
        <f ca="1">IF(OR($C51="S",$C51=0),0,MATCH(0,OFFSET($D51,1,$C51,ROW($C$144)-ROW($C51)),0))</f>
        <v>0</v>
      </c>
      <c r="K51" s="73">
        <f ca="1">IF(OR($C51="S",$C51=0),0,MATCH(OFFSET($D51,0,$C51)+1,OFFSET($D51,1,$C51,ROW($C$144)-ROW($C51)),0))</f>
        <v>0</v>
      </c>
      <c r="L51" s="72" t="s">
        <v>15</v>
      </c>
      <c r="M51" s="71" t="s">
        <v>33</v>
      </c>
      <c r="N51" s="70" t="s">
        <v>33</v>
      </c>
      <c r="O51" s="69" t="s">
        <v>256</v>
      </c>
      <c r="P51" s="68" t="s">
        <v>41</v>
      </c>
      <c r="Q51" s="67">
        <v>91844</v>
      </c>
      <c r="R51" s="66" t="s">
        <v>255</v>
      </c>
      <c r="S51" s="65" t="s">
        <v>96</v>
      </c>
      <c r="T51" s="64">
        <v>640</v>
      </c>
      <c r="U51" s="63"/>
      <c r="V51" s="63"/>
      <c r="W51" s="62"/>
      <c r="X51" s="61" t="s">
        <v>28</v>
      </c>
      <c r="Y51" s="79"/>
      <c r="Z51" s="78"/>
      <c r="AA51" s="78"/>
    </row>
    <row r="52" spans="1:27" s="18" customFormat="1" ht="33.75" x14ac:dyDescent="0.2">
      <c r="A52" s="74" t="str">
        <f>CHOOSE(1+LOG(1+2*(ORÇAMENTO.Nivel="Nível 1")+4*(ORÇAMENTO.Nivel="Nível 2")+8*(ORÇAMENTO.Nivel="Nível 3")+16*(ORÇAMENTO.Nivel="Nível 4")+32*(ORÇAMENTO.Nivel="Serviço"),2),0,1,2,3,4,"S")</f>
        <v>S</v>
      </c>
      <c r="B52" s="73">
        <f ca="1">IF(OR(C52="s",C52=0),OFFSET(B52,-1,0),C52)</f>
        <v>2</v>
      </c>
      <c r="C52" s="73" t="str">
        <f ca="1">IF(OFFSET(C52,-1,0)="L",1,IF(OFFSET(C52,-1,0)=1,2,IF(OR(A52="s",A52=0),"S",IF(AND(OFFSET(C52,-1,0)=2,A52=4),3,IF(AND(OR(OFFSET(C52,-1,0)="s",OFFSET(C52,-1,0)=0),A52&lt;&gt;"s",A52&gt;OFFSET(B52,-1,0)),OFFSET(B52,-1,0),A52)))))</f>
        <v>S</v>
      </c>
      <c r="D52" s="73">
        <f ca="1">IF(OR(C52="S",C52=0),0,IF(ISERROR(K52),J52,SMALL(J52:K52,1)))</f>
        <v>0</v>
      </c>
      <c r="E52" s="73">
        <f ca="1">IF($C52=1,OFFSET(E52,-1,0)+1,OFFSET(E52,-1,0))</f>
        <v>1</v>
      </c>
      <c r="F52" s="73">
        <f ca="1">IF($C52=1,0,IF($C52=2,OFFSET(F52,-1,0)+1,OFFSET(F52,-1,0)))</f>
        <v>3</v>
      </c>
      <c r="G52" s="73">
        <f ca="1">IF(AND($C52&lt;=2,$C52&lt;&gt;0),0,IF($C52=3,OFFSET(G52,-1,0)+1,OFFSET(G52,-1,0)))</f>
        <v>0</v>
      </c>
      <c r="H52" s="73">
        <f ca="1">IF(AND($C52&lt;=3,$C52&lt;&gt;0),0,IF($C52=4,OFFSET(H52,-1,0)+1,OFFSET(H52,-1,0)))</f>
        <v>0</v>
      </c>
      <c r="I52" s="73">
        <f ca="1">IF(AND($C52&lt;=4,$C52&lt;&gt;0),0,IF(AND($C52="S",$W52&gt;0),OFFSET(I52,-1,0)+1,OFFSET(I52,-1,0)))</f>
        <v>0</v>
      </c>
      <c r="J52" s="73">
        <f ca="1">IF(OR($C52="S",$C52=0),0,MATCH(0,OFFSET($D52,1,$C52,ROW($C$144)-ROW($C52)),0))</f>
        <v>0</v>
      </c>
      <c r="K52" s="73">
        <f ca="1">IF(OR($C52="S",$C52=0),0,MATCH(OFFSET($D52,0,$C52)+1,OFFSET($D52,1,$C52,ROW($C$144)-ROW($C52)),0))</f>
        <v>0</v>
      </c>
      <c r="L52" s="72" t="s">
        <v>15</v>
      </c>
      <c r="M52" s="71" t="s">
        <v>33</v>
      </c>
      <c r="N52" s="70" t="s">
        <v>33</v>
      </c>
      <c r="O52" s="69" t="s">
        <v>254</v>
      </c>
      <c r="P52" s="68" t="s">
        <v>41</v>
      </c>
      <c r="Q52" s="67">
        <v>91846</v>
      </c>
      <c r="R52" s="66" t="s">
        <v>253</v>
      </c>
      <c r="S52" s="65" t="s">
        <v>96</v>
      </c>
      <c r="T52" s="64">
        <v>160</v>
      </c>
      <c r="U52" s="63"/>
      <c r="V52" s="63"/>
      <c r="W52" s="62"/>
      <c r="X52" s="61" t="s">
        <v>28</v>
      </c>
      <c r="Y52" s="79"/>
      <c r="Z52" s="78"/>
      <c r="AA52" s="78"/>
    </row>
    <row r="53" spans="1:27" s="18" customFormat="1" ht="33.75" x14ac:dyDescent="0.2">
      <c r="A53" s="74" t="str">
        <f>CHOOSE(1+LOG(1+2*(ORÇAMENTO.Nivel="Nível 1")+4*(ORÇAMENTO.Nivel="Nível 2")+8*(ORÇAMENTO.Nivel="Nível 3")+16*(ORÇAMENTO.Nivel="Nível 4")+32*(ORÇAMENTO.Nivel="Serviço"),2),0,1,2,3,4,"S")</f>
        <v>S</v>
      </c>
      <c r="B53" s="73">
        <f ca="1">IF(OR(C53="s",C53=0),OFFSET(B53,-1,0),C53)</f>
        <v>2</v>
      </c>
      <c r="C53" s="73" t="str">
        <f ca="1">IF(OFFSET(C53,-1,0)="L",1,IF(OFFSET(C53,-1,0)=1,2,IF(OR(A53="s",A53=0),"S",IF(AND(OFFSET(C53,-1,0)=2,A53=4),3,IF(AND(OR(OFFSET(C53,-1,0)="s",OFFSET(C53,-1,0)=0),A53&lt;&gt;"s",A53&gt;OFFSET(B53,-1,0)),OFFSET(B53,-1,0),A53)))))</f>
        <v>S</v>
      </c>
      <c r="D53" s="73">
        <f ca="1">IF(OR(C53="S",C53=0),0,IF(ISERROR(K53),J53,SMALL(J53:K53,1)))</f>
        <v>0</v>
      </c>
      <c r="E53" s="73">
        <f ca="1">IF($C53=1,OFFSET(E53,-1,0)+1,OFFSET(E53,-1,0))</f>
        <v>1</v>
      </c>
      <c r="F53" s="73">
        <f ca="1">IF($C53=1,0,IF($C53=2,OFFSET(F53,-1,0)+1,OFFSET(F53,-1,0)))</f>
        <v>3</v>
      </c>
      <c r="G53" s="73">
        <f ca="1">IF(AND($C53&lt;=2,$C53&lt;&gt;0),0,IF($C53=3,OFFSET(G53,-1,0)+1,OFFSET(G53,-1,0)))</f>
        <v>0</v>
      </c>
      <c r="H53" s="73">
        <f ca="1">IF(AND($C53&lt;=3,$C53&lt;&gt;0),0,IF($C53=4,OFFSET(H53,-1,0)+1,OFFSET(H53,-1,0)))</f>
        <v>0</v>
      </c>
      <c r="I53" s="73">
        <f ca="1">IF(AND($C53&lt;=4,$C53&lt;&gt;0),0,IF(AND($C53="S",$W53&gt;0),OFFSET(I53,-1,0)+1,OFFSET(I53,-1,0)))</f>
        <v>0</v>
      </c>
      <c r="J53" s="73">
        <f ca="1">IF(OR($C53="S",$C53=0),0,MATCH(0,OFFSET($D53,1,$C53,ROW($C$144)-ROW($C53)),0))</f>
        <v>0</v>
      </c>
      <c r="K53" s="73">
        <f ca="1">IF(OR($C53="S",$C53=0),0,MATCH(OFFSET($D53,0,$C53)+1,OFFSET($D53,1,$C53,ROW($C$144)-ROW($C53)),0))</f>
        <v>0</v>
      </c>
      <c r="L53" s="72" t="s">
        <v>15</v>
      </c>
      <c r="M53" s="71" t="s">
        <v>33</v>
      </c>
      <c r="N53" s="70" t="s">
        <v>33</v>
      </c>
      <c r="O53" s="69" t="s">
        <v>252</v>
      </c>
      <c r="P53" s="68" t="s">
        <v>41</v>
      </c>
      <c r="Q53" s="67" t="s">
        <v>251</v>
      </c>
      <c r="R53" s="66" t="s">
        <v>250</v>
      </c>
      <c r="S53" s="65" t="s">
        <v>96</v>
      </c>
      <c r="T53" s="64">
        <v>10</v>
      </c>
      <c r="U53" s="63"/>
      <c r="V53" s="63"/>
      <c r="W53" s="62"/>
      <c r="X53" s="61" t="s">
        <v>249</v>
      </c>
      <c r="Y53" s="79"/>
      <c r="Z53" s="78"/>
      <c r="AA53" s="78"/>
    </row>
    <row r="54" spans="1:27" s="18" customFormat="1" ht="33.75" x14ac:dyDescent="0.2">
      <c r="A54" s="74" t="str">
        <f>CHOOSE(1+LOG(1+2*(ORÇAMENTO.Nivel="Nível 1")+4*(ORÇAMENTO.Nivel="Nível 2")+8*(ORÇAMENTO.Nivel="Nível 3")+16*(ORÇAMENTO.Nivel="Nível 4")+32*(ORÇAMENTO.Nivel="Serviço"),2),0,1,2,3,4,"S")</f>
        <v>S</v>
      </c>
      <c r="B54" s="73">
        <f ca="1">IF(OR(C54="s",C54=0),OFFSET(B54,-1,0),C54)</f>
        <v>2</v>
      </c>
      <c r="C54" s="73" t="str">
        <f ca="1">IF(OFFSET(C54,-1,0)="L",1,IF(OFFSET(C54,-1,0)=1,2,IF(OR(A54="s",A54=0),"S",IF(AND(OFFSET(C54,-1,0)=2,A54=4),3,IF(AND(OR(OFFSET(C54,-1,0)="s",OFFSET(C54,-1,0)=0),A54&lt;&gt;"s",A54&gt;OFFSET(B54,-1,0)),OFFSET(B54,-1,0),A54)))))</f>
        <v>S</v>
      </c>
      <c r="D54" s="73">
        <f ca="1">IF(OR(C54="S",C54=0),0,IF(ISERROR(K54),J54,SMALL(J54:K54,1)))</f>
        <v>0</v>
      </c>
      <c r="E54" s="73">
        <f ca="1">IF($C54=1,OFFSET(E54,-1,0)+1,OFFSET(E54,-1,0))</f>
        <v>1</v>
      </c>
      <c r="F54" s="73">
        <f ca="1">IF($C54=1,0,IF($C54=2,OFFSET(F54,-1,0)+1,OFFSET(F54,-1,0)))</f>
        <v>3</v>
      </c>
      <c r="G54" s="73">
        <f ca="1">IF(AND($C54&lt;=2,$C54&lt;&gt;0),0,IF($C54=3,OFFSET(G54,-1,0)+1,OFFSET(G54,-1,0)))</f>
        <v>0</v>
      </c>
      <c r="H54" s="73">
        <f ca="1">IF(AND($C54&lt;=3,$C54&lt;&gt;0),0,IF($C54=4,OFFSET(H54,-1,0)+1,OFFSET(H54,-1,0)))</f>
        <v>0</v>
      </c>
      <c r="I54" s="73">
        <f ca="1">IF(AND($C54&lt;=4,$C54&lt;&gt;0),0,IF(AND($C54="S",$W54&gt;0),OFFSET(I54,-1,0)+1,OFFSET(I54,-1,0)))</f>
        <v>0</v>
      </c>
      <c r="J54" s="73">
        <f ca="1">IF(OR($C54="S",$C54=0),0,MATCH(0,OFFSET($D54,1,$C54,ROW($C$144)-ROW($C54)),0))</f>
        <v>0</v>
      </c>
      <c r="K54" s="73">
        <f ca="1">IF(OR($C54="S",$C54=0),0,MATCH(OFFSET($D54,0,$C54)+1,OFFSET($D54,1,$C54,ROW($C$144)-ROW($C54)),0))</f>
        <v>0</v>
      </c>
      <c r="L54" s="72" t="s">
        <v>15</v>
      </c>
      <c r="M54" s="71" t="s">
        <v>33</v>
      </c>
      <c r="N54" s="70" t="s">
        <v>33</v>
      </c>
      <c r="O54" s="69" t="s">
        <v>248</v>
      </c>
      <c r="P54" s="68" t="s">
        <v>41</v>
      </c>
      <c r="Q54" s="67">
        <v>91869</v>
      </c>
      <c r="R54" s="66" t="s">
        <v>247</v>
      </c>
      <c r="S54" s="65" t="s">
        <v>96</v>
      </c>
      <c r="T54" s="64">
        <v>55</v>
      </c>
      <c r="U54" s="63"/>
      <c r="V54" s="63"/>
      <c r="W54" s="62"/>
      <c r="X54" s="61" t="s">
        <v>28</v>
      </c>
      <c r="Y54" s="79"/>
      <c r="Z54" s="78"/>
      <c r="AA54" s="78"/>
    </row>
    <row r="55" spans="1:27" s="18" customFormat="1" ht="22.5" x14ac:dyDescent="0.2">
      <c r="A55" s="74" t="str">
        <f>CHOOSE(1+LOG(1+2*(ORÇAMENTO.Nivel="Nível 1")+4*(ORÇAMENTO.Nivel="Nível 2")+8*(ORÇAMENTO.Nivel="Nível 3")+16*(ORÇAMENTO.Nivel="Nível 4")+32*(ORÇAMENTO.Nivel="Serviço"),2),0,1,2,3,4,"S")</f>
        <v>S</v>
      </c>
      <c r="B55" s="73">
        <f ca="1">IF(OR(C55="s",C55=0),OFFSET(B55,-1,0),C55)</f>
        <v>2</v>
      </c>
      <c r="C55" s="73" t="str">
        <f ca="1">IF(OFFSET(C55,-1,0)="L",1,IF(OFFSET(C55,-1,0)=1,2,IF(OR(A55="s",A55=0),"S",IF(AND(OFFSET(C55,-1,0)=2,A55=4),3,IF(AND(OR(OFFSET(C55,-1,0)="s",OFFSET(C55,-1,0)=0),A55&lt;&gt;"s",A55&gt;OFFSET(B55,-1,0)),OFFSET(B55,-1,0),A55)))))</f>
        <v>S</v>
      </c>
      <c r="D55" s="73">
        <f ca="1">IF(OR(C55="S",C55=0),0,IF(ISERROR(K55),J55,SMALL(J55:K55,1)))</f>
        <v>0</v>
      </c>
      <c r="E55" s="73">
        <f ca="1">IF($C55=1,OFFSET(E55,-1,0)+1,OFFSET(E55,-1,0))</f>
        <v>1</v>
      </c>
      <c r="F55" s="73">
        <f ca="1">IF($C55=1,0,IF($C55=2,OFFSET(F55,-1,0)+1,OFFSET(F55,-1,0)))</f>
        <v>3</v>
      </c>
      <c r="G55" s="73">
        <f ca="1">IF(AND($C55&lt;=2,$C55&lt;&gt;0),0,IF($C55=3,OFFSET(G55,-1,0)+1,OFFSET(G55,-1,0)))</f>
        <v>0</v>
      </c>
      <c r="H55" s="73">
        <f ca="1">IF(AND($C55&lt;=3,$C55&lt;&gt;0),0,IF($C55=4,OFFSET(H55,-1,0)+1,OFFSET(H55,-1,0)))</f>
        <v>0</v>
      </c>
      <c r="I55" s="73">
        <f ca="1">IF(AND($C55&lt;=4,$C55&lt;&gt;0),0,IF(AND($C55="S",$W55&gt;0),OFFSET(I55,-1,0)+1,OFFSET(I55,-1,0)))</f>
        <v>0</v>
      </c>
      <c r="J55" s="73">
        <f ca="1">IF(OR($C55="S",$C55=0),0,MATCH(0,OFFSET($D55,1,$C55,ROW($C$144)-ROW($C55)),0))</f>
        <v>0</v>
      </c>
      <c r="K55" s="73">
        <f ca="1">IF(OR($C55="S",$C55=0),0,MATCH(OFFSET($D55,0,$C55)+1,OFFSET($D55,1,$C55,ROW($C$144)-ROW($C55)),0))</f>
        <v>0</v>
      </c>
      <c r="L55" s="72" t="s">
        <v>15</v>
      </c>
      <c r="M55" s="71" t="s">
        <v>33</v>
      </c>
      <c r="N55" s="70" t="s">
        <v>33</v>
      </c>
      <c r="O55" s="69" t="s">
        <v>246</v>
      </c>
      <c r="P55" s="68" t="s">
        <v>41</v>
      </c>
      <c r="Q55" s="67">
        <v>93009</v>
      </c>
      <c r="R55" s="66" t="s">
        <v>245</v>
      </c>
      <c r="S55" s="65" t="s">
        <v>96</v>
      </c>
      <c r="T55" s="64">
        <v>12</v>
      </c>
      <c r="U55" s="63"/>
      <c r="V55" s="63"/>
      <c r="W55" s="62"/>
      <c r="X55" s="61" t="s">
        <v>28</v>
      </c>
      <c r="Y55" s="79"/>
      <c r="Z55" s="78"/>
      <c r="AA55" s="78"/>
    </row>
    <row r="56" spans="1:27" s="18" customFormat="1" x14ac:dyDescent="0.2">
      <c r="A56" s="74" t="str">
        <f>CHOOSE(1+LOG(1+2*(ORÇAMENTO.Nivel="Nível 1")+4*(ORÇAMENTO.Nivel="Nível 2")+8*(ORÇAMENTO.Nivel="Nível 3")+16*(ORÇAMENTO.Nivel="Nível 4")+32*(ORÇAMENTO.Nivel="Serviço"),2),0,1,2,3,4,"S")</f>
        <v>S</v>
      </c>
      <c r="B56" s="73">
        <f ca="1">IF(OR(C56="s",C56=0),OFFSET(B56,-1,0),C56)</f>
        <v>2</v>
      </c>
      <c r="C56" s="73" t="str">
        <f ca="1">IF(OFFSET(C56,-1,0)="L",1,IF(OFFSET(C56,-1,0)=1,2,IF(OR(A56="s",A56=0),"S",IF(AND(OFFSET(C56,-1,0)=2,A56=4),3,IF(AND(OR(OFFSET(C56,-1,0)="s",OFFSET(C56,-1,0)=0),A56&lt;&gt;"s",A56&gt;OFFSET(B56,-1,0)),OFFSET(B56,-1,0),A56)))))</f>
        <v>S</v>
      </c>
      <c r="D56" s="73">
        <f ca="1">IF(OR(C56="S",C56=0),0,IF(ISERROR(K56),J56,SMALL(J56:K56,1)))</f>
        <v>0</v>
      </c>
      <c r="E56" s="73">
        <f ca="1">IF($C56=1,OFFSET(E56,-1,0)+1,OFFSET(E56,-1,0))</f>
        <v>1</v>
      </c>
      <c r="F56" s="73">
        <f ca="1">IF($C56=1,0,IF($C56=2,OFFSET(F56,-1,0)+1,OFFSET(F56,-1,0)))</f>
        <v>3</v>
      </c>
      <c r="G56" s="73">
        <f ca="1">IF(AND($C56&lt;=2,$C56&lt;&gt;0),0,IF($C56=3,OFFSET(G56,-1,0)+1,OFFSET(G56,-1,0)))</f>
        <v>0</v>
      </c>
      <c r="H56" s="73">
        <f ca="1">IF(AND($C56&lt;=3,$C56&lt;&gt;0),0,IF($C56=4,OFFSET(H56,-1,0)+1,OFFSET(H56,-1,0)))</f>
        <v>0</v>
      </c>
      <c r="I56" s="73">
        <f ca="1">IF(AND($C56&lt;=4,$C56&lt;&gt;0),0,IF(AND($C56="S",$W56&gt;0),OFFSET(I56,-1,0)+1,OFFSET(I56,-1,0)))</f>
        <v>0</v>
      </c>
      <c r="J56" s="73">
        <f ca="1">IF(OR($C56="S",$C56=0),0,MATCH(0,OFFSET($D56,1,$C56,ROW($C$144)-ROW($C56)),0))</f>
        <v>0</v>
      </c>
      <c r="K56" s="73">
        <f ca="1">IF(OR($C56="S",$C56=0),0,MATCH(OFFSET($D56,0,$C56)+1,OFFSET($D56,1,$C56,ROW($C$144)-ROW($C56)),0))</f>
        <v>0</v>
      </c>
      <c r="L56" s="72" t="s">
        <v>15</v>
      </c>
      <c r="M56" s="71" t="s">
        <v>33</v>
      </c>
      <c r="N56" s="70" t="s">
        <v>33</v>
      </c>
      <c r="O56" s="69" t="s">
        <v>244</v>
      </c>
      <c r="P56" s="68" t="s">
        <v>31</v>
      </c>
      <c r="Q56" s="67">
        <v>71331</v>
      </c>
      <c r="R56" s="66" t="s">
        <v>243</v>
      </c>
      <c r="S56" s="65" t="s">
        <v>107</v>
      </c>
      <c r="T56" s="64">
        <v>5</v>
      </c>
      <c r="U56" s="63"/>
      <c r="V56" s="63"/>
      <c r="W56" s="62"/>
      <c r="X56" s="61" t="s">
        <v>242</v>
      </c>
      <c r="Y56" s="79"/>
      <c r="Z56" s="78"/>
      <c r="AA56" s="78"/>
    </row>
    <row r="57" spans="1:27" s="18" customFormat="1" ht="22.5" x14ac:dyDescent="0.2">
      <c r="A57" s="74" t="str">
        <f>CHOOSE(1+LOG(1+2*(ORÇAMENTO.Nivel="Nível 1")+4*(ORÇAMENTO.Nivel="Nível 2")+8*(ORÇAMENTO.Nivel="Nível 3")+16*(ORÇAMENTO.Nivel="Nível 4")+32*(ORÇAMENTO.Nivel="Serviço"),2),0,1,2,3,4,"S")</f>
        <v>S</v>
      </c>
      <c r="B57" s="73">
        <f ca="1">IF(OR(C57="s",C57=0),OFFSET(B57,-1,0),C57)</f>
        <v>2</v>
      </c>
      <c r="C57" s="73" t="str">
        <f ca="1">IF(OFFSET(C57,-1,0)="L",1,IF(OFFSET(C57,-1,0)=1,2,IF(OR(A57="s",A57=0),"S",IF(AND(OFFSET(C57,-1,0)=2,A57=4),3,IF(AND(OR(OFFSET(C57,-1,0)="s",OFFSET(C57,-1,0)=0),A57&lt;&gt;"s",A57&gt;OFFSET(B57,-1,0)),OFFSET(B57,-1,0),A57)))))</f>
        <v>S</v>
      </c>
      <c r="D57" s="73">
        <f ca="1">IF(OR(C57="S",C57=0),0,IF(ISERROR(K57),J57,SMALL(J57:K57,1)))</f>
        <v>0</v>
      </c>
      <c r="E57" s="73">
        <f ca="1">IF($C57=1,OFFSET(E57,-1,0)+1,OFFSET(E57,-1,0))</f>
        <v>1</v>
      </c>
      <c r="F57" s="73">
        <f ca="1">IF($C57=1,0,IF($C57=2,OFFSET(F57,-1,0)+1,OFFSET(F57,-1,0)))</f>
        <v>3</v>
      </c>
      <c r="G57" s="73">
        <f ca="1">IF(AND($C57&lt;=2,$C57&lt;&gt;0),0,IF($C57=3,OFFSET(G57,-1,0)+1,OFFSET(G57,-1,0)))</f>
        <v>0</v>
      </c>
      <c r="H57" s="73">
        <f ca="1">IF(AND($C57&lt;=3,$C57&lt;&gt;0),0,IF($C57=4,OFFSET(H57,-1,0)+1,OFFSET(H57,-1,0)))</f>
        <v>0</v>
      </c>
      <c r="I57" s="73">
        <f ca="1">IF(AND($C57&lt;=4,$C57&lt;&gt;0),0,IF(AND($C57="S",$W57&gt;0),OFFSET(I57,-1,0)+1,OFFSET(I57,-1,0)))</f>
        <v>0</v>
      </c>
      <c r="J57" s="73">
        <f ca="1">IF(OR($C57="S",$C57=0),0,MATCH(0,OFFSET($D57,1,$C57,ROW($C$144)-ROW($C57)),0))</f>
        <v>0</v>
      </c>
      <c r="K57" s="73">
        <f ca="1">IF(OR($C57="S",$C57=0),0,MATCH(OFFSET($D57,0,$C57)+1,OFFSET($D57,1,$C57,ROW($C$144)-ROW($C57)),0))</f>
        <v>0</v>
      </c>
      <c r="L57" s="72" t="s">
        <v>15</v>
      </c>
      <c r="M57" s="71" t="s">
        <v>33</v>
      </c>
      <c r="N57" s="70" t="s">
        <v>33</v>
      </c>
      <c r="O57" s="69" t="s">
        <v>241</v>
      </c>
      <c r="P57" s="68" t="s">
        <v>41</v>
      </c>
      <c r="Q57" s="67">
        <v>91953</v>
      </c>
      <c r="R57" s="66" t="s">
        <v>240</v>
      </c>
      <c r="S57" s="65" t="s">
        <v>145</v>
      </c>
      <c r="T57" s="64">
        <v>15</v>
      </c>
      <c r="U57" s="63"/>
      <c r="V57" s="63"/>
      <c r="W57" s="62"/>
      <c r="X57" s="61" t="s">
        <v>239</v>
      </c>
      <c r="Y57" s="79"/>
      <c r="Z57" s="78"/>
      <c r="AA57" s="78"/>
    </row>
    <row r="58" spans="1:27" s="18" customFormat="1" x14ac:dyDescent="0.2">
      <c r="A58" s="74" t="str">
        <f>CHOOSE(1+LOG(1+2*(ORÇAMENTO.Nivel="Nível 1")+4*(ORÇAMENTO.Nivel="Nível 2")+8*(ORÇAMENTO.Nivel="Nível 3")+16*(ORÇAMENTO.Nivel="Nível 4")+32*(ORÇAMENTO.Nivel="Serviço"),2),0,1,2,3,4,"S")</f>
        <v>S</v>
      </c>
      <c r="B58" s="73">
        <f ca="1">IF(OR(C58="s",C58=0),OFFSET(B58,-1,0),C58)</f>
        <v>2</v>
      </c>
      <c r="C58" s="73" t="str">
        <f ca="1">IF(OFFSET(C58,-1,0)="L",1,IF(OFFSET(C58,-1,0)=1,2,IF(OR(A58="s",A58=0),"S",IF(AND(OFFSET(C58,-1,0)=2,A58=4),3,IF(AND(OR(OFFSET(C58,-1,0)="s",OFFSET(C58,-1,0)=0),A58&lt;&gt;"s",A58&gt;OFFSET(B58,-1,0)),OFFSET(B58,-1,0),A58)))))</f>
        <v>S</v>
      </c>
      <c r="D58" s="73">
        <f ca="1">IF(OR(C58="S",C58=0),0,IF(ISERROR(K58),J58,SMALL(J58:K58,1)))</f>
        <v>0</v>
      </c>
      <c r="E58" s="73">
        <f ca="1">IF($C58=1,OFFSET(E58,-1,0)+1,OFFSET(E58,-1,0))</f>
        <v>1</v>
      </c>
      <c r="F58" s="73">
        <f ca="1">IF($C58=1,0,IF($C58=2,OFFSET(F58,-1,0)+1,OFFSET(F58,-1,0)))</f>
        <v>3</v>
      </c>
      <c r="G58" s="73">
        <f ca="1">IF(AND($C58&lt;=2,$C58&lt;&gt;0),0,IF($C58=3,OFFSET(G58,-1,0)+1,OFFSET(G58,-1,0)))</f>
        <v>0</v>
      </c>
      <c r="H58" s="73">
        <f ca="1">IF(AND($C58&lt;=3,$C58&lt;&gt;0),0,IF($C58=4,OFFSET(H58,-1,0)+1,OFFSET(H58,-1,0)))</f>
        <v>0</v>
      </c>
      <c r="I58" s="73">
        <f ca="1">IF(AND($C58&lt;=4,$C58&lt;&gt;0),0,IF(AND($C58="S",$W58&gt;0),OFFSET(I58,-1,0)+1,OFFSET(I58,-1,0)))</f>
        <v>0</v>
      </c>
      <c r="J58" s="73">
        <f ca="1">IF(OR($C58="S",$C58=0),0,MATCH(0,OFFSET($D58,1,$C58,ROW($C$144)-ROW($C58)),0))</f>
        <v>0</v>
      </c>
      <c r="K58" s="73">
        <f ca="1">IF(OR($C58="S",$C58=0),0,MATCH(OFFSET($D58,0,$C58)+1,OFFSET($D58,1,$C58,ROW($C$144)-ROW($C58)),0))</f>
        <v>0</v>
      </c>
      <c r="L58" s="72" t="s">
        <v>15</v>
      </c>
      <c r="M58" s="71" t="s">
        <v>33</v>
      </c>
      <c r="N58" s="70" t="s">
        <v>33</v>
      </c>
      <c r="O58" s="69" t="s">
        <v>238</v>
      </c>
      <c r="P58" s="68" t="s">
        <v>31</v>
      </c>
      <c r="Q58" s="67">
        <v>71450</v>
      </c>
      <c r="R58" s="66" t="s">
        <v>237</v>
      </c>
      <c r="S58" s="65" t="s">
        <v>107</v>
      </c>
      <c r="T58" s="64">
        <v>3</v>
      </c>
      <c r="U58" s="63"/>
      <c r="V58" s="63"/>
      <c r="W58" s="62"/>
      <c r="X58" s="61" t="s">
        <v>236</v>
      </c>
      <c r="Y58" s="79"/>
      <c r="Z58" s="78"/>
      <c r="AA58" s="78"/>
    </row>
    <row r="59" spans="1:27" s="18" customFormat="1" ht="22.5" x14ac:dyDescent="0.2">
      <c r="A59" s="74" t="str">
        <f>CHOOSE(1+LOG(1+2*(ORÇAMENTO.Nivel="Nível 1")+4*(ORÇAMENTO.Nivel="Nível 2")+8*(ORÇAMENTO.Nivel="Nível 3")+16*(ORÇAMENTO.Nivel="Nível 4")+32*(ORÇAMENTO.Nivel="Serviço"),2),0,1,2,3,4,"S")</f>
        <v>S</v>
      </c>
      <c r="B59" s="73">
        <f ca="1">IF(OR(C59="s",C59=0),OFFSET(B59,-1,0),C59)</f>
        <v>2</v>
      </c>
      <c r="C59" s="73" t="str">
        <f ca="1">IF(OFFSET(C59,-1,0)="L",1,IF(OFFSET(C59,-1,0)=1,2,IF(OR(A59="s",A59=0),"S",IF(AND(OFFSET(C59,-1,0)=2,A59=4),3,IF(AND(OR(OFFSET(C59,-1,0)="s",OFFSET(C59,-1,0)=0),A59&lt;&gt;"s",A59&gt;OFFSET(B59,-1,0)),OFFSET(B59,-1,0),A59)))))</f>
        <v>S</v>
      </c>
      <c r="D59" s="73">
        <f ca="1">IF(OR(C59="S",C59=0),0,IF(ISERROR(K59),J59,SMALL(J59:K59,1)))</f>
        <v>0</v>
      </c>
      <c r="E59" s="73">
        <f ca="1">IF($C59=1,OFFSET(E59,-1,0)+1,OFFSET(E59,-1,0))</f>
        <v>1</v>
      </c>
      <c r="F59" s="73">
        <f ca="1">IF($C59=1,0,IF($C59=2,OFFSET(F59,-1,0)+1,OFFSET(F59,-1,0)))</f>
        <v>3</v>
      </c>
      <c r="G59" s="73">
        <f ca="1">IF(AND($C59&lt;=2,$C59&lt;&gt;0),0,IF($C59=3,OFFSET(G59,-1,0)+1,OFFSET(G59,-1,0)))</f>
        <v>0</v>
      </c>
      <c r="H59" s="73">
        <f ca="1">IF(AND($C59&lt;=3,$C59&lt;&gt;0),0,IF($C59=4,OFFSET(H59,-1,0)+1,OFFSET(H59,-1,0)))</f>
        <v>0</v>
      </c>
      <c r="I59" s="73">
        <f ca="1">IF(AND($C59&lt;=4,$C59&lt;&gt;0),0,IF(AND($C59="S",$W59&gt;0),OFFSET(I59,-1,0)+1,OFFSET(I59,-1,0)))</f>
        <v>0</v>
      </c>
      <c r="J59" s="73">
        <f ca="1">IF(OR($C59="S",$C59=0),0,MATCH(0,OFFSET($D59,1,$C59,ROW($C$144)-ROW($C59)),0))</f>
        <v>0</v>
      </c>
      <c r="K59" s="73">
        <f ca="1">IF(OR($C59="S",$C59=0),0,MATCH(OFFSET($D59,0,$C59)+1,OFFSET($D59,1,$C59,ROW($C$144)-ROW($C59)),0))</f>
        <v>0</v>
      </c>
      <c r="L59" s="72" t="s">
        <v>15</v>
      </c>
      <c r="M59" s="71" t="s">
        <v>33</v>
      </c>
      <c r="N59" s="70" t="s">
        <v>33</v>
      </c>
      <c r="O59" s="69" t="s">
        <v>235</v>
      </c>
      <c r="P59" s="68" t="s">
        <v>119</v>
      </c>
      <c r="Q59" s="67" t="s">
        <v>234</v>
      </c>
      <c r="R59" s="66" t="s">
        <v>233</v>
      </c>
      <c r="S59" s="65" t="s">
        <v>116</v>
      </c>
      <c r="T59" s="64">
        <v>180</v>
      </c>
      <c r="U59" s="63"/>
      <c r="V59" s="63"/>
      <c r="W59" s="62"/>
      <c r="X59" s="61" t="s">
        <v>28</v>
      </c>
      <c r="Y59" s="79"/>
      <c r="Z59" s="78"/>
      <c r="AA59" s="78"/>
    </row>
    <row r="60" spans="1:27" s="18" customFormat="1" ht="22.5" x14ac:dyDescent="0.2">
      <c r="A60" s="74" t="str">
        <f>CHOOSE(1+LOG(1+2*(ORÇAMENTO.Nivel="Nível 1")+4*(ORÇAMENTO.Nivel="Nível 2")+8*(ORÇAMENTO.Nivel="Nível 3")+16*(ORÇAMENTO.Nivel="Nível 4")+32*(ORÇAMENTO.Nivel="Serviço"),2),0,1,2,3,4,"S")</f>
        <v>S</v>
      </c>
      <c r="B60" s="73">
        <f ca="1">IF(OR(C60="s",C60=0),OFFSET(B60,-1,0),C60)</f>
        <v>2</v>
      </c>
      <c r="C60" s="73" t="str">
        <f ca="1">IF(OFFSET(C60,-1,0)="L",1,IF(OFFSET(C60,-1,0)=1,2,IF(OR(A60="s",A60=0),"S",IF(AND(OFFSET(C60,-1,0)=2,A60=4),3,IF(AND(OR(OFFSET(C60,-1,0)="s",OFFSET(C60,-1,0)=0),A60&lt;&gt;"s",A60&gt;OFFSET(B60,-1,0)),OFFSET(B60,-1,0),A60)))))</f>
        <v>S</v>
      </c>
      <c r="D60" s="73">
        <f ca="1">IF(OR(C60="S",C60=0),0,IF(ISERROR(K60),J60,SMALL(J60:K60,1)))</f>
        <v>0</v>
      </c>
      <c r="E60" s="73">
        <f ca="1">IF($C60=1,OFFSET(E60,-1,0)+1,OFFSET(E60,-1,0))</f>
        <v>1</v>
      </c>
      <c r="F60" s="73">
        <f ca="1">IF($C60=1,0,IF($C60=2,OFFSET(F60,-1,0)+1,OFFSET(F60,-1,0)))</f>
        <v>3</v>
      </c>
      <c r="G60" s="73">
        <f ca="1">IF(AND($C60&lt;=2,$C60&lt;&gt;0),0,IF($C60=3,OFFSET(G60,-1,0)+1,OFFSET(G60,-1,0)))</f>
        <v>0</v>
      </c>
      <c r="H60" s="73">
        <f ca="1">IF(AND($C60&lt;=3,$C60&lt;&gt;0),0,IF($C60=4,OFFSET(H60,-1,0)+1,OFFSET(H60,-1,0)))</f>
        <v>0</v>
      </c>
      <c r="I60" s="73">
        <f ca="1">IF(AND($C60&lt;=4,$C60&lt;&gt;0),0,IF(AND($C60="S",$W60&gt;0),OFFSET(I60,-1,0)+1,OFFSET(I60,-1,0)))</f>
        <v>0</v>
      </c>
      <c r="J60" s="73">
        <f ca="1">IF(OR($C60="S",$C60=0),0,MATCH(0,OFFSET($D60,1,$C60,ROW($C$144)-ROW($C60)),0))</f>
        <v>0</v>
      </c>
      <c r="K60" s="73">
        <f ca="1">IF(OR($C60="S",$C60=0),0,MATCH(OFFSET($D60,0,$C60)+1,OFFSET($D60,1,$C60,ROW($C$144)-ROW($C60)),0))</f>
        <v>0</v>
      </c>
      <c r="L60" s="72" t="s">
        <v>15</v>
      </c>
      <c r="M60" s="71" t="s">
        <v>33</v>
      </c>
      <c r="N60" s="70" t="s">
        <v>33</v>
      </c>
      <c r="O60" s="69" t="s">
        <v>232</v>
      </c>
      <c r="P60" s="68" t="s">
        <v>41</v>
      </c>
      <c r="Q60" s="67">
        <v>97586</v>
      </c>
      <c r="R60" s="66" t="s">
        <v>231</v>
      </c>
      <c r="S60" s="65" t="s">
        <v>145</v>
      </c>
      <c r="T60" s="64">
        <v>40</v>
      </c>
      <c r="U60" s="63"/>
      <c r="V60" s="63"/>
      <c r="W60" s="62"/>
      <c r="X60" s="61" t="s">
        <v>28</v>
      </c>
      <c r="Y60" s="79"/>
      <c r="Z60" s="78"/>
      <c r="AA60" s="78"/>
    </row>
    <row r="61" spans="1:27" s="18" customFormat="1" ht="22.5" x14ac:dyDescent="0.2">
      <c r="A61" s="74" t="str">
        <f>CHOOSE(1+LOG(1+2*(ORÇAMENTO.Nivel="Nível 1")+4*(ORÇAMENTO.Nivel="Nível 2")+8*(ORÇAMENTO.Nivel="Nível 3")+16*(ORÇAMENTO.Nivel="Nível 4")+32*(ORÇAMENTO.Nivel="Serviço"),2),0,1,2,3,4,"S")</f>
        <v>S</v>
      </c>
      <c r="B61" s="73">
        <f ca="1">IF(OR(C61="s",C61=0),OFFSET(B61,-1,0),C61)</f>
        <v>2</v>
      </c>
      <c r="C61" s="73" t="str">
        <f ca="1">IF(OFFSET(C61,-1,0)="L",1,IF(OFFSET(C61,-1,0)=1,2,IF(OR(A61="s",A61=0),"S",IF(AND(OFFSET(C61,-1,0)=2,A61=4),3,IF(AND(OR(OFFSET(C61,-1,0)="s",OFFSET(C61,-1,0)=0),A61&lt;&gt;"s",A61&gt;OFFSET(B61,-1,0)),OFFSET(B61,-1,0),A61)))))</f>
        <v>S</v>
      </c>
      <c r="D61" s="73">
        <f ca="1">IF(OR(C61="S",C61=0),0,IF(ISERROR(K61),J61,SMALL(J61:K61,1)))</f>
        <v>0</v>
      </c>
      <c r="E61" s="73">
        <f ca="1">IF($C61=1,OFFSET(E61,-1,0)+1,OFFSET(E61,-1,0))</f>
        <v>1</v>
      </c>
      <c r="F61" s="73">
        <f ca="1">IF($C61=1,0,IF($C61=2,OFFSET(F61,-1,0)+1,OFFSET(F61,-1,0)))</f>
        <v>3</v>
      </c>
      <c r="G61" s="73">
        <f ca="1">IF(AND($C61&lt;=2,$C61&lt;&gt;0),0,IF($C61=3,OFFSET(G61,-1,0)+1,OFFSET(G61,-1,0)))</f>
        <v>0</v>
      </c>
      <c r="H61" s="73">
        <f ca="1">IF(AND($C61&lt;=3,$C61&lt;&gt;0),0,IF($C61=4,OFFSET(H61,-1,0)+1,OFFSET(H61,-1,0)))</f>
        <v>0</v>
      </c>
      <c r="I61" s="73">
        <f ca="1">IF(AND($C61&lt;=4,$C61&lt;&gt;0),0,IF(AND($C61="S",$W61&gt;0),OFFSET(I61,-1,0)+1,OFFSET(I61,-1,0)))</f>
        <v>0</v>
      </c>
      <c r="J61" s="73">
        <f ca="1">IF(OR($C61="S",$C61=0),0,MATCH(0,OFFSET($D61,1,$C61,ROW($C$144)-ROW($C61)),0))</f>
        <v>0</v>
      </c>
      <c r="K61" s="73">
        <f ca="1">IF(OR($C61="S",$C61=0),0,MATCH(OFFSET($D61,0,$C61)+1,OFFSET($D61,1,$C61,ROW($C$144)-ROW($C61)),0))</f>
        <v>0</v>
      </c>
      <c r="L61" s="72" t="s">
        <v>15</v>
      </c>
      <c r="M61" s="71" t="s">
        <v>33</v>
      </c>
      <c r="N61" s="70" t="s">
        <v>33</v>
      </c>
      <c r="O61" s="69" t="s">
        <v>230</v>
      </c>
      <c r="P61" s="68" t="s">
        <v>119</v>
      </c>
      <c r="Q61" s="67" t="s">
        <v>229</v>
      </c>
      <c r="R61" s="66" t="s">
        <v>228</v>
      </c>
      <c r="S61" s="65" t="s">
        <v>116</v>
      </c>
      <c r="T61" s="64">
        <v>6</v>
      </c>
      <c r="U61" s="63"/>
      <c r="V61" s="63"/>
      <c r="W61" s="62"/>
      <c r="X61" s="61" t="s">
        <v>28</v>
      </c>
      <c r="Y61" s="79"/>
      <c r="Z61" s="78"/>
      <c r="AA61" s="78"/>
    </row>
    <row r="62" spans="1:27" s="18" customFormat="1" x14ac:dyDescent="0.2">
      <c r="A62" s="74" t="str">
        <f>CHOOSE(1+LOG(1+2*(ORÇAMENTO.Nivel="Nível 1")+4*(ORÇAMENTO.Nivel="Nível 2")+8*(ORÇAMENTO.Nivel="Nível 3")+16*(ORÇAMENTO.Nivel="Nível 4")+32*(ORÇAMENTO.Nivel="Serviço"),2),0,1,2,3,4,"S")</f>
        <v>S</v>
      </c>
      <c r="B62" s="73">
        <f ca="1">IF(OR(C62="s",C62=0),OFFSET(B62,-1,0),C62)</f>
        <v>2</v>
      </c>
      <c r="C62" s="73" t="str">
        <f ca="1">IF(OFFSET(C62,-1,0)="L",1,IF(OFFSET(C62,-1,0)=1,2,IF(OR(A62="s",A62=0),"S",IF(AND(OFFSET(C62,-1,0)=2,A62=4),3,IF(AND(OR(OFFSET(C62,-1,0)="s",OFFSET(C62,-1,0)=0),A62&lt;&gt;"s",A62&gt;OFFSET(B62,-1,0)),OFFSET(B62,-1,0),A62)))))</f>
        <v>S</v>
      </c>
      <c r="D62" s="73">
        <f ca="1">IF(OR(C62="S",C62=0),0,IF(ISERROR(K62),J62,SMALL(J62:K62,1)))</f>
        <v>0</v>
      </c>
      <c r="E62" s="73">
        <f ca="1">IF($C62=1,OFFSET(E62,-1,0)+1,OFFSET(E62,-1,0))</f>
        <v>1</v>
      </c>
      <c r="F62" s="73">
        <f ca="1">IF($C62=1,0,IF($C62=2,OFFSET(F62,-1,0)+1,OFFSET(F62,-1,0)))</f>
        <v>3</v>
      </c>
      <c r="G62" s="73">
        <f ca="1">IF(AND($C62&lt;=2,$C62&lt;&gt;0),0,IF($C62=3,OFFSET(G62,-1,0)+1,OFFSET(G62,-1,0)))</f>
        <v>0</v>
      </c>
      <c r="H62" s="73">
        <f ca="1">IF(AND($C62&lt;=3,$C62&lt;&gt;0),0,IF($C62=4,OFFSET(H62,-1,0)+1,OFFSET(H62,-1,0)))</f>
        <v>0</v>
      </c>
      <c r="I62" s="73">
        <f ca="1">IF(AND($C62&lt;=4,$C62&lt;&gt;0),0,IF(AND($C62="S",$W62&gt;0),OFFSET(I62,-1,0)+1,OFFSET(I62,-1,0)))</f>
        <v>0</v>
      </c>
      <c r="J62" s="73">
        <f ca="1">IF(OR($C62="S",$C62=0),0,MATCH(0,OFFSET($D62,1,$C62,ROW($C$144)-ROW($C62)),0))</f>
        <v>0</v>
      </c>
      <c r="K62" s="73">
        <f ca="1">IF(OR($C62="S",$C62=0),0,MATCH(OFFSET($D62,0,$C62)+1,OFFSET($D62,1,$C62,ROW($C$144)-ROW($C62)),0))</f>
        <v>0</v>
      </c>
      <c r="L62" s="72" t="s">
        <v>15</v>
      </c>
      <c r="M62" s="71" t="s">
        <v>33</v>
      </c>
      <c r="N62" s="70" t="s">
        <v>33</v>
      </c>
      <c r="O62" s="69" t="s">
        <v>227</v>
      </c>
      <c r="P62" s="68" t="s">
        <v>31</v>
      </c>
      <c r="Q62" s="67">
        <v>71745</v>
      </c>
      <c r="R62" s="66" t="s">
        <v>226</v>
      </c>
      <c r="S62" s="65" t="s">
        <v>107</v>
      </c>
      <c r="T62" s="64">
        <v>6</v>
      </c>
      <c r="U62" s="63"/>
      <c r="V62" s="63"/>
      <c r="W62" s="62"/>
      <c r="X62" s="61" t="s">
        <v>225</v>
      </c>
      <c r="Y62" s="79"/>
      <c r="Z62" s="78"/>
      <c r="AA62" s="78"/>
    </row>
    <row r="63" spans="1:27" s="18" customFormat="1" ht="45" x14ac:dyDescent="0.2">
      <c r="A63" s="74" t="str">
        <f>CHOOSE(1+LOG(1+2*(ORÇAMENTO.Nivel="Nível 1")+4*(ORÇAMENTO.Nivel="Nível 2")+8*(ORÇAMENTO.Nivel="Nível 3")+16*(ORÇAMENTO.Nivel="Nível 4")+32*(ORÇAMENTO.Nivel="Serviço"),2),0,1,2,3,4,"S")</f>
        <v>S</v>
      </c>
      <c r="B63" s="73">
        <f ca="1">IF(OR(C63="s",C63=0),OFFSET(B63,-1,0),C63)</f>
        <v>2</v>
      </c>
      <c r="C63" s="73" t="str">
        <f ca="1">IF(OFFSET(C63,-1,0)="L",1,IF(OFFSET(C63,-1,0)=1,2,IF(OR(A63="s",A63=0),"S",IF(AND(OFFSET(C63,-1,0)=2,A63=4),3,IF(AND(OR(OFFSET(C63,-1,0)="s",OFFSET(C63,-1,0)=0),A63&lt;&gt;"s",A63&gt;OFFSET(B63,-1,0)),OFFSET(B63,-1,0),A63)))))</f>
        <v>S</v>
      </c>
      <c r="D63" s="73">
        <f ca="1">IF(OR(C63="S",C63=0),0,IF(ISERROR(K63),J63,SMALL(J63:K63,1)))</f>
        <v>0</v>
      </c>
      <c r="E63" s="73">
        <f ca="1">IF($C63=1,OFFSET(E63,-1,0)+1,OFFSET(E63,-1,0))</f>
        <v>1</v>
      </c>
      <c r="F63" s="73">
        <f ca="1">IF($C63=1,0,IF($C63=2,OFFSET(F63,-1,0)+1,OFFSET(F63,-1,0)))</f>
        <v>3</v>
      </c>
      <c r="G63" s="73">
        <f ca="1">IF(AND($C63&lt;=2,$C63&lt;&gt;0),0,IF($C63=3,OFFSET(G63,-1,0)+1,OFFSET(G63,-1,0)))</f>
        <v>0</v>
      </c>
      <c r="H63" s="73">
        <f ca="1">IF(AND($C63&lt;=3,$C63&lt;&gt;0),0,IF($C63=4,OFFSET(H63,-1,0)+1,OFFSET(H63,-1,0)))</f>
        <v>0</v>
      </c>
      <c r="I63" s="73">
        <f ca="1">IF(AND($C63&lt;=4,$C63&lt;&gt;0),0,IF(AND($C63="S",$W63&gt;0),OFFSET(I63,-1,0)+1,OFFSET(I63,-1,0)))</f>
        <v>0</v>
      </c>
      <c r="J63" s="73">
        <f ca="1">IF(OR($C63="S",$C63=0),0,MATCH(0,OFFSET($D63,1,$C63,ROW($C$144)-ROW($C63)),0))</f>
        <v>0</v>
      </c>
      <c r="K63" s="73">
        <f ca="1">IF(OR($C63="S",$C63=0),0,MATCH(OFFSET($D63,0,$C63)+1,OFFSET($D63,1,$C63,ROW($C$144)-ROW($C63)),0))</f>
        <v>0</v>
      </c>
      <c r="L63" s="72" t="s">
        <v>15</v>
      </c>
      <c r="M63" s="71" t="s">
        <v>33</v>
      </c>
      <c r="N63" s="70" t="s">
        <v>33</v>
      </c>
      <c r="O63" s="69" t="s">
        <v>224</v>
      </c>
      <c r="P63" s="68" t="s">
        <v>41</v>
      </c>
      <c r="Q63" s="67" t="s">
        <v>223</v>
      </c>
      <c r="R63" s="66" t="s">
        <v>222</v>
      </c>
      <c r="S63" s="65" t="s">
        <v>145</v>
      </c>
      <c r="T63" s="64">
        <v>2</v>
      </c>
      <c r="U63" s="63"/>
      <c r="V63" s="63"/>
      <c r="W63" s="62"/>
      <c r="X63" s="61" t="s">
        <v>28</v>
      </c>
      <c r="Y63" s="79"/>
      <c r="Z63" s="78"/>
      <c r="AA63" s="78"/>
    </row>
    <row r="64" spans="1:27" s="18" customFormat="1" ht="22.5" x14ac:dyDescent="0.2">
      <c r="A64" s="74" t="str">
        <f>CHOOSE(1+LOG(1+2*(ORÇAMENTO.Nivel="Nível 1")+4*(ORÇAMENTO.Nivel="Nível 2")+8*(ORÇAMENTO.Nivel="Nível 3")+16*(ORÇAMENTO.Nivel="Nível 4")+32*(ORÇAMENTO.Nivel="Serviço"),2),0,1,2,3,4,"S")</f>
        <v>S</v>
      </c>
      <c r="B64" s="73">
        <f ca="1">IF(OR(C64="s",C64=0),OFFSET(B64,-1,0),C64)</f>
        <v>2</v>
      </c>
      <c r="C64" s="73" t="str">
        <f ca="1">IF(OFFSET(C64,-1,0)="L",1,IF(OFFSET(C64,-1,0)=1,2,IF(OR(A64="s",A64=0),"S",IF(AND(OFFSET(C64,-1,0)=2,A64=4),3,IF(AND(OR(OFFSET(C64,-1,0)="s",OFFSET(C64,-1,0)=0),A64&lt;&gt;"s",A64&gt;OFFSET(B64,-1,0)),OFFSET(B64,-1,0),A64)))))</f>
        <v>S</v>
      </c>
      <c r="D64" s="73">
        <f ca="1">IF(OR(C64="S",C64=0),0,IF(ISERROR(K64),J64,SMALL(J64:K64,1)))</f>
        <v>0</v>
      </c>
      <c r="E64" s="73">
        <f ca="1">IF($C64=1,OFFSET(E64,-1,0)+1,OFFSET(E64,-1,0))</f>
        <v>1</v>
      </c>
      <c r="F64" s="73">
        <f ca="1">IF($C64=1,0,IF($C64=2,OFFSET(F64,-1,0)+1,OFFSET(F64,-1,0)))</f>
        <v>3</v>
      </c>
      <c r="G64" s="73">
        <f ca="1">IF(AND($C64&lt;=2,$C64&lt;&gt;0),0,IF($C64=3,OFFSET(G64,-1,0)+1,OFFSET(G64,-1,0)))</f>
        <v>0</v>
      </c>
      <c r="H64" s="73">
        <f ca="1">IF(AND($C64&lt;=3,$C64&lt;&gt;0),0,IF($C64=4,OFFSET(H64,-1,0)+1,OFFSET(H64,-1,0)))</f>
        <v>0</v>
      </c>
      <c r="I64" s="73">
        <f ca="1">IF(AND($C64&lt;=4,$C64&lt;&gt;0),0,IF(AND($C64="S",$W64&gt;0),OFFSET(I64,-1,0)+1,OFFSET(I64,-1,0)))</f>
        <v>0</v>
      </c>
      <c r="J64" s="73">
        <f ca="1">IF(OR($C64="S",$C64=0),0,MATCH(0,OFFSET($D64,1,$C64,ROW($C$144)-ROW($C64)),0))</f>
        <v>0</v>
      </c>
      <c r="K64" s="73">
        <f ca="1">IF(OR($C64="S",$C64=0),0,MATCH(OFFSET($D64,0,$C64)+1,OFFSET($D64,1,$C64,ROW($C$144)-ROW($C64)),0))</f>
        <v>0</v>
      </c>
      <c r="L64" s="72" t="s">
        <v>15</v>
      </c>
      <c r="M64" s="71" t="s">
        <v>33</v>
      </c>
      <c r="N64" s="70" t="s">
        <v>33</v>
      </c>
      <c r="O64" s="69" t="s">
        <v>221</v>
      </c>
      <c r="P64" s="68" t="s">
        <v>41</v>
      </c>
      <c r="Q64" s="67">
        <v>92000</v>
      </c>
      <c r="R64" s="66" t="s">
        <v>220</v>
      </c>
      <c r="S64" s="65" t="s">
        <v>145</v>
      </c>
      <c r="T64" s="64">
        <v>20</v>
      </c>
      <c r="U64" s="63"/>
      <c r="V64" s="63"/>
      <c r="W64" s="62"/>
      <c r="X64" s="61" t="s">
        <v>219</v>
      </c>
      <c r="Y64" s="79"/>
      <c r="Z64" s="78"/>
      <c r="AA64" s="78"/>
    </row>
    <row r="65" spans="1:27" s="10" customFormat="1" x14ac:dyDescent="0.2">
      <c r="A65" s="74">
        <f>CHOOSE(1+LOG(1+2*(ORÇAMENTO.Nivel="Nível 1")+4*(ORÇAMENTO.Nivel="Nível 2")+8*(ORÇAMENTO.Nivel="Nível 3")+16*(ORÇAMENTO.Nivel="Nível 4")+32*(ORÇAMENTO.Nivel="Serviço"),2),0,1,2,3,4,"S")</f>
        <v>2</v>
      </c>
      <c r="B65" s="73">
        <f ca="1">IF(OR(C65="s",C65=0),OFFSET(B65,-1,0),C65)</f>
        <v>2</v>
      </c>
      <c r="C65" s="73">
        <f ca="1">IF(OFFSET(C65,-1,0)="L",1,IF(OFFSET(C65,-1,0)=1,2,IF(OR(A65="s",A65=0),"S",IF(AND(OFFSET(C65,-1,0)=2,A65=4),3,IF(AND(OR(OFFSET(C65,-1,0)="s",OFFSET(C65,-1,0)=0),A65&lt;&gt;"s",A65&gt;OFFSET(B65,-1,0)),OFFSET(B65,-1,0),A65)))))</f>
        <v>2</v>
      </c>
      <c r="D65" s="73">
        <f ca="1">IF(OR(C65="S",C65=0),0,IF(ISERROR(K65),J65,SMALL(J65:K65,1)))</f>
        <v>20</v>
      </c>
      <c r="E65" s="73">
        <f ca="1">IF($C65=1,OFFSET(E65,-1,0)+1,OFFSET(E65,-1,0))</f>
        <v>1</v>
      </c>
      <c r="F65" s="73">
        <f ca="1">IF($C65=1,0,IF($C65=2,OFFSET(F65,-1,0)+1,OFFSET(F65,-1,0)))</f>
        <v>4</v>
      </c>
      <c r="G65" s="73">
        <f ca="1">IF(AND($C65&lt;=2,$C65&lt;&gt;0),0,IF($C65=3,OFFSET(G65,-1,0)+1,OFFSET(G65,-1,0)))</f>
        <v>0</v>
      </c>
      <c r="H65" s="73">
        <f ca="1">IF(AND($C65&lt;=3,$C65&lt;&gt;0),0,IF($C65=4,OFFSET(H65,-1,0)+1,OFFSET(H65,-1,0)))</f>
        <v>0</v>
      </c>
      <c r="I65" s="73">
        <f ca="1">IF(AND($C65&lt;=4,$C65&lt;&gt;0),0,IF(AND($C65="S",$W65&gt;0),OFFSET(I65,-1,0)+1,OFFSET(I65,-1,0)))</f>
        <v>0</v>
      </c>
      <c r="J65" s="73">
        <f ca="1">IF(OR($C65="S",$C65=0),0,MATCH(0,OFFSET($D65,1,$C65,ROW($C$144)-ROW($C65)),0))</f>
        <v>79</v>
      </c>
      <c r="K65" s="73">
        <f ca="1">IF(OR($C65="S",$C65=0),0,MATCH(OFFSET($D65,0,$C65)+1,OFFSET($D65,1,$C65,ROW($C$144)-ROW($C65)),0))</f>
        <v>20</v>
      </c>
      <c r="L65" s="72" t="s">
        <v>15</v>
      </c>
      <c r="M65" s="71" t="s">
        <v>36</v>
      </c>
      <c r="N65" s="70" t="s">
        <v>36</v>
      </c>
      <c r="O65" s="69" t="s">
        <v>218</v>
      </c>
      <c r="P65" s="68" t="s">
        <v>31</v>
      </c>
      <c r="Q65" s="67"/>
      <c r="R65" s="75" t="s">
        <v>11</v>
      </c>
      <c r="S65" s="65" t="s">
        <v>34</v>
      </c>
      <c r="T65" s="64"/>
      <c r="U65" s="63"/>
      <c r="V65" s="63"/>
      <c r="W65" s="62"/>
      <c r="X65" s="61" t="s">
        <v>28</v>
      </c>
      <c r="Y65" s="23"/>
      <c r="Z65" s="28"/>
      <c r="AA65" s="28"/>
    </row>
    <row r="66" spans="1:27" s="10" customFormat="1" x14ac:dyDescent="0.2">
      <c r="A66" s="74">
        <f>CHOOSE(1+LOG(1+2*(ORÇAMENTO.Nivel="Nível 1")+4*(ORÇAMENTO.Nivel="Nível 2")+8*(ORÇAMENTO.Nivel="Nível 3")+16*(ORÇAMENTO.Nivel="Nível 4")+32*(ORÇAMENTO.Nivel="Serviço"),2),0,1,2,3,4,"S")</f>
        <v>3</v>
      </c>
      <c r="B66" s="73">
        <f ca="1">IF(OR(C66="s",C66=0),OFFSET(B66,-1,0),C66)</f>
        <v>3</v>
      </c>
      <c r="C66" s="73">
        <f ca="1">IF(OFFSET(C66,-1,0)="L",1,IF(OFFSET(C66,-1,0)=1,2,IF(OR(A66="s",A66=0),"S",IF(AND(OFFSET(C66,-1,0)=2,A66=4),3,IF(AND(OR(OFFSET(C66,-1,0)="s",OFFSET(C66,-1,0)=0),A66&lt;&gt;"s",A66&gt;OFFSET(B66,-1,0)),OFFSET(B66,-1,0),A66)))))</f>
        <v>3</v>
      </c>
      <c r="D66" s="73">
        <f ca="1">IF(OR(C66="S",C66=0),0,IF(ISERROR(K66),J66,SMALL(J66:K66,1)))</f>
        <v>2</v>
      </c>
      <c r="E66" s="73">
        <f ca="1">IF($C66=1,OFFSET(E66,-1,0)+1,OFFSET(E66,-1,0))</f>
        <v>1</v>
      </c>
      <c r="F66" s="73">
        <f ca="1">IF($C66=1,0,IF($C66=2,OFFSET(F66,-1,0)+1,OFFSET(F66,-1,0)))</f>
        <v>4</v>
      </c>
      <c r="G66" s="73">
        <f ca="1">IF(AND($C66&lt;=2,$C66&lt;&gt;0),0,IF($C66=3,OFFSET(G66,-1,0)+1,OFFSET(G66,-1,0)))</f>
        <v>1</v>
      </c>
      <c r="H66" s="73">
        <f ca="1">IF(AND($C66&lt;=3,$C66&lt;&gt;0),0,IF($C66=4,OFFSET(H66,-1,0)+1,OFFSET(H66,-1,0)))</f>
        <v>0</v>
      </c>
      <c r="I66" s="73">
        <f ca="1">IF(AND($C66&lt;=4,$C66&lt;&gt;0),0,IF(AND($C66="S",$W66&gt;0),OFFSET(I66,-1,0)+1,OFFSET(I66,-1,0)))</f>
        <v>0</v>
      </c>
      <c r="J66" s="73">
        <f ca="1">IF(OR($C66="S",$C66=0),0,MATCH(0,OFFSET($D66,1,$C66,ROW($C$144)-ROW($C66)),0))</f>
        <v>19</v>
      </c>
      <c r="K66" s="73">
        <f ca="1">IF(OR($C66="S",$C66=0),0,MATCH(OFFSET($D66,0,$C66)+1,OFFSET($D66,1,$C66,ROW($C$144)-ROW($C66)),0))</f>
        <v>2</v>
      </c>
      <c r="L66" s="72" t="s">
        <v>15</v>
      </c>
      <c r="M66" s="71" t="s">
        <v>45</v>
      </c>
      <c r="N66" s="70" t="s">
        <v>45</v>
      </c>
      <c r="O66" s="69" t="s">
        <v>217</v>
      </c>
      <c r="P66" s="68" t="s">
        <v>41</v>
      </c>
      <c r="Q66" s="67"/>
      <c r="R66" s="66" t="s">
        <v>216</v>
      </c>
      <c r="S66" s="65" t="s">
        <v>34</v>
      </c>
      <c r="T66" s="64"/>
      <c r="U66" s="63"/>
      <c r="V66" s="63"/>
      <c r="W66" s="62"/>
      <c r="X66" s="61" t="s">
        <v>28</v>
      </c>
      <c r="Y66" s="23"/>
      <c r="Z66" s="28"/>
      <c r="AA66" s="28"/>
    </row>
    <row r="67" spans="1:27" s="18" customFormat="1" x14ac:dyDescent="0.2">
      <c r="A67" s="74" t="str">
        <f>CHOOSE(1+LOG(1+2*(ORÇAMENTO.Nivel="Nível 1")+4*(ORÇAMENTO.Nivel="Nível 2")+8*(ORÇAMENTO.Nivel="Nível 3")+16*(ORÇAMENTO.Nivel="Nível 4")+32*(ORÇAMENTO.Nivel="Serviço"),2),0,1,2,3,4,"S")</f>
        <v>S</v>
      </c>
      <c r="B67" s="73">
        <f ca="1">IF(OR(C67="s",C67=0),OFFSET(B67,-1,0),C67)</f>
        <v>3</v>
      </c>
      <c r="C67" s="73" t="str">
        <f ca="1">IF(OFFSET(C67,-1,0)="L",1,IF(OFFSET(C67,-1,0)=1,2,IF(OR(A67="s",A67=0),"S",IF(AND(OFFSET(C67,-1,0)=2,A67=4),3,IF(AND(OR(OFFSET(C67,-1,0)="s",OFFSET(C67,-1,0)=0),A67&lt;&gt;"s",A67&gt;OFFSET(B67,-1,0)),OFFSET(B67,-1,0),A67)))))</f>
        <v>S</v>
      </c>
      <c r="D67" s="73">
        <f ca="1">IF(OR(C67="S",C67=0),0,IF(ISERROR(K67),J67,SMALL(J67:K67,1)))</f>
        <v>0</v>
      </c>
      <c r="E67" s="73">
        <f ca="1">IF($C67=1,OFFSET(E67,-1,0)+1,OFFSET(E67,-1,0))</f>
        <v>1</v>
      </c>
      <c r="F67" s="73">
        <f ca="1">IF($C67=1,0,IF($C67=2,OFFSET(F67,-1,0)+1,OFFSET(F67,-1,0)))</f>
        <v>4</v>
      </c>
      <c r="G67" s="73">
        <f ca="1">IF(AND($C67&lt;=2,$C67&lt;&gt;0),0,IF($C67=3,OFFSET(G67,-1,0)+1,OFFSET(G67,-1,0)))</f>
        <v>1</v>
      </c>
      <c r="H67" s="73">
        <f ca="1">IF(AND($C67&lt;=3,$C67&lt;&gt;0),0,IF($C67=4,OFFSET(H67,-1,0)+1,OFFSET(H67,-1,0)))</f>
        <v>0</v>
      </c>
      <c r="I67" s="73">
        <f ca="1">IF(AND($C67&lt;=4,$C67&lt;&gt;0),0,IF(AND($C67="S",$W67&gt;0),OFFSET(I67,-1,0)+1,OFFSET(I67,-1,0)))</f>
        <v>0</v>
      </c>
      <c r="J67" s="73">
        <f ca="1">IF(OR($C67="S",$C67=0),0,MATCH(0,OFFSET($D67,1,$C67,ROW($C$144)-ROW($C67)),0))</f>
        <v>0</v>
      </c>
      <c r="K67" s="73">
        <f ca="1">IF(OR($C67="S",$C67=0),0,MATCH(OFFSET($D67,0,$C67)+1,OFFSET($D67,1,$C67,ROW($C$144)-ROW($C67)),0))</f>
        <v>0</v>
      </c>
      <c r="L67" s="72" t="s">
        <v>15</v>
      </c>
      <c r="M67" s="71" t="s">
        <v>33</v>
      </c>
      <c r="N67" s="70" t="s">
        <v>33</v>
      </c>
      <c r="O67" s="69" t="s">
        <v>215</v>
      </c>
      <c r="P67" s="68" t="s">
        <v>41</v>
      </c>
      <c r="Q67" s="67">
        <v>6171</v>
      </c>
      <c r="R67" s="66" t="s">
        <v>214</v>
      </c>
      <c r="S67" s="65" t="s">
        <v>145</v>
      </c>
      <c r="T67" s="64">
        <v>1.28</v>
      </c>
      <c r="U67" s="63"/>
      <c r="V67" s="63"/>
      <c r="W67" s="80"/>
      <c r="X67" s="61" t="s">
        <v>28</v>
      </c>
      <c r="Y67" s="79"/>
      <c r="Z67" s="78"/>
      <c r="AA67" s="78"/>
    </row>
    <row r="68" spans="1:27" s="18" customFormat="1" x14ac:dyDescent="0.2">
      <c r="A68" s="74">
        <f>CHOOSE(1+LOG(1+2*(ORÇAMENTO.Nivel="Nível 1")+4*(ORÇAMENTO.Nivel="Nível 2")+8*(ORÇAMENTO.Nivel="Nível 3")+16*(ORÇAMENTO.Nivel="Nível 4")+32*(ORÇAMENTO.Nivel="Serviço"),2),0,1,2,3,4,"S")</f>
        <v>3</v>
      </c>
      <c r="B68" s="73">
        <f ca="1">IF(OR(C68="s",C68=0),OFFSET(B68,-1,0),C68)</f>
        <v>3</v>
      </c>
      <c r="C68" s="73">
        <f ca="1">IF(OFFSET(C68,-1,0)="L",1,IF(OFFSET(C68,-1,0)=1,2,IF(OR(A68="s",A68=0),"S",IF(AND(OFFSET(C68,-1,0)=2,A68=4),3,IF(AND(OR(OFFSET(C68,-1,0)="s",OFFSET(C68,-1,0)=0),A68&lt;&gt;"s",A68&gt;OFFSET(B68,-1,0)),OFFSET(B68,-1,0),A68)))))</f>
        <v>3</v>
      </c>
      <c r="D68" s="73">
        <f ca="1">IF(OR(C68="S",C68=0),0,IF(ISERROR(K68),J68,SMALL(J68:K68,1)))</f>
        <v>3</v>
      </c>
      <c r="E68" s="73">
        <f ca="1">IF($C68=1,OFFSET(E68,-1,0)+1,OFFSET(E68,-1,0))</f>
        <v>1</v>
      </c>
      <c r="F68" s="73">
        <f ca="1">IF($C68=1,0,IF($C68=2,OFFSET(F68,-1,0)+1,OFFSET(F68,-1,0)))</f>
        <v>4</v>
      </c>
      <c r="G68" s="73">
        <f ca="1">IF(AND($C68&lt;=2,$C68&lt;&gt;0),0,IF($C68=3,OFFSET(G68,-1,0)+1,OFFSET(G68,-1,0)))</f>
        <v>2</v>
      </c>
      <c r="H68" s="73">
        <f ca="1">IF(AND($C68&lt;=3,$C68&lt;&gt;0),0,IF($C68=4,OFFSET(H68,-1,0)+1,OFFSET(H68,-1,0)))</f>
        <v>0</v>
      </c>
      <c r="I68" s="73">
        <f ca="1">IF(AND($C68&lt;=4,$C68&lt;&gt;0),0,IF(AND($C68="S",$W68&gt;0),OFFSET(I68,-1,0)+1,OFFSET(I68,-1,0)))</f>
        <v>0</v>
      </c>
      <c r="J68" s="73">
        <f ca="1">IF(OR($C68="S",$C68=0),0,MATCH(0,OFFSET($D68,1,$C68,ROW($C$144)-ROW($C68)),0))</f>
        <v>17</v>
      </c>
      <c r="K68" s="73">
        <f ca="1">IF(OR($C68="S",$C68=0),0,MATCH(OFFSET($D68,0,$C68)+1,OFFSET($D68,1,$C68,ROW($C$144)-ROW($C68)),0))</f>
        <v>3</v>
      </c>
      <c r="L68" s="72" t="s">
        <v>15</v>
      </c>
      <c r="M68" s="71" t="s">
        <v>45</v>
      </c>
      <c r="N68" s="70" t="s">
        <v>45</v>
      </c>
      <c r="O68" s="69" t="s">
        <v>213</v>
      </c>
      <c r="P68" s="68" t="s">
        <v>41</v>
      </c>
      <c r="Q68" s="67"/>
      <c r="R68" s="66" t="s">
        <v>212</v>
      </c>
      <c r="S68" s="65" t="s">
        <v>34</v>
      </c>
      <c r="T68" s="64"/>
      <c r="U68" s="63"/>
      <c r="V68" s="63"/>
      <c r="W68" s="80"/>
      <c r="X68" s="61" t="s">
        <v>28</v>
      </c>
      <c r="Y68" s="79"/>
      <c r="Z68" s="78"/>
      <c r="AA68" s="78"/>
    </row>
    <row r="69" spans="1:27" s="18" customFormat="1" x14ac:dyDescent="0.2">
      <c r="A69" s="74" t="str">
        <f>CHOOSE(1+LOG(1+2*(ORÇAMENTO.Nivel="Nível 1")+4*(ORÇAMENTO.Nivel="Nível 2")+8*(ORÇAMENTO.Nivel="Nível 3")+16*(ORÇAMENTO.Nivel="Nível 4")+32*(ORÇAMENTO.Nivel="Serviço"),2),0,1,2,3,4,"S")</f>
        <v>S</v>
      </c>
      <c r="B69" s="73">
        <f ca="1">IF(OR(C69="s",C69=0),OFFSET(B69,-1,0),C69)</f>
        <v>3</v>
      </c>
      <c r="C69" s="73" t="str">
        <f ca="1">IF(OFFSET(C69,-1,0)="L",1,IF(OFFSET(C69,-1,0)=1,2,IF(OR(A69="s",A69=0),"S",IF(AND(OFFSET(C69,-1,0)=2,A69=4),3,IF(AND(OR(OFFSET(C69,-1,0)="s",OFFSET(C69,-1,0)=0),A69&lt;&gt;"s",A69&gt;OFFSET(B69,-1,0)),OFFSET(B69,-1,0),A69)))))</f>
        <v>S</v>
      </c>
      <c r="D69" s="73">
        <f ca="1">IF(OR(C69="S",C69=0),0,IF(ISERROR(K69),J69,SMALL(J69:K69,1)))</f>
        <v>0</v>
      </c>
      <c r="E69" s="73">
        <f ca="1">IF($C69=1,OFFSET(E69,-1,0)+1,OFFSET(E69,-1,0))</f>
        <v>1</v>
      </c>
      <c r="F69" s="73">
        <f ca="1">IF($C69=1,0,IF($C69=2,OFFSET(F69,-1,0)+1,OFFSET(F69,-1,0)))</f>
        <v>4</v>
      </c>
      <c r="G69" s="73">
        <f ca="1">IF(AND($C69&lt;=2,$C69&lt;&gt;0),0,IF($C69=3,OFFSET(G69,-1,0)+1,OFFSET(G69,-1,0)))</f>
        <v>2</v>
      </c>
      <c r="H69" s="73">
        <f ca="1">IF(AND($C69&lt;=3,$C69&lt;&gt;0),0,IF($C69=4,OFFSET(H69,-1,0)+1,OFFSET(H69,-1,0)))</f>
        <v>0</v>
      </c>
      <c r="I69" s="73">
        <f ca="1">IF(AND($C69&lt;=4,$C69&lt;&gt;0),0,IF(AND($C69="S",$W69&gt;0),OFFSET(I69,-1,0)+1,OFFSET(I69,-1,0)))</f>
        <v>0</v>
      </c>
      <c r="J69" s="73">
        <f ca="1">IF(OR($C69="S",$C69=0),0,MATCH(0,OFFSET($D69,1,$C69,ROW($C$144)-ROW($C69)),0))</f>
        <v>0</v>
      </c>
      <c r="K69" s="73">
        <f ca="1">IF(OR($C69="S",$C69=0),0,MATCH(OFFSET($D69,0,$C69)+1,OFFSET($D69,1,$C69,ROW($C$144)-ROW($C69)),0))</f>
        <v>0</v>
      </c>
      <c r="L69" s="72" t="s">
        <v>15</v>
      </c>
      <c r="M69" s="71" t="s">
        <v>33</v>
      </c>
      <c r="N69" s="70" t="s">
        <v>33</v>
      </c>
      <c r="O69" s="69" t="s">
        <v>211</v>
      </c>
      <c r="P69" s="68" t="s">
        <v>31</v>
      </c>
      <c r="Q69" s="67">
        <v>81501</v>
      </c>
      <c r="R69" s="66" t="s">
        <v>210</v>
      </c>
      <c r="S69" s="65" t="s">
        <v>107</v>
      </c>
      <c r="T69" s="64">
        <v>1</v>
      </c>
      <c r="U69" s="63"/>
      <c r="V69" s="63"/>
      <c r="W69" s="80"/>
      <c r="X69" s="61" t="s">
        <v>209</v>
      </c>
      <c r="Y69" s="79"/>
      <c r="Z69" s="78"/>
      <c r="AA69" s="78"/>
    </row>
    <row r="70" spans="1:27" s="18" customFormat="1" x14ac:dyDescent="0.2">
      <c r="A70" s="74" t="str">
        <f>CHOOSE(1+LOG(1+2*(ORÇAMENTO.Nivel="Nível 1")+4*(ORÇAMENTO.Nivel="Nível 2")+8*(ORÇAMENTO.Nivel="Nível 3")+16*(ORÇAMENTO.Nivel="Nível 4")+32*(ORÇAMENTO.Nivel="Serviço"),2),0,1,2,3,4,"S")</f>
        <v>S</v>
      </c>
      <c r="B70" s="73">
        <f ca="1">IF(OR(C70="s",C70=0),OFFSET(B70,-1,0),C70)</f>
        <v>3</v>
      </c>
      <c r="C70" s="73" t="str">
        <f ca="1">IF(OFFSET(C70,-1,0)="L",1,IF(OFFSET(C70,-1,0)=1,2,IF(OR(A70="s",A70=0),"S",IF(AND(OFFSET(C70,-1,0)=2,A70=4),3,IF(AND(OR(OFFSET(C70,-1,0)="s",OFFSET(C70,-1,0)=0),A70&lt;&gt;"s",A70&gt;OFFSET(B70,-1,0)),OFFSET(B70,-1,0),A70)))))</f>
        <v>S</v>
      </c>
      <c r="D70" s="73">
        <f ca="1">IF(OR(C70="S",C70=0),0,IF(ISERROR(K70),J70,SMALL(J70:K70,1)))</f>
        <v>0</v>
      </c>
      <c r="E70" s="73">
        <f ca="1">IF($C70=1,OFFSET(E70,-1,0)+1,OFFSET(E70,-1,0))</f>
        <v>1</v>
      </c>
      <c r="F70" s="73">
        <f ca="1">IF($C70=1,0,IF($C70=2,OFFSET(F70,-1,0)+1,OFFSET(F70,-1,0)))</f>
        <v>4</v>
      </c>
      <c r="G70" s="73">
        <f ca="1">IF(AND($C70&lt;=2,$C70&lt;&gt;0),0,IF($C70=3,OFFSET(G70,-1,0)+1,OFFSET(G70,-1,0)))</f>
        <v>2</v>
      </c>
      <c r="H70" s="73">
        <f ca="1">IF(AND($C70&lt;=3,$C70&lt;&gt;0),0,IF($C70=4,OFFSET(H70,-1,0)+1,OFFSET(H70,-1,0)))</f>
        <v>0</v>
      </c>
      <c r="I70" s="73">
        <f ca="1">IF(AND($C70&lt;=4,$C70&lt;&gt;0),0,IF(AND($C70="S",$W70&gt;0),OFFSET(I70,-1,0)+1,OFFSET(I70,-1,0)))</f>
        <v>0</v>
      </c>
      <c r="J70" s="73">
        <f ca="1">IF(OR($C70="S",$C70=0),0,MATCH(0,OFFSET($D70,1,$C70,ROW($C$144)-ROW($C70)),0))</f>
        <v>0</v>
      </c>
      <c r="K70" s="73">
        <f ca="1">IF(OR($C70="S",$C70=0),0,MATCH(OFFSET($D70,0,$C70)+1,OFFSET($D70,1,$C70,ROW($C$144)-ROW($C70)),0))</f>
        <v>0</v>
      </c>
      <c r="L70" s="72" t="s">
        <v>15</v>
      </c>
      <c r="M70" s="71" t="s">
        <v>33</v>
      </c>
      <c r="N70" s="70" t="s">
        <v>33</v>
      </c>
      <c r="O70" s="69" t="s">
        <v>208</v>
      </c>
      <c r="P70" s="68" t="s">
        <v>31</v>
      </c>
      <c r="Q70" s="67">
        <v>81504</v>
      </c>
      <c r="R70" s="66" t="s">
        <v>207</v>
      </c>
      <c r="S70" s="65" t="s">
        <v>107</v>
      </c>
      <c r="T70" s="64">
        <v>1</v>
      </c>
      <c r="U70" s="63"/>
      <c r="V70" s="63"/>
      <c r="W70" s="80"/>
      <c r="X70" s="61" t="s">
        <v>206</v>
      </c>
      <c r="Y70" s="79"/>
      <c r="Z70" s="78"/>
      <c r="AA70" s="78"/>
    </row>
    <row r="71" spans="1:27" s="18" customFormat="1" x14ac:dyDescent="0.2">
      <c r="A71" s="74">
        <f>CHOOSE(1+LOG(1+2*(ORÇAMENTO.Nivel="Nível 1")+4*(ORÇAMENTO.Nivel="Nível 2")+8*(ORÇAMENTO.Nivel="Nível 3")+16*(ORÇAMENTO.Nivel="Nível 4")+32*(ORÇAMENTO.Nivel="Serviço"),2),0,1,2,3,4,"S")</f>
        <v>3</v>
      </c>
      <c r="B71" s="73">
        <f ca="1">IF(OR(C71="s",C71=0),OFFSET(B71,-1,0),C71)</f>
        <v>3</v>
      </c>
      <c r="C71" s="73">
        <f ca="1">IF(OFFSET(C71,-1,0)="L",1,IF(OFFSET(C71,-1,0)=1,2,IF(OR(A71="s",A71=0),"S",IF(AND(OFFSET(C71,-1,0)=2,A71=4),3,IF(AND(OR(OFFSET(C71,-1,0)="s",OFFSET(C71,-1,0)=0),A71&lt;&gt;"s",A71&gt;OFFSET(B71,-1,0)),OFFSET(B71,-1,0),A71)))))</f>
        <v>3</v>
      </c>
      <c r="D71" s="73">
        <f ca="1">IF(OR(C71="S",C71=0),0,IF(ISERROR(K71),J71,SMALL(J71:K71,1)))</f>
        <v>3</v>
      </c>
      <c r="E71" s="73">
        <f ca="1">IF($C71=1,OFFSET(E71,-1,0)+1,OFFSET(E71,-1,0))</f>
        <v>1</v>
      </c>
      <c r="F71" s="73">
        <f ca="1">IF($C71=1,0,IF($C71=2,OFFSET(F71,-1,0)+1,OFFSET(F71,-1,0)))</f>
        <v>4</v>
      </c>
      <c r="G71" s="73">
        <f ca="1">IF(AND($C71&lt;=2,$C71&lt;&gt;0),0,IF($C71=3,OFFSET(G71,-1,0)+1,OFFSET(G71,-1,0)))</f>
        <v>3</v>
      </c>
      <c r="H71" s="73">
        <f ca="1">IF(AND($C71&lt;=3,$C71&lt;&gt;0),0,IF($C71=4,OFFSET(H71,-1,0)+1,OFFSET(H71,-1,0)))</f>
        <v>0</v>
      </c>
      <c r="I71" s="73">
        <f ca="1">IF(AND($C71&lt;=4,$C71&lt;&gt;0),0,IF(AND($C71="S",$W71&gt;0),OFFSET(I71,-1,0)+1,OFFSET(I71,-1,0)))</f>
        <v>0</v>
      </c>
      <c r="J71" s="73">
        <f ca="1">IF(OR($C71="S",$C71=0),0,MATCH(0,OFFSET($D71,1,$C71,ROW($C$144)-ROW($C71)),0))</f>
        <v>14</v>
      </c>
      <c r="K71" s="73">
        <f ca="1">IF(OR($C71="S",$C71=0),0,MATCH(OFFSET($D71,0,$C71)+1,OFFSET($D71,1,$C71,ROW($C$144)-ROW($C71)),0))</f>
        <v>3</v>
      </c>
      <c r="L71" s="72" t="s">
        <v>15</v>
      </c>
      <c r="M71" s="71" t="s">
        <v>45</v>
      </c>
      <c r="N71" s="70" t="s">
        <v>45</v>
      </c>
      <c r="O71" s="69" t="s">
        <v>205</v>
      </c>
      <c r="P71" s="68" t="s">
        <v>41</v>
      </c>
      <c r="Q71" s="67"/>
      <c r="R71" s="66" t="s">
        <v>204</v>
      </c>
      <c r="S71" s="65" t="s">
        <v>34</v>
      </c>
      <c r="T71" s="64"/>
      <c r="U71" s="63"/>
      <c r="V71" s="63"/>
      <c r="W71" s="80"/>
      <c r="X71" s="61" t="s">
        <v>28</v>
      </c>
      <c r="Y71" s="79"/>
      <c r="Z71" s="78"/>
      <c r="AA71" s="78"/>
    </row>
    <row r="72" spans="1:27" s="18" customFormat="1" ht="33.75" x14ac:dyDescent="0.2">
      <c r="A72" s="74" t="str">
        <f>CHOOSE(1+LOG(1+2*(ORÇAMENTO.Nivel="Nível 1")+4*(ORÇAMENTO.Nivel="Nível 2")+8*(ORÇAMENTO.Nivel="Nível 3")+16*(ORÇAMENTO.Nivel="Nível 4")+32*(ORÇAMENTO.Nivel="Serviço"),2),0,1,2,3,4,"S")</f>
        <v>S</v>
      </c>
      <c r="B72" s="73">
        <f ca="1">IF(OR(C72="s",C72=0),OFFSET(B72,-1,0),C72)</f>
        <v>3</v>
      </c>
      <c r="C72" s="73" t="str">
        <f ca="1">IF(OFFSET(C72,-1,0)="L",1,IF(OFFSET(C72,-1,0)=1,2,IF(OR(A72="s",A72=0),"S",IF(AND(OFFSET(C72,-1,0)=2,A72=4),3,IF(AND(OR(OFFSET(C72,-1,0)="s",OFFSET(C72,-1,0)=0),A72&lt;&gt;"s",A72&gt;OFFSET(B72,-1,0)),OFFSET(B72,-1,0),A72)))))</f>
        <v>S</v>
      </c>
      <c r="D72" s="73">
        <f ca="1">IF(OR(C72="S",C72=0),0,IF(ISERROR(K72),J72,SMALL(J72:K72,1)))</f>
        <v>0</v>
      </c>
      <c r="E72" s="73">
        <f ca="1">IF($C72=1,OFFSET(E72,-1,0)+1,OFFSET(E72,-1,0))</f>
        <v>1</v>
      </c>
      <c r="F72" s="73">
        <f ca="1">IF($C72=1,0,IF($C72=2,OFFSET(F72,-1,0)+1,OFFSET(F72,-1,0)))</f>
        <v>4</v>
      </c>
      <c r="G72" s="73">
        <f ca="1">IF(AND($C72&lt;=2,$C72&lt;&gt;0),0,IF($C72=3,OFFSET(G72,-1,0)+1,OFFSET(G72,-1,0)))</f>
        <v>3</v>
      </c>
      <c r="H72" s="73">
        <f ca="1">IF(AND($C72&lt;=3,$C72&lt;&gt;0),0,IF($C72=4,OFFSET(H72,-1,0)+1,OFFSET(H72,-1,0)))</f>
        <v>0</v>
      </c>
      <c r="I72" s="73">
        <f ca="1">IF(AND($C72&lt;=4,$C72&lt;&gt;0),0,IF(AND($C72="S",$W72&gt;0),OFFSET(I72,-1,0)+1,OFFSET(I72,-1,0)))</f>
        <v>0</v>
      </c>
      <c r="J72" s="73">
        <f ca="1">IF(OR($C72="S",$C72=0),0,MATCH(0,OFFSET($D72,1,$C72,ROW($C$144)-ROW($C72)),0))</f>
        <v>0</v>
      </c>
      <c r="K72" s="73">
        <f ca="1">IF(OR($C72="S",$C72=0),0,MATCH(OFFSET($D72,0,$C72)+1,OFFSET($D72,1,$C72,ROW($C$144)-ROW($C72)),0))</f>
        <v>0</v>
      </c>
      <c r="L72" s="72" t="s">
        <v>15</v>
      </c>
      <c r="M72" s="71" t="s">
        <v>33</v>
      </c>
      <c r="N72" s="70" t="s">
        <v>33</v>
      </c>
      <c r="O72" s="69" t="s">
        <v>203</v>
      </c>
      <c r="P72" s="68" t="s">
        <v>41</v>
      </c>
      <c r="Q72" s="67">
        <v>89799</v>
      </c>
      <c r="R72" s="66" t="s">
        <v>202</v>
      </c>
      <c r="S72" s="65" t="s">
        <v>96</v>
      </c>
      <c r="T72" s="64">
        <v>12</v>
      </c>
      <c r="U72" s="63"/>
      <c r="V72" s="63"/>
      <c r="W72" s="80"/>
      <c r="X72" s="61" t="s">
        <v>28</v>
      </c>
      <c r="Y72" s="79"/>
      <c r="Z72" s="78"/>
      <c r="AA72" s="78"/>
    </row>
    <row r="73" spans="1:27" s="18" customFormat="1" ht="33.75" x14ac:dyDescent="0.2">
      <c r="A73" s="74" t="str">
        <f>CHOOSE(1+LOG(1+2*(ORÇAMENTO.Nivel="Nível 1")+4*(ORÇAMENTO.Nivel="Nível 2")+8*(ORÇAMENTO.Nivel="Nível 3")+16*(ORÇAMENTO.Nivel="Nível 4")+32*(ORÇAMENTO.Nivel="Serviço"),2),0,1,2,3,4,"S")</f>
        <v>S</v>
      </c>
      <c r="B73" s="73">
        <f ca="1">IF(OR(C73="s",C73=0),OFFSET(B73,-1,0),C73)</f>
        <v>3</v>
      </c>
      <c r="C73" s="73" t="str">
        <f ca="1">IF(OFFSET(C73,-1,0)="L",1,IF(OFFSET(C73,-1,0)=1,2,IF(OR(A73="s",A73=0),"S",IF(AND(OFFSET(C73,-1,0)=2,A73=4),3,IF(AND(OR(OFFSET(C73,-1,0)="s",OFFSET(C73,-1,0)=0),A73&lt;&gt;"s",A73&gt;OFFSET(B73,-1,0)),OFFSET(B73,-1,0),A73)))))</f>
        <v>S</v>
      </c>
      <c r="D73" s="73">
        <f ca="1">IF(OR(C73="S",C73=0),0,IF(ISERROR(K73),J73,SMALL(J73:K73,1)))</f>
        <v>0</v>
      </c>
      <c r="E73" s="73">
        <f ca="1">IF($C73=1,OFFSET(E73,-1,0)+1,OFFSET(E73,-1,0))</f>
        <v>1</v>
      </c>
      <c r="F73" s="73">
        <f ca="1">IF($C73=1,0,IF($C73=2,OFFSET(F73,-1,0)+1,OFFSET(F73,-1,0)))</f>
        <v>4</v>
      </c>
      <c r="G73" s="73">
        <f ca="1">IF(AND($C73&lt;=2,$C73&lt;&gt;0),0,IF($C73=3,OFFSET(G73,-1,0)+1,OFFSET(G73,-1,0)))</f>
        <v>3</v>
      </c>
      <c r="H73" s="73">
        <f ca="1">IF(AND($C73&lt;=3,$C73&lt;&gt;0),0,IF($C73=4,OFFSET(H73,-1,0)+1,OFFSET(H73,-1,0)))</f>
        <v>0</v>
      </c>
      <c r="I73" s="73">
        <f ca="1">IF(AND($C73&lt;=4,$C73&lt;&gt;0),0,IF(AND($C73="S",$W73&gt;0),OFFSET(I73,-1,0)+1,OFFSET(I73,-1,0)))</f>
        <v>0</v>
      </c>
      <c r="J73" s="73">
        <f ca="1">IF(OR($C73="S",$C73=0),0,MATCH(0,OFFSET($D73,1,$C73,ROW($C$144)-ROW($C73)),0))</f>
        <v>0</v>
      </c>
      <c r="K73" s="73">
        <f ca="1">IF(OR($C73="S",$C73=0),0,MATCH(OFFSET($D73,0,$C73)+1,OFFSET($D73,1,$C73,ROW($C$144)-ROW($C73)),0))</f>
        <v>0</v>
      </c>
      <c r="L73" s="72" t="s">
        <v>15</v>
      </c>
      <c r="M73" s="71" t="s">
        <v>33</v>
      </c>
      <c r="N73" s="70" t="s">
        <v>33</v>
      </c>
      <c r="O73" s="69" t="s">
        <v>201</v>
      </c>
      <c r="P73" s="68" t="s">
        <v>41</v>
      </c>
      <c r="Q73" s="67">
        <v>89800</v>
      </c>
      <c r="R73" s="66" t="s">
        <v>200</v>
      </c>
      <c r="S73" s="65" t="s">
        <v>96</v>
      </c>
      <c r="T73" s="64">
        <v>164</v>
      </c>
      <c r="U73" s="63"/>
      <c r="V73" s="63"/>
      <c r="W73" s="80"/>
      <c r="X73" s="61" t="s">
        <v>28</v>
      </c>
      <c r="Y73" s="79"/>
      <c r="Z73" s="78"/>
      <c r="AA73" s="78"/>
    </row>
    <row r="74" spans="1:27" s="18" customFormat="1" x14ac:dyDescent="0.2">
      <c r="A74" s="74">
        <f>CHOOSE(1+LOG(1+2*(ORÇAMENTO.Nivel="Nível 1")+4*(ORÇAMENTO.Nivel="Nível 2")+8*(ORÇAMENTO.Nivel="Nível 3")+16*(ORÇAMENTO.Nivel="Nível 4")+32*(ORÇAMENTO.Nivel="Serviço"),2),0,1,2,3,4,"S")</f>
        <v>3</v>
      </c>
      <c r="B74" s="73">
        <f ca="1">IF(OR(C74="s",C74=0),OFFSET(B74,-1,0),C74)</f>
        <v>3</v>
      </c>
      <c r="C74" s="73">
        <f ca="1">IF(OFFSET(C74,-1,0)="L",1,IF(OFFSET(C74,-1,0)=1,2,IF(OR(A74="s",A74=0),"S",IF(AND(OFFSET(C74,-1,0)=2,A74=4),3,IF(AND(OR(OFFSET(C74,-1,0)="s",OFFSET(C74,-1,0)=0),A74&lt;&gt;"s",A74&gt;OFFSET(B74,-1,0)),OFFSET(B74,-1,0),A74)))))</f>
        <v>3</v>
      </c>
      <c r="D74" s="73">
        <f ca="1">IF(OR(C74="S",C74=0),0,IF(ISERROR(K74),J74,SMALL(J74:K74,1)))</f>
        <v>4</v>
      </c>
      <c r="E74" s="73">
        <f ca="1">IF($C74=1,OFFSET(E74,-1,0)+1,OFFSET(E74,-1,0))</f>
        <v>1</v>
      </c>
      <c r="F74" s="73">
        <f ca="1">IF($C74=1,0,IF($C74=2,OFFSET(F74,-1,0)+1,OFFSET(F74,-1,0)))</f>
        <v>4</v>
      </c>
      <c r="G74" s="73">
        <f ca="1">IF(AND($C74&lt;=2,$C74&lt;&gt;0),0,IF($C74=3,OFFSET(G74,-1,0)+1,OFFSET(G74,-1,0)))</f>
        <v>4</v>
      </c>
      <c r="H74" s="73">
        <f ca="1">IF(AND($C74&lt;=3,$C74&lt;&gt;0),0,IF($C74=4,OFFSET(H74,-1,0)+1,OFFSET(H74,-1,0)))</f>
        <v>0</v>
      </c>
      <c r="I74" s="73">
        <f ca="1">IF(AND($C74&lt;=4,$C74&lt;&gt;0),0,IF(AND($C74="S",$W74&gt;0),OFFSET(I74,-1,0)+1,OFFSET(I74,-1,0)))</f>
        <v>0</v>
      </c>
      <c r="J74" s="73">
        <f ca="1">IF(OR($C74="S",$C74=0),0,MATCH(0,OFFSET($D74,1,$C74,ROW($C$144)-ROW($C74)),0))</f>
        <v>11</v>
      </c>
      <c r="K74" s="73">
        <f ca="1">IF(OR($C74="S",$C74=0),0,MATCH(OFFSET($D74,0,$C74)+1,OFFSET($D74,1,$C74,ROW($C$144)-ROW($C74)),0))</f>
        <v>4</v>
      </c>
      <c r="L74" s="72" t="s">
        <v>15</v>
      </c>
      <c r="M74" s="71" t="s">
        <v>45</v>
      </c>
      <c r="N74" s="70" t="s">
        <v>45</v>
      </c>
      <c r="O74" s="69" t="s">
        <v>198</v>
      </c>
      <c r="P74" s="68" t="s">
        <v>41</v>
      </c>
      <c r="Q74" s="67"/>
      <c r="R74" s="66" t="s">
        <v>197</v>
      </c>
      <c r="S74" s="65" t="s">
        <v>34</v>
      </c>
      <c r="T74" s="64"/>
      <c r="U74" s="63"/>
      <c r="V74" s="63"/>
      <c r="W74" s="80"/>
      <c r="X74" s="61" t="s">
        <v>28</v>
      </c>
      <c r="Y74" s="79"/>
      <c r="Z74" s="78"/>
      <c r="AA74" s="78"/>
    </row>
    <row r="75" spans="1:27" s="18" customFormat="1" x14ac:dyDescent="0.2">
      <c r="A75" s="74" t="str">
        <f>CHOOSE(1+LOG(1+2*(ORÇAMENTO.Nivel="Nível 1")+4*(ORÇAMENTO.Nivel="Nível 2")+8*(ORÇAMENTO.Nivel="Nível 3")+16*(ORÇAMENTO.Nivel="Nível 4")+32*(ORÇAMENTO.Nivel="Serviço"),2),0,1,2,3,4,"S")</f>
        <v>S</v>
      </c>
      <c r="B75" s="73">
        <f ca="1">IF(OR(C75="s",C75=0),OFFSET(B75,-1,0),C75)</f>
        <v>3</v>
      </c>
      <c r="C75" s="73" t="str">
        <f ca="1">IF(OFFSET(C75,-1,0)="L",1,IF(OFFSET(C75,-1,0)=1,2,IF(OR(A75="s",A75=0),"S",IF(AND(OFFSET(C75,-1,0)=2,A75=4),3,IF(AND(OR(OFFSET(C75,-1,0)="s",OFFSET(C75,-1,0)=0),A75&lt;&gt;"s",A75&gt;OFFSET(B75,-1,0)),OFFSET(B75,-1,0),A75)))))</f>
        <v>S</v>
      </c>
      <c r="D75" s="73">
        <f ca="1">IF(OR(C75="S",C75=0),0,IF(ISERROR(K75),J75,SMALL(J75:K75,1)))</f>
        <v>0</v>
      </c>
      <c r="E75" s="73">
        <f ca="1">IF($C75=1,OFFSET(E75,-1,0)+1,OFFSET(E75,-1,0))</f>
        <v>1</v>
      </c>
      <c r="F75" s="73">
        <f ca="1">IF($C75=1,0,IF($C75=2,OFFSET(F75,-1,0)+1,OFFSET(F75,-1,0)))</f>
        <v>4</v>
      </c>
      <c r="G75" s="73">
        <f ca="1">IF(AND($C75&lt;=2,$C75&lt;&gt;0),0,IF($C75=3,OFFSET(G75,-1,0)+1,OFFSET(G75,-1,0)))</f>
        <v>4</v>
      </c>
      <c r="H75" s="73">
        <f ca="1">IF(AND($C75&lt;=3,$C75&lt;&gt;0),0,IF($C75=4,OFFSET(H75,-1,0)+1,OFFSET(H75,-1,0)))</f>
        <v>0</v>
      </c>
      <c r="I75" s="73">
        <f ca="1">IF(AND($C75&lt;=4,$C75&lt;&gt;0),0,IF(AND($C75="S",$W75&gt;0),OFFSET(I75,-1,0)+1,OFFSET(I75,-1,0)))</f>
        <v>0</v>
      </c>
      <c r="J75" s="73">
        <f ca="1">IF(OR($C75="S",$C75=0),0,MATCH(0,OFFSET($D75,1,$C75,ROW($C$144)-ROW($C75)),0))</f>
        <v>0</v>
      </c>
      <c r="K75" s="73">
        <f ca="1">IF(OR($C75="S",$C75=0),0,MATCH(OFFSET($D75,0,$C75)+1,OFFSET($D75,1,$C75,ROW($C$144)-ROW($C75)),0))</f>
        <v>0</v>
      </c>
      <c r="L75" s="72" t="s">
        <v>15</v>
      </c>
      <c r="M75" s="71" t="s">
        <v>33</v>
      </c>
      <c r="N75" s="70" t="s">
        <v>33</v>
      </c>
      <c r="O75" s="69" t="s">
        <v>196</v>
      </c>
      <c r="P75" s="68" t="s">
        <v>31</v>
      </c>
      <c r="Q75" s="67">
        <v>81825</v>
      </c>
      <c r="R75" s="66" t="s">
        <v>195</v>
      </c>
      <c r="S75" s="65" t="s">
        <v>107</v>
      </c>
      <c r="T75" s="64">
        <v>6</v>
      </c>
      <c r="U75" s="63"/>
      <c r="V75" s="63"/>
      <c r="W75" s="80"/>
      <c r="X75" s="61" t="s">
        <v>194</v>
      </c>
      <c r="Y75" s="79"/>
      <c r="Z75" s="78"/>
      <c r="AA75" s="78"/>
    </row>
    <row r="76" spans="1:27" s="18" customFormat="1" ht="22.5" x14ac:dyDescent="0.2">
      <c r="A76" s="74" t="str">
        <f>CHOOSE(1+LOG(1+2*(ORÇAMENTO.Nivel="Nível 1")+4*(ORÇAMENTO.Nivel="Nível 2")+8*(ORÇAMENTO.Nivel="Nível 3")+16*(ORÇAMENTO.Nivel="Nível 4")+32*(ORÇAMENTO.Nivel="Serviço"),2),0,1,2,3,4,"S")</f>
        <v>S</v>
      </c>
      <c r="B76" s="73">
        <f ca="1">IF(OR(C76="s",C76=0),OFFSET(B76,-1,0),C76)</f>
        <v>3</v>
      </c>
      <c r="C76" s="73" t="str">
        <f ca="1">IF(OFFSET(C76,-1,0)="L",1,IF(OFFSET(C76,-1,0)=1,2,IF(OR(A76="s",A76=0),"S",IF(AND(OFFSET(C76,-1,0)=2,A76=4),3,IF(AND(OR(OFFSET(C76,-1,0)="s",OFFSET(C76,-1,0)=0),A76&lt;&gt;"s",A76&gt;OFFSET(B76,-1,0)),OFFSET(B76,-1,0),A76)))))</f>
        <v>S</v>
      </c>
      <c r="D76" s="73">
        <f ca="1">IF(OR(C76="S",C76=0),0,IF(ISERROR(K76),J76,SMALL(J76:K76,1)))</f>
        <v>0</v>
      </c>
      <c r="E76" s="73">
        <f ca="1">IF($C76=1,OFFSET(E76,-1,0)+1,OFFSET(E76,-1,0))</f>
        <v>1</v>
      </c>
      <c r="F76" s="73">
        <f ca="1">IF($C76=1,0,IF($C76=2,OFFSET(F76,-1,0)+1,OFFSET(F76,-1,0)))</f>
        <v>4</v>
      </c>
      <c r="G76" s="73">
        <f ca="1">IF(AND($C76&lt;=2,$C76&lt;&gt;0),0,IF($C76=3,OFFSET(G76,-1,0)+1,OFFSET(G76,-1,0)))</f>
        <v>4</v>
      </c>
      <c r="H76" s="73">
        <f ca="1">IF(AND($C76&lt;=3,$C76&lt;&gt;0),0,IF($C76=4,OFFSET(H76,-1,0)+1,OFFSET(H76,-1,0)))</f>
        <v>0</v>
      </c>
      <c r="I76" s="73">
        <f ca="1">IF(AND($C76&lt;=4,$C76&lt;&gt;0),0,IF(AND($C76="S",$W76&gt;0),OFFSET(I76,-1,0)+1,OFFSET(I76,-1,0)))</f>
        <v>0</v>
      </c>
      <c r="J76" s="73">
        <f ca="1">IF(OR($C76="S",$C76=0),0,MATCH(0,OFFSET($D76,1,$C76,ROW($C$144)-ROW($C76)),0))</f>
        <v>0</v>
      </c>
      <c r="K76" s="73">
        <f ca="1">IF(OR($C76="S",$C76=0),0,MATCH(OFFSET($D76,0,$C76)+1,OFFSET($D76,1,$C76,ROW($C$144)-ROW($C76)),0))</f>
        <v>0</v>
      </c>
      <c r="L76" s="72" t="s">
        <v>15</v>
      </c>
      <c r="M76" s="71" t="s">
        <v>33</v>
      </c>
      <c r="N76" s="70" t="s">
        <v>33</v>
      </c>
      <c r="O76" s="69" t="s">
        <v>193</v>
      </c>
      <c r="P76" s="68" t="s">
        <v>31</v>
      </c>
      <c r="Q76" s="67">
        <v>81826</v>
      </c>
      <c r="R76" s="66" t="s">
        <v>192</v>
      </c>
      <c r="S76" s="65" t="s">
        <v>107</v>
      </c>
      <c r="T76" s="64">
        <v>6</v>
      </c>
      <c r="U76" s="63"/>
      <c r="V76" s="63"/>
      <c r="W76" s="80"/>
      <c r="X76" s="61" t="s">
        <v>191</v>
      </c>
      <c r="Y76" s="79"/>
      <c r="Z76" s="78"/>
      <c r="AA76" s="78"/>
    </row>
    <row r="77" spans="1:27" s="18" customFormat="1" ht="22.5" x14ac:dyDescent="0.2">
      <c r="A77" s="74" t="str">
        <f>CHOOSE(1+LOG(1+2*(ORÇAMENTO.Nivel="Nível 1")+4*(ORÇAMENTO.Nivel="Nível 2")+8*(ORÇAMENTO.Nivel="Nível 3")+16*(ORÇAMENTO.Nivel="Nível 4")+32*(ORÇAMENTO.Nivel="Serviço"),2),0,1,2,3,4,"S")</f>
        <v>S</v>
      </c>
      <c r="B77" s="73">
        <f ca="1">IF(OR(C77="s",C77=0),OFFSET(B77,-1,0),C77)</f>
        <v>3</v>
      </c>
      <c r="C77" s="73" t="str">
        <f ca="1">IF(OFFSET(C77,-1,0)="L",1,IF(OFFSET(C77,-1,0)=1,2,IF(OR(A77="s",A77=0),"S",IF(AND(OFFSET(C77,-1,0)=2,A77=4),3,IF(AND(OR(OFFSET(C77,-1,0)="s",OFFSET(C77,-1,0)=0),A77&lt;&gt;"s",A77&gt;OFFSET(B77,-1,0)),OFFSET(B77,-1,0),A77)))))</f>
        <v>S</v>
      </c>
      <c r="D77" s="73">
        <f ca="1">IF(OR(C77="S",C77=0),0,IF(ISERROR(K77),J77,SMALL(J77:K77,1)))</f>
        <v>0</v>
      </c>
      <c r="E77" s="73">
        <f ca="1">IF($C77=1,OFFSET(E77,-1,0)+1,OFFSET(E77,-1,0))</f>
        <v>1</v>
      </c>
      <c r="F77" s="73">
        <f ca="1">IF($C77=1,0,IF($C77=2,OFFSET(F77,-1,0)+1,OFFSET(F77,-1,0)))</f>
        <v>4</v>
      </c>
      <c r="G77" s="73">
        <f ca="1">IF(AND($C77&lt;=2,$C77&lt;&gt;0),0,IF($C77=3,OFFSET(G77,-1,0)+1,OFFSET(G77,-1,0)))</f>
        <v>4</v>
      </c>
      <c r="H77" s="73">
        <f ca="1">IF(AND($C77&lt;=3,$C77&lt;&gt;0),0,IF($C77=4,OFFSET(H77,-1,0)+1,OFFSET(H77,-1,0)))</f>
        <v>0</v>
      </c>
      <c r="I77" s="73">
        <f ca="1">IF(AND($C77&lt;=4,$C77&lt;&gt;0),0,IF(AND($C77="S",$W77&gt;0),OFFSET(I77,-1,0)+1,OFFSET(I77,-1,0)))</f>
        <v>0</v>
      </c>
      <c r="J77" s="73">
        <f ca="1">IF(OR($C77="S",$C77=0),0,MATCH(0,OFFSET($D77,1,$C77,ROW($C$144)-ROW($C77)),0))</f>
        <v>0</v>
      </c>
      <c r="K77" s="73">
        <f ca="1">IF(OR($C77="S",$C77=0),0,MATCH(OFFSET($D77,0,$C77)+1,OFFSET($D77,1,$C77,ROW($C$144)-ROW($C77)),0))</f>
        <v>0</v>
      </c>
      <c r="L77" s="72" t="s">
        <v>15</v>
      </c>
      <c r="M77" s="71" t="s">
        <v>33</v>
      </c>
      <c r="N77" s="70" t="s">
        <v>33</v>
      </c>
      <c r="O77" s="69" t="s">
        <v>190</v>
      </c>
      <c r="P77" s="68" t="s">
        <v>31</v>
      </c>
      <c r="Q77" s="67">
        <v>81828</v>
      </c>
      <c r="R77" s="66" t="s">
        <v>189</v>
      </c>
      <c r="S77" s="65" t="s">
        <v>107</v>
      </c>
      <c r="T77" s="64">
        <v>3</v>
      </c>
      <c r="U77" s="63"/>
      <c r="V77" s="63"/>
      <c r="W77" s="80"/>
      <c r="X77" s="61" t="s">
        <v>28</v>
      </c>
      <c r="Y77" s="79"/>
      <c r="Z77" s="78"/>
      <c r="AA77" s="78"/>
    </row>
    <row r="78" spans="1:27" s="18" customFormat="1" x14ac:dyDescent="0.2">
      <c r="A78" s="74">
        <f>CHOOSE(1+LOG(1+2*(ORÇAMENTO.Nivel="Nível 1")+4*(ORÇAMENTO.Nivel="Nível 2")+8*(ORÇAMENTO.Nivel="Nível 3")+16*(ORÇAMENTO.Nivel="Nível 4")+32*(ORÇAMENTO.Nivel="Serviço"),2),0,1,2,3,4,"S")</f>
        <v>3</v>
      </c>
      <c r="B78" s="73">
        <f ca="1">IF(OR(C78="s",C78=0),OFFSET(B78,-1,0),C78)</f>
        <v>3</v>
      </c>
      <c r="C78" s="73">
        <f ca="1">IF(OFFSET(C78,-1,0)="L",1,IF(OFFSET(C78,-1,0)=1,2,IF(OR(A78="s",A78=0),"S",IF(AND(OFFSET(C78,-1,0)=2,A78=4),3,IF(AND(OR(OFFSET(C78,-1,0)="s",OFFSET(C78,-1,0)=0),A78&lt;&gt;"s",A78&gt;OFFSET(B78,-1,0)),OFFSET(B78,-1,0),A78)))))</f>
        <v>3</v>
      </c>
      <c r="D78" s="73">
        <f ca="1">IF(OR(C78="S",C78=0),0,IF(ISERROR(K78),J78,SMALL(J78:K78,1)))</f>
        <v>7</v>
      </c>
      <c r="E78" s="73">
        <f ca="1">IF($C78=1,OFFSET(E78,-1,0)+1,OFFSET(E78,-1,0))</f>
        <v>1</v>
      </c>
      <c r="F78" s="73">
        <f ca="1">IF($C78=1,0,IF($C78=2,OFFSET(F78,-1,0)+1,OFFSET(F78,-1,0)))</f>
        <v>4</v>
      </c>
      <c r="G78" s="73">
        <f ca="1">IF(AND($C78&lt;=2,$C78&lt;&gt;0),0,IF($C78=3,OFFSET(G78,-1,0)+1,OFFSET(G78,-1,0)))</f>
        <v>5</v>
      </c>
      <c r="H78" s="73">
        <f ca="1">IF(AND($C78&lt;=3,$C78&lt;&gt;0),0,IF($C78=4,OFFSET(H78,-1,0)+1,OFFSET(H78,-1,0)))</f>
        <v>0</v>
      </c>
      <c r="I78" s="73">
        <f ca="1">IF(AND($C78&lt;=4,$C78&lt;&gt;0),0,IF(AND($C78="S",$W78&gt;0),OFFSET(I78,-1,0)+1,OFFSET(I78,-1,0)))</f>
        <v>0</v>
      </c>
      <c r="J78" s="73">
        <f ca="1">IF(OR($C78="S",$C78=0),0,MATCH(0,OFFSET($D78,1,$C78,ROW($C$144)-ROW($C78)),0))</f>
        <v>7</v>
      </c>
      <c r="K78" s="73" t="e">
        <f ca="1">IF(OR($C78="S",$C78=0),0,MATCH(OFFSET($D78,0,$C78)+1,OFFSET($D78,1,$C78,ROW($C$144)-ROW($C78)),0))</f>
        <v>#N/A</v>
      </c>
      <c r="L78" s="72" t="s">
        <v>15</v>
      </c>
      <c r="M78" s="71" t="s">
        <v>45</v>
      </c>
      <c r="N78" s="70" t="s">
        <v>45</v>
      </c>
      <c r="O78" s="81" t="s">
        <v>188</v>
      </c>
      <c r="P78" s="68" t="s">
        <v>41</v>
      </c>
      <c r="Q78" s="67"/>
      <c r="R78" s="66" t="s">
        <v>187</v>
      </c>
      <c r="S78" s="65" t="s">
        <v>34</v>
      </c>
      <c r="T78" s="64"/>
      <c r="U78" s="63"/>
      <c r="V78" s="63"/>
      <c r="W78" s="80"/>
      <c r="X78" s="61" t="s">
        <v>28</v>
      </c>
      <c r="Y78" s="79"/>
      <c r="Z78" s="78"/>
      <c r="AA78" s="78"/>
    </row>
    <row r="79" spans="1:27" s="18" customFormat="1" x14ac:dyDescent="0.2">
      <c r="A79" s="74" t="str">
        <f>CHOOSE(1+LOG(1+2*(ORÇAMENTO.Nivel="Nível 1")+4*(ORÇAMENTO.Nivel="Nível 2")+8*(ORÇAMENTO.Nivel="Nível 3")+16*(ORÇAMENTO.Nivel="Nível 4")+32*(ORÇAMENTO.Nivel="Serviço"),2),0,1,2,3,4,"S")</f>
        <v>S</v>
      </c>
      <c r="B79" s="73">
        <f ca="1">IF(OR(C79="s",C79=0),OFFSET(B79,-1,0),C79)</f>
        <v>3</v>
      </c>
      <c r="C79" s="73" t="str">
        <f ca="1">IF(OFFSET(C79,-1,0)="L",1,IF(OFFSET(C79,-1,0)=1,2,IF(OR(A79="s",A79=0),"S",IF(AND(OFFSET(C79,-1,0)=2,A79=4),3,IF(AND(OR(OFFSET(C79,-1,0)="s",OFFSET(C79,-1,0)=0),A79&lt;&gt;"s",A79&gt;OFFSET(B79,-1,0)),OFFSET(B79,-1,0),A79)))))</f>
        <v>S</v>
      </c>
      <c r="D79" s="73">
        <f ca="1">IF(OR(C79="S",C79=0),0,IF(ISERROR(K79),J79,SMALL(J79:K79,1)))</f>
        <v>0</v>
      </c>
      <c r="E79" s="73">
        <f ca="1">IF($C79=1,OFFSET(E79,-1,0)+1,OFFSET(E79,-1,0))</f>
        <v>1</v>
      </c>
      <c r="F79" s="73">
        <f ca="1">IF($C79=1,0,IF($C79=2,OFFSET(F79,-1,0)+1,OFFSET(F79,-1,0)))</f>
        <v>4</v>
      </c>
      <c r="G79" s="73">
        <f ca="1">IF(AND($C79&lt;=2,$C79&lt;&gt;0),0,IF($C79=3,OFFSET(G79,-1,0)+1,OFFSET(G79,-1,0)))</f>
        <v>5</v>
      </c>
      <c r="H79" s="73">
        <f ca="1">IF(AND($C79&lt;=3,$C79&lt;&gt;0),0,IF($C79=4,OFFSET(H79,-1,0)+1,OFFSET(H79,-1,0)))</f>
        <v>0</v>
      </c>
      <c r="I79" s="73">
        <f ca="1">IF(AND($C79&lt;=4,$C79&lt;&gt;0),0,IF(AND($C79="S",$W79&gt;0),OFFSET(I79,-1,0)+1,OFFSET(I79,-1,0)))</f>
        <v>0</v>
      </c>
      <c r="J79" s="73">
        <f ca="1">IF(OR($C79="S",$C79=0),0,MATCH(0,OFFSET($D79,1,$C79,ROW($C$144)-ROW($C79)),0))</f>
        <v>0</v>
      </c>
      <c r="K79" s="73">
        <f ca="1">IF(OR($C79="S",$C79=0),0,MATCH(OFFSET($D79,0,$C79)+1,OFFSET($D79,1,$C79,ROW($C$144)-ROW($C79)),0))</f>
        <v>0</v>
      </c>
      <c r="L79" s="72" t="s">
        <v>15</v>
      </c>
      <c r="M79" s="71" t="s">
        <v>33</v>
      </c>
      <c r="N79" s="70" t="s">
        <v>33</v>
      </c>
      <c r="O79" s="81" t="s">
        <v>186</v>
      </c>
      <c r="P79" s="68" t="s">
        <v>31</v>
      </c>
      <c r="Q79" s="67">
        <v>85003</v>
      </c>
      <c r="R79" s="66" t="s">
        <v>124</v>
      </c>
      <c r="S79" s="65" t="s">
        <v>107</v>
      </c>
      <c r="T79" s="64">
        <v>1</v>
      </c>
      <c r="U79" s="63"/>
      <c r="V79" s="63"/>
      <c r="W79" s="80"/>
      <c r="X79" s="61" t="s">
        <v>28</v>
      </c>
      <c r="Y79" s="79"/>
      <c r="Z79" s="78"/>
      <c r="AA79" s="78"/>
    </row>
    <row r="80" spans="1:27" s="18" customFormat="1" ht="22.5" x14ac:dyDescent="0.2">
      <c r="A80" s="74" t="str">
        <f>CHOOSE(1+LOG(1+2*(ORÇAMENTO.Nivel="Nível 1")+4*(ORÇAMENTO.Nivel="Nível 2")+8*(ORÇAMENTO.Nivel="Nível 3")+16*(ORÇAMENTO.Nivel="Nível 4")+32*(ORÇAMENTO.Nivel="Serviço"),2),0,1,2,3,4,"S")</f>
        <v>S</v>
      </c>
      <c r="B80" s="73">
        <f ca="1">IF(OR(C80="s",C80=0),OFFSET(B80,-1,0),C80)</f>
        <v>3</v>
      </c>
      <c r="C80" s="73" t="str">
        <f ca="1">IF(OFFSET(C80,-1,0)="L",1,IF(OFFSET(C80,-1,0)=1,2,IF(OR(A80="s",A80=0),"S",IF(AND(OFFSET(C80,-1,0)=2,A80=4),3,IF(AND(OR(OFFSET(C80,-1,0)="s",OFFSET(C80,-1,0)=0),A80&lt;&gt;"s",A80&gt;OFFSET(B80,-1,0)),OFFSET(B80,-1,0),A80)))))</f>
        <v>S</v>
      </c>
      <c r="D80" s="73">
        <f ca="1">IF(OR(C80="S",C80=0),0,IF(ISERROR(K80),J80,SMALL(J80:K80,1)))</f>
        <v>0</v>
      </c>
      <c r="E80" s="73">
        <f ca="1">IF($C80=1,OFFSET(E80,-1,0)+1,OFFSET(E80,-1,0))</f>
        <v>1</v>
      </c>
      <c r="F80" s="73">
        <f ca="1">IF($C80=1,0,IF($C80=2,OFFSET(F80,-1,0)+1,OFFSET(F80,-1,0)))</f>
        <v>4</v>
      </c>
      <c r="G80" s="73">
        <f ca="1">IF(AND($C80&lt;=2,$C80&lt;&gt;0),0,IF($C80=3,OFFSET(G80,-1,0)+1,OFFSET(G80,-1,0)))</f>
        <v>5</v>
      </c>
      <c r="H80" s="73">
        <f ca="1">IF(AND($C80&lt;=3,$C80&lt;&gt;0),0,IF($C80=4,OFFSET(H80,-1,0)+1,OFFSET(H80,-1,0)))</f>
        <v>0</v>
      </c>
      <c r="I80" s="73">
        <f ca="1">IF(AND($C80&lt;=4,$C80&lt;&gt;0),0,IF(AND($C80="S",$W80&gt;0),OFFSET(I80,-1,0)+1,OFFSET(I80,-1,0)))</f>
        <v>0</v>
      </c>
      <c r="J80" s="73">
        <f ca="1">IF(OR($C80="S",$C80=0),0,MATCH(0,OFFSET($D80,1,$C80,ROW($C$144)-ROW($C80)),0))</f>
        <v>0</v>
      </c>
      <c r="K80" s="73">
        <f ca="1">IF(OR($C80="S",$C80=0),0,MATCH(OFFSET($D80,0,$C80)+1,OFFSET($D80,1,$C80,ROW($C$144)-ROW($C80)),0))</f>
        <v>0</v>
      </c>
      <c r="L80" s="72" t="s">
        <v>15</v>
      </c>
      <c r="M80" s="71" t="s">
        <v>33</v>
      </c>
      <c r="N80" s="70" t="s">
        <v>33</v>
      </c>
      <c r="O80" s="81" t="s">
        <v>185</v>
      </c>
      <c r="P80" s="68" t="s">
        <v>31</v>
      </c>
      <c r="Q80" s="67">
        <v>85006</v>
      </c>
      <c r="R80" s="66" t="s">
        <v>184</v>
      </c>
      <c r="S80" s="65" t="s">
        <v>73</v>
      </c>
      <c r="T80" s="64">
        <v>5</v>
      </c>
      <c r="U80" s="63"/>
      <c r="V80" s="63"/>
      <c r="W80" s="80"/>
      <c r="X80" s="61" t="s">
        <v>28</v>
      </c>
      <c r="Y80" s="79"/>
      <c r="Z80" s="78"/>
      <c r="AA80" s="78"/>
    </row>
    <row r="81" spans="1:27" s="18" customFormat="1" ht="22.5" x14ac:dyDescent="0.2">
      <c r="A81" s="74" t="str">
        <f>CHOOSE(1+LOG(1+2*(ORÇAMENTO.Nivel="Nível 1")+4*(ORÇAMENTO.Nivel="Nível 2")+8*(ORÇAMENTO.Nivel="Nível 3")+16*(ORÇAMENTO.Nivel="Nível 4")+32*(ORÇAMENTO.Nivel="Serviço"),2),0,1,2,3,4,"S")</f>
        <v>S</v>
      </c>
      <c r="B81" s="73">
        <f ca="1">IF(OR(C81="s",C81=0),OFFSET(B81,-1,0),C81)</f>
        <v>3</v>
      </c>
      <c r="C81" s="73" t="str">
        <f ca="1">IF(OFFSET(C81,-1,0)="L",1,IF(OFFSET(C81,-1,0)=1,2,IF(OR(A81="s",A81=0),"S",IF(AND(OFFSET(C81,-1,0)=2,A81=4),3,IF(AND(OR(OFFSET(C81,-1,0)="s",OFFSET(C81,-1,0)=0),A81&lt;&gt;"s",A81&gt;OFFSET(B81,-1,0)),OFFSET(B81,-1,0),A81)))))</f>
        <v>S</v>
      </c>
      <c r="D81" s="73">
        <f ca="1">IF(OR(C81="S",C81=0),0,IF(ISERROR(K81),J81,SMALL(J81:K81,1)))</f>
        <v>0</v>
      </c>
      <c r="E81" s="73">
        <f ca="1">IF($C81=1,OFFSET(E81,-1,0)+1,OFFSET(E81,-1,0))</f>
        <v>1</v>
      </c>
      <c r="F81" s="73">
        <f ca="1">IF($C81=1,0,IF($C81=2,OFFSET(F81,-1,0)+1,OFFSET(F81,-1,0)))</f>
        <v>4</v>
      </c>
      <c r="G81" s="73">
        <f ca="1">IF(AND($C81&lt;=2,$C81&lt;&gt;0),0,IF($C81=3,OFFSET(G81,-1,0)+1,OFFSET(G81,-1,0)))</f>
        <v>5</v>
      </c>
      <c r="H81" s="73">
        <f ca="1">IF(AND($C81&lt;=3,$C81&lt;&gt;0),0,IF($C81=4,OFFSET(H81,-1,0)+1,OFFSET(H81,-1,0)))</f>
        <v>0</v>
      </c>
      <c r="I81" s="73">
        <f ca="1">IF(AND($C81&lt;=4,$C81&lt;&gt;0),0,IF(AND($C81="S",$W81&gt;0),OFFSET(I81,-1,0)+1,OFFSET(I81,-1,0)))</f>
        <v>0</v>
      </c>
      <c r="J81" s="73">
        <f ca="1">IF(OR($C81="S",$C81=0),0,MATCH(0,OFFSET($D81,1,$C81,ROW($C$144)-ROW($C81)),0))</f>
        <v>0</v>
      </c>
      <c r="K81" s="73">
        <f ca="1">IF(OR($C81="S",$C81=0),0,MATCH(OFFSET($D81,0,$C81)+1,OFFSET($D81,1,$C81,ROW($C$144)-ROW($C81)),0))</f>
        <v>0</v>
      </c>
      <c r="L81" s="72" t="s">
        <v>15</v>
      </c>
      <c r="M81" s="71" t="s">
        <v>33</v>
      </c>
      <c r="N81" s="70" t="s">
        <v>33</v>
      </c>
      <c r="O81" s="81" t="s">
        <v>183</v>
      </c>
      <c r="P81" s="68" t="s">
        <v>119</v>
      </c>
      <c r="Q81" s="67" t="s">
        <v>182</v>
      </c>
      <c r="R81" s="66" t="s">
        <v>181</v>
      </c>
      <c r="S81" s="65" t="s">
        <v>116</v>
      </c>
      <c r="T81" s="64">
        <v>6</v>
      </c>
      <c r="U81" s="63"/>
      <c r="V81" s="63"/>
      <c r="W81" s="80"/>
      <c r="X81" s="61" t="s">
        <v>28</v>
      </c>
      <c r="Y81" s="79"/>
      <c r="Z81" s="78"/>
      <c r="AA81" s="78"/>
    </row>
    <row r="82" spans="1:27" s="18" customFormat="1" ht="22.5" x14ac:dyDescent="0.2">
      <c r="A82" s="74" t="str">
        <f>CHOOSE(1+LOG(1+2*(ORÇAMENTO.Nivel="Nível 1")+4*(ORÇAMENTO.Nivel="Nível 2")+8*(ORÇAMENTO.Nivel="Nível 3")+16*(ORÇAMENTO.Nivel="Nível 4")+32*(ORÇAMENTO.Nivel="Serviço"),2),0,1,2,3,4,"S")</f>
        <v>S</v>
      </c>
      <c r="B82" s="73">
        <f ca="1">IF(OR(C82="s",C82=0),OFFSET(B82,-1,0),C82)</f>
        <v>3</v>
      </c>
      <c r="C82" s="73" t="str">
        <f ca="1">IF(OFFSET(C82,-1,0)="L",1,IF(OFFSET(C82,-1,0)=1,2,IF(OR(A82="s",A82=0),"S",IF(AND(OFFSET(C82,-1,0)=2,A82=4),3,IF(AND(OR(OFFSET(C82,-1,0)="s",OFFSET(C82,-1,0)=0),A82&lt;&gt;"s",A82&gt;OFFSET(B82,-1,0)),OFFSET(B82,-1,0),A82)))))</f>
        <v>S</v>
      </c>
      <c r="D82" s="73">
        <f ca="1">IF(OR(C82="S",C82=0),0,IF(ISERROR(K82),J82,SMALL(J82:K82,1)))</f>
        <v>0</v>
      </c>
      <c r="E82" s="73">
        <f ca="1">IF($C82=1,OFFSET(E82,-1,0)+1,OFFSET(E82,-1,0))</f>
        <v>1</v>
      </c>
      <c r="F82" s="73">
        <f ca="1">IF($C82=1,0,IF($C82=2,OFFSET(F82,-1,0)+1,OFFSET(F82,-1,0)))</f>
        <v>4</v>
      </c>
      <c r="G82" s="73">
        <f ca="1">IF(AND($C82&lt;=2,$C82&lt;&gt;0),0,IF($C82=3,OFFSET(G82,-1,0)+1,OFFSET(G82,-1,0)))</f>
        <v>5</v>
      </c>
      <c r="H82" s="73">
        <f ca="1">IF(AND($C82&lt;=3,$C82&lt;&gt;0),0,IF($C82=4,OFFSET(H82,-1,0)+1,OFFSET(H82,-1,0)))</f>
        <v>0</v>
      </c>
      <c r="I82" s="73">
        <f ca="1">IF(AND($C82&lt;=4,$C82&lt;&gt;0),0,IF(AND($C82="S",$W82&gt;0),OFFSET(I82,-1,0)+1,OFFSET(I82,-1,0)))</f>
        <v>0</v>
      </c>
      <c r="J82" s="73">
        <f ca="1">IF(OR($C82="S",$C82=0),0,MATCH(0,OFFSET($D82,1,$C82,ROW($C$144)-ROW($C82)),0))</f>
        <v>0</v>
      </c>
      <c r="K82" s="73">
        <f ca="1">IF(OR($C82="S",$C82=0),0,MATCH(OFFSET($D82,0,$C82)+1,OFFSET($D82,1,$C82,ROW($C$144)-ROW($C82)),0))</f>
        <v>0</v>
      </c>
      <c r="L82" s="72" t="s">
        <v>15</v>
      </c>
      <c r="M82" s="71" t="s">
        <v>33</v>
      </c>
      <c r="N82" s="70" t="s">
        <v>33</v>
      </c>
      <c r="O82" s="81" t="s">
        <v>180</v>
      </c>
      <c r="P82" s="68" t="s">
        <v>41</v>
      </c>
      <c r="Q82" s="67">
        <v>97599</v>
      </c>
      <c r="R82" s="66" t="s">
        <v>179</v>
      </c>
      <c r="S82" s="65" t="s">
        <v>145</v>
      </c>
      <c r="T82" s="64">
        <v>20</v>
      </c>
      <c r="U82" s="63"/>
      <c r="V82" s="63"/>
      <c r="W82" s="80"/>
      <c r="X82" s="61" t="s">
        <v>28</v>
      </c>
      <c r="Y82" s="79"/>
      <c r="Z82" s="78"/>
      <c r="AA82" s="78"/>
    </row>
    <row r="83" spans="1:27" s="18" customFormat="1" ht="22.5" x14ac:dyDescent="0.2">
      <c r="A83" s="74" t="str">
        <f>CHOOSE(1+LOG(1+2*(ORÇAMENTO.Nivel="Nível 1")+4*(ORÇAMENTO.Nivel="Nível 2")+8*(ORÇAMENTO.Nivel="Nível 3")+16*(ORÇAMENTO.Nivel="Nível 4")+32*(ORÇAMENTO.Nivel="Serviço"),2),0,1,2,3,4,"S")</f>
        <v>S</v>
      </c>
      <c r="B83" s="73">
        <f ca="1">IF(OR(C83="s",C83=0),OFFSET(B83,-1,0),C83)</f>
        <v>3</v>
      </c>
      <c r="C83" s="73" t="str">
        <f ca="1">IF(OFFSET(C83,-1,0)="L",1,IF(OFFSET(C83,-1,0)=1,2,IF(OR(A83="s",A83=0),"S",IF(AND(OFFSET(C83,-1,0)=2,A83=4),3,IF(AND(OR(OFFSET(C83,-1,0)="s",OFFSET(C83,-1,0)=0),A83&lt;&gt;"s",A83&gt;OFFSET(B83,-1,0)),OFFSET(B83,-1,0),A83)))))</f>
        <v>S</v>
      </c>
      <c r="D83" s="73">
        <f ca="1">IF(OR(C83="S",C83=0),0,IF(ISERROR(K83),J83,SMALL(J83:K83,1)))</f>
        <v>0</v>
      </c>
      <c r="E83" s="73">
        <f ca="1">IF($C83=1,OFFSET(E83,-1,0)+1,OFFSET(E83,-1,0))</f>
        <v>1</v>
      </c>
      <c r="F83" s="73">
        <f ca="1">IF($C83=1,0,IF($C83=2,OFFSET(F83,-1,0)+1,OFFSET(F83,-1,0)))</f>
        <v>4</v>
      </c>
      <c r="G83" s="73">
        <f ca="1">IF(AND($C83&lt;=2,$C83&lt;&gt;0),0,IF($C83=3,OFFSET(G83,-1,0)+1,OFFSET(G83,-1,0)))</f>
        <v>5</v>
      </c>
      <c r="H83" s="73">
        <f ca="1">IF(AND($C83&lt;=3,$C83&lt;&gt;0),0,IF($C83=4,OFFSET(H83,-1,0)+1,OFFSET(H83,-1,0)))</f>
        <v>0</v>
      </c>
      <c r="I83" s="73">
        <f ca="1">IF(AND($C83&lt;=4,$C83&lt;&gt;0),0,IF(AND($C83="S",$W83&gt;0),OFFSET(I83,-1,0)+1,OFFSET(I83,-1,0)))</f>
        <v>0</v>
      </c>
      <c r="J83" s="73">
        <f ca="1">IF(OR($C83="S",$C83=0),0,MATCH(0,OFFSET($D83,1,$C83,ROW($C$144)-ROW($C83)),0))</f>
        <v>0</v>
      </c>
      <c r="K83" s="73">
        <f ca="1">IF(OR($C83="S",$C83=0),0,MATCH(OFFSET($D83,0,$C83)+1,OFFSET($D83,1,$C83,ROW($C$144)-ROW($C83)),0))</f>
        <v>0</v>
      </c>
      <c r="L83" s="72" t="s">
        <v>15</v>
      </c>
      <c r="M83" s="71" t="s">
        <v>33</v>
      </c>
      <c r="N83" s="70" t="s">
        <v>33</v>
      </c>
      <c r="O83" s="81" t="s">
        <v>178</v>
      </c>
      <c r="P83" s="68" t="s">
        <v>119</v>
      </c>
      <c r="Q83" s="67" t="s">
        <v>177</v>
      </c>
      <c r="R83" s="66" t="s">
        <v>176</v>
      </c>
      <c r="S83" s="65" t="s">
        <v>116</v>
      </c>
      <c r="T83" s="64">
        <v>25</v>
      </c>
      <c r="U83" s="63"/>
      <c r="V83" s="63"/>
      <c r="W83" s="80"/>
      <c r="X83" s="61" t="s">
        <v>28</v>
      </c>
      <c r="Y83" s="79"/>
      <c r="Z83" s="78"/>
      <c r="AA83" s="78"/>
    </row>
    <row r="84" spans="1:27" s="18" customFormat="1" ht="22.5" x14ac:dyDescent="0.2">
      <c r="A84" s="74" t="str">
        <f>CHOOSE(1+LOG(1+2*(ORÇAMENTO.Nivel="Nível 1")+4*(ORÇAMENTO.Nivel="Nível 2")+8*(ORÇAMENTO.Nivel="Nível 3")+16*(ORÇAMENTO.Nivel="Nível 4")+32*(ORÇAMENTO.Nivel="Serviço"),2),0,1,2,3,4,"S")</f>
        <v>S</v>
      </c>
      <c r="B84" s="73">
        <f ca="1">IF(OR(C84="s",C84=0),OFFSET(B84,-1,0),C84)</f>
        <v>3</v>
      </c>
      <c r="C84" s="73" t="str">
        <f ca="1">IF(OFFSET(C84,-1,0)="L",1,IF(OFFSET(C84,-1,0)=1,2,IF(OR(A84="s",A84=0),"S",IF(AND(OFFSET(C84,-1,0)=2,A84=4),3,IF(AND(OR(OFFSET(C84,-1,0)="s",OFFSET(C84,-1,0)=0),A84&lt;&gt;"s",A84&gt;OFFSET(B84,-1,0)),OFFSET(B84,-1,0),A84)))))</f>
        <v>S</v>
      </c>
      <c r="D84" s="73">
        <f ca="1">IF(OR(C84="S",C84=0),0,IF(ISERROR(K84),J84,SMALL(J84:K84,1)))</f>
        <v>0</v>
      </c>
      <c r="E84" s="73">
        <f ca="1">IF($C84=1,OFFSET(E84,-1,0)+1,OFFSET(E84,-1,0))</f>
        <v>1</v>
      </c>
      <c r="F84" s="73">
        <f ca="1">IF($C84=1,0,IF($C84=2,OFFSET(F84,-1,0)+1,OFFSET(F84,-1,0)))</f>
        <v>4</v>
      </c>
      <c r="G84" s="73">
        <f ca="1">IF(AND($C84&lt;=2,$C84&lt;&gt;0),0,IF($C84=3,OFFSET(G84,-1,0)+1,OFFSET(G84,-1,0)))</f>
        <v>5</v>
      </c>
      <c r="H84" s="73">
        <f ca="1">IF(AND($C84&lt;=3,$C84&lt;&gt;0),0,IF($C84=4,OFFSET(H84,-1,0)+1,OFFSET(H84,-1,0)))</f>
        <v>0</v>
      </c>
      <c r="I84" s="73">
        <f ca="1">IF(AND($C84&lt;=4,$C84&lt;&gt;0),0,IF(AND($C84="S",$W84&gt;0),OFFSET(I84,-1,0)+1,OFFSET(I84,-1,0)))</f>
        <v>0</v>
      </c>
      <c r="J84" s="73">
        <f ca="1">IF(OR($C84="S",$C84=0),0,MATCH(0,OFFSET($D84,1,$C84,ROW($C$144)-ROW($C84)),0))</f>
        <v>0</v>
      </c>
      <c r="K84" s="73">
        <f ca="1">IF(OR($C84="S",$C84=0),0,MATCH(OFFSET($D84,0,$C84)+1,OFFSET($D84,1,$C84,ROW($C$144)-ROW($C84)),0))</f>
        <v>0</v>
      </c>
      <c r="L84" s="72" t="s">
        <v>15</v>
      </c>
      <c r="M84" s="71" t="s">
        <v>33</v>
      </c>
      <c r="N84" s="70" t="s">
        <v>33</v>
      </c>
      <c r="O84" s="81" t="s">
        <v>175</v>
      </c>
      <c r="P84" s="68" t="s">
        <v>119</v>
      </c>
      <c r="Q84" s="67" t="s">
        <v>174</v>
      </c>
      <c r="R84" s="66" t="s">
        <v>173</v>
      </c>
      <c r="S84" s="65" t="s">
        <v>38</v>
      </c>
      <c r="T84" s="64">
        <v>6</v>
      </c>
      <c r="U84" s="63"/>
      <c r="V84" s="63"/>
      <c r="W84" s="80"/>
      <c r="X84" s="61" t="s">
        <v>28</v>
      </c>
      <c r="Y84" s="79"/>
      <c r="Z84" s="78"/>
      <c r="AA84" s="78"/>
    </row>
    <row r="85" spans="1:27" s="10" customFormat="1" x14ac:dyDescent="0.2">
      <c r="A85" s="74">
        <f>CHOOSE(1+LOG(1+2*(ORÇAMENTO.Nivel="Nível 1")+4*(ORÇAMENTO.Nivel="Nível 2")+8*(ORÇAMENTO.Nivel="Nível 3")+16*(ORÇAMENTO.Nivel="Nível 4")+32*(ORÇAMENTO.Nivel="Serviço"),2),0,1,2,3,4,"S")</f>
        <v>2</v>
      </c>
      <c r="B85" s="73">
        <f ca="1">IF(OR(C85="s",C85=0),OFFSET(B85,-1,0),C85)</f>
        <v>2</v>
      </c>
      <c r="C85" s="73">
        <f ca="1">IF(OFFSET(C85,-1,0)="L",1,IF(OFFSET(C85,-1,0)=1,2,IF(OR(A85="s",A85=0),"S",IF(AND(OFFSET(C85,-1,0)=2,A85=4),3,IF(AND(OR(OFFSET(C85,-1,0)="s",OFFSET(C85,-1,0)=0),A85&lt;&gt;"s",A85&gt;OFFSET(B85,-1,0)),OFFSET(B85,-1,0),A85)))))</f>
        <v>2</v>
      </c>
      <c r="D85" s="73">
        <f ca="1">IF(OR(C85="S",C85=0),0,IF(ISERROR(K85),J85,SMALL(J85:K85,1)))</f>
        <v>26</v>
      </c>
      <c r="E85" s="73">
        <f ca="1">IF($C85=1,OFFSET(E85,-1,0)+1,OFFSET(E85,-1,0))</f>
        <v>1</v>
      </c>
      <c r="F85" s="73">
        <f ca="1">IF($C85=1,0,IF($C85=2,OFFSET(F85,-1,0)+1,OFFSET(F85,-1,0)))</f>
        <v>5</v>
      </c>
      <c r="G85" s="73">
        <f ca="1">IF(AND($C85&lt;=2,$C85&lt;&gt;0),0,IF($C85=3,OFFSET(G85,-1,0)+1,OFFSET(G85,-1,0)))</f>
        <v>0</v>
      </c>
      <c r="H85" s="73">
        <f ca="1">IF(AND($C85&lt;=3,$C85&lt;&gt;0),0,IF($C85=4,OFFSET(H85,-1,0)+1,OFFSET(H85,-1,0)))</f>
        <v>0</v>
      </c>
      <c r="I85" s="73">
        <f ca="1">IF(AND($C85&lt;=4,$C85&lt;&gt;0),0,IF(AND($C85="S",$W85&gt;0),OFFSET(I85,-1,0)+1,OFFSET(I85,-1,0)))</f>
        <v>0</v>
      </c>
      <c r="J85" s="73">
        <f ca="1">IF(OR($C85="S",$C85=0),0,MATCH(0,OFFSET($D85,1,$C85,ROW($C$144)-ROW($C85)),0))</f>
        <v>59</v>
      </c>
      <c r="K85" s="73">
        <f ca="1">IF(OR($C85="S",$C85=0),0,MATCH(OFFSET($D85,0,$C85)+1,OFFSET($D85,1,$C85,ROW($C$144)-ROW($C85)),0))</f>
        <v>26</v>
      </c>
      <c r="L85" s="72" t="s">
        <v>15</v>
      </c>
      <c r="M85" s="71" t="s">
        <v>36</v>
      </c>
      <c r="N85" s="70" t="s">
        <v>36</v>
      </c>
      <c r="O85" s="69" t="s">
        <v>172</v>
      </c>
      <c r="P85" s="68"/>
      <c r="Q85" s="67"/>
      <c r="R85" s="75" t="s">
        <v>10</v>
      </c>
      <c r="S85" s="65" t="s">
        <v>34</v>
      </c>
      <c r="T85" s="64"/>
      <c r="U85" s="63"/>
      <c r="V85" s="63"/>
      <c r="W85" s="62"/>
      <c r="X85" s="61" t="s">
        <v>28</v>
      </c>
      <c r="Y85" s="23"/>
      <c r="Z85" s="28"/>
      <c r="AA85" s="28"/>
    </row>
    <row r="86" spans="1:27" s="10" customFormat="1" ht="22.5" x14ac:dyDescent="0.2">
      <c r="A86" s="74" t="str">
        <f>CHOOSE(1+LOG(1+2*(ORÇAMENTO.Nivel="Nível 1")+4*(ORÇAMENTO.Nivel="Nível 2")+8*(ORÇAMENTO.Nivel="Nível 3")+16*(ORÇAMENTO.Nivel="Nível 4")+32*(ORÇAMENTO.Nivel="Serviço"),2),0,1,2,3,4,"S")</f>
        <v>S</v>
      </c>
      <c r="B86" s="73">
        <f ca="1">IF(OR(C86="s",C86=0),OFFSET(B86,-1,0),C86)</f>
        <v>2</v>
      </c>
      <c r="C86" s="73" t="str">
        <f ca="1">IF(OFFSET(C86,-1,0)="L",1,IF(OFFSET(C86,-1,0)=1,2,IF(OR(A86="s",A86=0),"S",IF(AND(OFFSET(C86,-1,0)=2,A86=4),3,IF(AND(OR(OFFSET(C86,-1,0)="s",OFFSET(C86,-1,0)=0),A86&lt;&gt;"s",A86&gt;OFFSET(B86,-1,0)),OFFSET(B86,-1,0),A86)))))</f>
        <v>S</v>
      </c>
      <c r="D86" s="73">
        <f ca="1">IF(OR(C86="S",C86=0),0,IF(ISERROR(K86),J86,SMALL(J86:K86,1)))</f>
        <v>0</v>
      </c>
      <c r="E86" s="73">
        <f ca="1">IF($C86=1,OFFSET(E86,-1,0)+1,OFFSET(E86,-1,0))</f>
        <v>1</v>
      </c>
      <c r="F86" s="73">
        <f ca="1">IF($C86=1,0,IF($C86=2,OFFSET(F86,-1,0)+1,OFFSET(F86,-1,0)))</f>
        <v>5</v>
      </c>
      <c r="G86" s="73">
        <f ca="1">IF(AND($C86&lt;=2,$C86&lt;&gt;0),0,IF($C86=3,OFFSET(G86,-1,0)+1,OFFSET(G86,-1,0)))</f>
        <v>0</v>
      </c>
      <c r="H86" s="73">
        <f ca="1">IF(AND($C86&lt;=3,$C86&lt;&gt;0),0,IF($C86=4,OFFSET(H86,-1,0)+1,OFFSET(H86,-1,0)))</f>
        <v>0</v>
      </c>
      <c r="I86" s="73">
        <f ca="1">IF(AND($C86&lt;=4,$C86&lt;&gt;0),0,IF(AND($C86="S",$W86&gt;0),OFFSET(I86,-1,0)+1,OFFSET(I86,-1,0)))</f>
        <v>0</v>
      </c>
      <c r="J86" s="73">
        <f ca="1">IF(OR($C86="S",$C86=0),0,MATCH(0,OFFSET($D86,1,$C86,ROW($C$144)-ROW($C86)),0))</f>
        <v>0</v>
      </c>
      <c r="K86" s="73">
        <f ca="1">IF(OR($C86="S",$C86=0),0,MATCH(OFFSET($D86,0,$C86)+1,OFFSET($D86,1,$C86,ROW($C$144)-ROW($C86)),0))</f>
        <v>0</v>
      </c>
      <c r="L86" s="72" t="s">
        <v>15</v>
      </c>
      <c r="M86" s="71" t="s">
        <v>33</v>
      </c>
      <c r="N86" s="70" t="s">
        <v>33</v>
      </c>
      <c r="O86" s="69" t="s">
        <v>171</v>
      </c>
      <c r="P86" s="68" t="s">
        <v>31</v>
      </c>
      <c r="Q86" s="67">
        <v>91007</v>
      </c>
      <c r="R86" s="66" t="s">
        <v>170</v>
      </c>
      <c r="S86" s="65" t="s">
        <v>107</v>
      </c>
      <c r="T86" s="64">
        <v>1</v>
      </c>
      <c r="U86" s="63"/>
      <c r="V86" s="63"/>
      <c r="W86" s="62"/>
      <c r="X86" s="61" t="s">
        <v>28</v>
      </c>
      <c r="Y86" s="23"/>
      <c r="Z86" s="28"/>
      <c r="AA86" s="28"/>
    </row>
    <row r="87" spans="1:27" s="10" customFormat="1" x14ac:dyDescent="0.2">
      <c r="A87" s="74" t="str">
        <f>CHOOSE(1+LOG(1+2*(ORÇAMENTO.Nivel="Nível 1")+4*(ORÇAMENTO.Nivel="Nível 2")+8*(ORÇAMENTO.Nivel="Nível 3")+16*(ORÇAMENTO.Nivel="Nível 4")+32*(ORÇAMENTO.Nivel="Serviço"),2),0,1,2,3,4,"S")</f>
        <v>S</v>
      </c>
      <c r="B87" s="73">
        <f ca="1">IF(OR(C87="s",C87=0),OFFSET(B87,-1,0),C87)</f>
        <v>2</v>
      </c>
      <c r="C87" s="73" t="str">
        <f ca="1">IF(OFFSET(C87,-1,0)="L",1,IF(OFFSET(C87,-1,0)=1,2,IF(OR(A87="s",A87=0),"S",IF(AND(OFFSET(C87,-1,0)=2,A87=4),3,IF(AND(OR(OFFSET(C87,-1,0)="s",OFFSET(C87,-1,0)=0),A87&lt;&gt;"s",A87&gt;OFFSET(B87,-1,0)),OFFSET(B87,-1,0),A87)))))</f>
        <v>S</v>
      </c>
      <c r="D87" s="73">
        <f ca="1">IF(OR(C87="S",C87=0),0,IF(ISERROR(K87),J87,SMALL(J87:K87,1)))</f>
        <v>0</v>
      </c>
      <c r="E87" s="73">
        <f ca="1">IF($C87=1,OFFSET(E87,-1,0)+1,OFFSET(E87,-1,0))</f>
        <v>1</v>
      </c>
      <c r="F87" s="73">
        <f ca="1">IF($C87=1,0,IF($C87=2,OFFSET(F87,-1,0)+1,OFFSET(F87,-1,0)))</f>
        <v>5</v>
      </c>
      <c r="G87" s="73">
        <f ca="1">IF(AND($C87&lt;=2,$C87&lt;&gt;0),0,IF($C87=3,OFFSET(G87,-1,0)+1,OFFSET(G87,-1,0)))</f>
        <v>0</v>
      </c>
      <c r="H87" s="73">
        <f ca="1">IF(AND($C87&lt;=3,$C87&lt;&gt;0),0,IF($C87=4,OFFSET(H87,-1,0)+1,OFFSET(H87,-1,0)))</f>
        <v>0</v>
      </c>
      <c r="I87" s="73">
        <f ca="1">IF(AND($C87&lt;=4,$C87&lt;&gt;0),0,IF(AND($C87="S",$W87&gt;0),OFFSET(I87,-1,0)+1,OFFSET(I87,-1,0)))</f>
        <v>0</v>
      </c>
      <c r="J87" s="73">
        <f ca="1">IF(OR($C87="S",$C87=0),0,MATCH(0,OFFSET($D87,1,$C87,ROW($C$144)-ROW($C87)),0))</f>
        <v>0</v>
      </c>
      <c r="K87" s="73">
        <f ca="1">IF(OR($C87="S",$C87=0),0,MATCH(OFFSET($D87,0,$C87)+1,OFFSET($D87,1,$C87,ROW($C$144)-ROW($C87)),0))</f>
        <v>0</v>
      </c>
      <c r="L87" s="72" t="s">
        <v>15</v>
      </c>
      <c r="M87" s="71" t="s">
        <v>33</v>
      </c>
      <c r="N87" s="70" t="s">
        <v>33</v>
      </c>
      <c r="O87" s="69" t="s">
        <v>169</v>
      </c>
      <c r="P87" s="68" t="s">
        <v>31</v>
      </c>
      <c r="Q87" s="67">
        <v>91023</v>
      </c>
      <c r="R87" s="66" t="s">
        <v>168</v>
      </c>
      <c r="S87" s="65" t="s">
        <v>107</v>
      </c>
      <c r="T87" s="64">
        <v>3</v>
      </c>
      <c r="U87" s="63"/>
      <c r="V87" s="63"/>
      <c r="W87" s="62"/>
      <c r="X87" s="61" t="s">
        <v>28</v>
      </c>
      <c r="Y87" s="23"/>
      <c r="Z87" s="28"/>
      <c r="AA87" s="28"/>
    </row>
    <row r="88" spans="1:27" s="10" customFormat="1" ht="22.5" x14ac:dyDescent="0.2">
      <c r="A88" s="74" t="str">
        <f>CHOOSE(1+LOG(1+2*(ORÇAMENTO.Nivel="Nível 1")+4*(ORÇAMENTO.Nivel="Nível 2")+8*(ORÇAMENTO.Nivel="Nível 3")+16*(ORÇAMENTO.Nivel="Nível 4")+32*(ORÇAMENTO.Nivel="Serviço"),2),0,1,2,3,4,"S")</f>
        <v>S</v>
      </c>
      <c r="B88" s="73">
        <f ca="1">IF(OR(C88="s",C88=0),OFFSET(B88,-1,0),C88)</f>
        <v>2</v>
      </c>
      <c r="C88" s="73" t="str">
        <f ca="1">IF(OFFSET(C88,-1,0)="L",1,IF(OFFSET(C88,-1,0)=1,2,IF(OR(A88="s",A88=0),"S",IF(AND(OFFSET(C88,-1,0)=2,A88=4),3,IF(AND(OR(OFFSET(C88,-1,0)="s",OFFSET(C88,-1,0)=0),A88&lt;&gt;"s",A88&gt;OFFSET(B88,-1,0)),OFFSET(B88,-1,0),A88)))))</f>
        <v>S</v>
      </c>
      <c r="D88" s="73">
        <f ca="1">IF(OR(C88="S",C88=0),0,IF(ISERROR(K88),J88,SMALL(J88:K88,1)))</f>
        <v>0</v>
      </c>
      <c r="E88" s="73">
        <f ca="1">IF($C88=1,OFFSET(E88,-1,0)+1,OFFSET(E88,-1,0))</f>
        <v>1</v>
      </c>
      <c r="F88" s="73">
        <f ca="1">IF($C88=1,0,IF($C88=2,OFFSET(F88,-1,0)+1,OFFSET(F88,-1,0)))</f>
        <v>5</v>
      </c>
      <c r="G88" s="73">
        <f ca="1">IF(AND($C88&lt;=2,$C88&lt;&gt;0),0,IF($C88=3,OFFSET(G88,-1,0)+1,OFFSET(G88,-1,0)))</f>
        <v>0</v>
      </c>
      <c r="H88" s="73">
        <f ca="1">IF(AND($C88&lt;=3,$C88&lt;&gt;0),0,IF($C88=4,OFFSET(H88,-1,0)+1,OFFSET(H88,-1,0)))</f>
        <v>0</v>
      </c>
      <c r="I88" s="73">
        <f ca="1">IF(AND($C88&lt;=4,$C88&lt;&gt;0),0,IF(AND($C88="S",$W88&gt;0),OFFSET(I88,-1,0)+1,OFFSET(I88,-1,0)))</f>
        <v>0</v>
      </c>
      <c r="J88" s="73">
        <f ca="1">IF(OR($C88="S",$C88=0),0,MATCH(0,OFFSET($D88,1,$C88,ROW($C$144)-ROW($C88)),0))</f>
        <v>0</v>
      </c>
      <c r="K88" s="73">
        <f ca="1">IF(OR($C88="S",$C88=0),0,MATCH(OFFSET($D88,0,$C88)+1,OFFSET($D88,1,$C88,ROW($C$144)-ROW($C88)),0))</f>
        <v>0</v>
      </c>
      <c r="L88" s="72" t="s">
        <v>15</v>
      </c>
      <c r="M88" s="71" t="s">
        <v>33</v>
      </c>
      <c r="N88" s="70" t="s">
        <v>33</v>
      </c>
      <c r="O88" s="69" t="s">
        <v>167</v>
      </c>
      <c r="P88" s="68" t="s">
        <v>119</v>
      </c>
      <c r="Q88" s="67" t="s">
        <v>166</v>
      </c>
      <c r="R88" s="66" t="s">
        <v>165</v>
      </c>
      <c r="S88" s="65" t="s">
        <v>116</v>
      </c>
      <c r="T88" s="64">
        <v>1</v>
      </c>
      <c r="U88" s="63"/>
      <c r="V88" s="63"/>
      <c r="W88" s="62"/>
      <c r="X88" s="77" t="s">
        <v>28</v>
      </c>
      <c r="Y88" s="23"/>
      <c r="Z88" s="28"/>
      <c r="AA88" s="28"/>
    </row>
    <row r="89" spans="1:27" s="10" customFormat="1" ht="22.5" x14ac:dyDescent="0.2">
      <c r="A89" s="74" t="str">
        <f>CHOOSE(1+LOG(1+2*(ORÇAMENTO.Nivel="Nível 1")+4*(ORÇAMENTO.Nivel="Nível 2")+8*(ORÇAMENTO.Nivel="Nível 3")+16*(ORÇAMENTO.Nivel="Nível 4")+32*(ORÇAMENTO.Nivel="Serviço"),2),0,1,2,3,4,"S")</f>
        <v>S</v>
      </c>
      <c r="B89" s="73">
        <f ca="1">IF(OR(C89="s",C89=0),OFFSET(B89,-1,0),C89)</f>
        <v>2</v>
      </c>
      <c r="C89" s="73" t="str">
        <f ca="1">IF(OFFSET(C89,-1,0)="L",1,IF(OFFSET(C89,-1,0)=1,2,IF(OR(A89="s",A89=0),"S",IF(AND(OFFSET(C89,-1,0)=2,A89=4),3,IF(AND(OR(OFFSET(C89,-1,0)="s",OFFSET(C89,-1,0)=0),A89&lt;&gt;"s",A89&gt;OFFSET(B89,-1,0)),OFFSET(B89,-1,0),A89)))))</f>
        <v>S</v>
      </c>
      <c r="D89" s="73">
        <f ca="1">IF(OR(C89="S",C89=0),0,IF(ISERROR(K89),J89,SMALL(J89:K89,1)))</f>
        <v>0</v>
      </c>
      <c r="E89" s="73">
        <f ca="1">IF($C89=1,OFFSET(E89,-1,0)+1,OFFSET(E89,-1,0))</f>
        <v>1</v>
      </c>
      <c r="F89" s="73">
        <f ca="1">IF($C89=1,0,IF($C89=2,OFFSET(F89,-1,0)+1,OFFSET(F89,-1,0)))</f>
        <v>5</v>
      </c>
      <c r="G89" s="73">
        <f ca="1">IF(AND($C89&lt;=2,$C89&lt;&gt;0),0,IF($C89=3,OFFSET(G89,-1,0)+1,OFFSET(G89,-1,0)))</f>
        <v>0</v>
      </c>
      <c r="H89" s="73">
        <f ca="1">IF(AND($C89&lt;=3,$C89&lt;&gt;0),0,IF($C89=4,OFFSET(H89,-1,0)+1,OFFSET(H89,-1,0)))</f>
        <v>0</v>
      </c>
      <c r="I89" s="73">
        <f ca="1">IF(AND($C89&lt;=4,$C89&lt;&gt;0),0,IF(AND($C89="S",$W89&gt;0),OFFSET(I89,-1,0)+1,OFFSET(I89,-1,0)))</f>
        <v>0</v>
      </c>
      <c r="J89" s="73">
        <f ca="1">IF(OR($C89="S",$C89=0),0,MATCH(0,OFFSET($D89,1,$C89,ROW($C$144)-ROW($C89)),0))</f>
        <v>0</v>
      </c>
      <c r="K89" s="73">
        <f ca="1">IF(OR($C89="S",$C89=0),0,MATCH(OFFSET($D89,0,$C89)+1,OFFSET($D89,1,$C89,ROW($C$144)-ROW($C89)),0))</f>
        <v>0</v>
      </c>
      <c r="L89" s="72" t="s">
        <v>15</v>
      </c>
      <c r="M89" s="71" t="s">
        <v>33</v>
      </c>
      <c r="N89" s="70" t="s">
        <v>33</v>
      </c>
      <c r="O89" s="69" t="s">
        <v>164</v>
      </c>
      <c r="P89" s="68" t="s">
        <v>119</v>
      </c>
      <c r="Q89" s="67" t="s">
        <v>163</v>
      </c>
      <c r="R89" s="66" t="s">
        <v>162</v>
      </c>
      <c r="S89" s="65" t="s">
        <v>116</v>
      </c>
      <c r="T89" s="64">
        <v>3</v>
      </c>
      <c r="U89" s="63"/>
      <c r="V89" s="63"/>
      <c r="W89" s="62"/>
      <c r="X89" s="77" t="s">
        <v>28</v>
      </c>
      <c r="Y89" s="23"/>
      <c r="Z89" s="28"/>
      <c r="AA89" s="28"/>
    </row>
    <row r="90" spans="1:27" s="10" customFormat="1" x14ac:dyDescent="0.2">
      <c r="A90" s="74" t="str">
        <f>CHOOSE(1+LOG(1+2*(ORÇAMENTO.Nivel="Nível 1")+4*(ORÇAMENTO.Nivel="Nível 2")+8*(ORÇAMENTO.Nivel="Nível 3")+16*(ORÇAMENTO.Nivel="Nível 4")+32*(ORÇAMENTO.Nivel="Serviço"),2),0,1,2,3,4,"S")</f>
        <v>S</v>
      </c>
      <c r="B90" s="73">
        <f ca="1">IF(OR(C90="s",C90=0),OFFSET(B90,-1,0),C90)</f>
        <v>2</v>
      </c>
      <c r="C90" s="73" t="str">
        <f ca="1">IF(OFFSET(C90,-1,0)="L",1,IF(OFFSET(C90,-1,0)=1,2,IF(OR(A90="s",A90=0),"S",IF(AND(OFFSET(C90,-1,0)=2,A90=4),3,IF(AND(OR(OFFSET(C90,-1,0)="s",OFFSET(C90,-1,0)=0),A90&lt;&gt;"s",A90&gt;OFFSET(B90,-1,0)),OFFSET(B90,-1,0),A90)))))</f>
        <v>S</v>
      </c>
      <c r="D90" s="73">
        <f ca="1">IF(OR(C90="S",C90=0),0,IF(ISERROR(K90),J90,SMALL(J90:K90,1)))</f>
        <v>0</v>
      </c>
      <c r="E90" s="73">
        <f ca="1">IF($C90=1,OFFSET(E90,-1,0)+1,OFFSET(E90,-1,0))</f>
        <v>1</v>
      </c>
      <c r="F90" s="73">
        <f ca="1">IF($C90=1,0,IF($C90=2,OFFSET(F90,-1,0)+1,OFFSET(F90,-1,0)))</f>
        <v>5</v>
      </c>
      <c r="G90" s="73">
        <f ca="1">IF(AND($C90&lt;=2,$C90&lt;&gt;0),0,IF($C90=3,OFFSET(G90,-1,0)+1,OFFSET(G90,-1,0)))</f>
        <v>0</v>
      </c>
      <c r="H90" s="73">
        <f ca="1">IF(AND($C90&lt;=3,$C90&lt;&gt;0),0,IF($C90=4,OFFSET(H90,-1,0)+1,OFFSET(H90,-1,0)))</f>
        <v>0</v>
      </c>
      <c r="I90" s="73">
        <f ca="1">IF(AND($C90&lt;=4,$C90&lt;&gt;0),0,IF(AND($C90="S",$W90&gt;0),OFFSET(I90,-1,0)+1,OFFSET(I90,-1,0)))</f>
        <v>0</v>
      </c>
      <c r="J90" s="73">
        <f ca="1">IF(OR($C90="S",$C90=0),0,MATCH(0,OFFSET($D90,1,$C90,ROW($C$144)-ROW($C90)),0))</f>
        <v>0</v>
      </c>
      <c r="K90" s="73">
        <f ca="1">IF(OR($C90="S",$C90=0),0,MATCH(OFFSET($D90,0,$C90)+1,OFFSET($D90,1,$C90,ROW($C$144)-ROW($C90)),0))</f>
        <v>0</v>
      </c>
      <c r="L90" s="72" t="s">
        <v>15</v>
      </c>
      <c r="M90" s="71" t="s">
        <v>33</v>
      </c>
      <c r="N90" s="70" t="s">
        <v>33</v>
      </c>
      <c r="O90" s="69" t="s">
        <v>161</v>
      </c>
      <c r="P90" s="68" t="s">
        <v>31</v>
      </c>
      <c r="Q90" s="67">
        <v>91021</v>
      </c>
      <c r="R90" s="66" t="s">
        <v>160</v>
      </c>
      <c r="S90" s="65" t="s">
        <v>107</v>
      </c>
      <c r="T90" s="64">
        <v>2</v>
      </c>
      <c r="U90" s="63"/>
      <c r="V90" s="63"/>
      <c r="W90" s="62"/>
      <c r="X90" s="77" t="s">
        <v>28</v>
      </c>
      <c r="Y90" s="23"/>
      <c r="Z90" s="28"/>
      <c r="AA90" s="28"/>
    </row>
    <row r="91" spans="1:27" s="10" customFormat="1" ht="33.75" x14ac:dyDescent="0.2">
      <c r="A91" s="74" t="str">
        <f>CHOOSE(1+LOG(1+2*(ORÇAMENTO.Nivel="Nível 1")+4*(ORÇAMENTO.Nivel="Nível 2")+8*(ORÇAMENTO.Nivel="Nível 3")+16*(ORÇAMENTO.Nivel="Nível 4")+32*(ORÇAMENTO.Nivel="Serviço"),2),0,1,2,3,4,"S")</f>
        <v>S</v>
      </c>
      <c r="B91" s="73">
        <f ca="1">IF(OR(C91="s",C91=0),OFFSET(B91,-1,0),C91)</f>
        <v>2</v>
      </c>
      <c r="C91" s="73" t="str">
        <f ca="1">IF(OFFSET(C91,-1,0)="L",1,IF(OFFSET(C91,-1,0)=1,2,IF(OR(A91="s",A91=0),"S",IF(AND(OFFSET(C91,-1,0)=2,A91=4),3,IF(AND(OR(OFFSET(C91,-1,0)="s",OFFSET(C91,-1,0)=0),A91&lt;&gt;"s",A91&gt;OFFSET(B91,-1,0)),OFFSET(B91,-1,0),A91)))))</f>
        <v>S</v>
      </c>
      <c r="D91" s="73">
        <f ca="1">IF(OR(C91="S",C91=0),0,IF(ISERROR(K91),J91,SMALL(J91:K91,1)))</f>
        <v>0</v>
      </c>
      <c r="E91" s="73">
        <f ca="1">IF($C91=1,OFFSET(E91,-1,0)+1,OFFSET(E91,-1,0))</f>
        <v>1</v>
      </c>
      <c r="F91" s="73">
        <f ca="1">IF($C91=1,0,IF($C91=2,OFFSET(F91,-1,0)+1,OFFSET(F91,-1,0)))</f>
        <v>5</v>
      </c>
      <c r="G91" s="73">
        <f ca="1">IF(AND($C91&lt;=2,$C91&lt;&gt;0),0,IF($C91=3,OFFSET(G91,-1,0)+1,OFFSET(G91,-1,0)))</f>
        <v>0</v>
      </c>
      <c r="H91" s="73">
        <f ca="1">IF(AND($C91&lt;=3,$C91&lt;&gt;0),0,IF($C91=4,OFFSET(H91,-1,0)+1,OFFSET(H91,-1,0)))</f>
        <v>0</v>
      </c>
      <c r="I91" s="73">
        <f ca="1">IF(AND($C91&lt;=4,$C91&lt;&gt;0),0,IF(AND($C91="S",$W91&gt;0),OFFSET(I91,-1,0)+1,OFFSET(I91,-1,0)))</f>
        <v>0</v>
      </c>
      <c r="J91" s="73">
        <f ca="1">IF(OR($C91="S",$C91=0),0,MATCH(0,OFFSET($D91,1,$C91,ROW($C$144)-ROW($C91)),0))</f>
        <v>0</v>
      </c>
      <c r="K91" s="73">
        <f ca="1">IF(OR($C91="S",$C91=0),0,MATCH(OFFSET($D91,0,$C91)+1,OFFSET($D91,1,$C91,ROW($C$144)-ROW($C91)),0))</f>
        <v>0</v>
      </c>
      <c r="L91" s="72" t="s">
        <v>15</v>
      </c>
      <c r="M91" s="71" t="s">
        <v>33</v>
      </c>
      <c r="N91" s="70" t="s">
        <v>33</v>
      </c>
      <c r="O91" s="69" t="s">
        <v>159</v>
      </c>
      <c r="P91" s="68" t="s">
        <v>41</v>
      </c>
      <c r="Q91" s="67">
        <v>92692</v>
      </c>
      <c r="R91" s="66" t="s">
        <v>158</v>
      </c>
      <c r="S91" s="65" t="s">
        <v>145</v>
      </c>
      <c r="T91" s="64">
        <v>6</v>
      </c>
      <c r="U91" s="63"/>
      <c r="V91" s="63"/>
      <c r="W91" s="62"/>
      <c r="X91" s="77" t="s">
        <v>28</v>
      </c>
      <c r="Y91" s="23"/>
      <c r="Z91" s="28"/>
      <c r="AA91" s="28"/>
    </row>
    <row r="92" spans="1:27" s="10" customFormat="1" x14ac:dyDescent="0.2">
      <c r="A92" s="74" t="str">
        <f>CHOOSE(1+LOG(1+2*(ORÇAMENTO.Nivel="Nível 1")+4*(ORÇAMENTO.Nivel="Nível 2")+8*(ORÇAMENTO.Nivel="Nível 3")+16*(ORÇAMENTO.Nivel="Nível 4")+32*(ORÇAMENTO.Nivel="Serviço"),2),0,1,2,3,4,"S")</f>
        <v>S</v>
      </c>
      <c r="B92" s="73">
        <f ca="1">IF(OR(C92="s",C92=0),OFFSET(B92,-1,0),C92)</f>
        <v>2</v>
      </c>
      <c r="C92" s="73" t="str">
        <f ca="1">IF(OFFSET(C92,-1,0)="L",1,IF(OFFSET(C92,-1,0)=1,2,IF(OR(A92="s",A92=0),"S",IF(AND(OFFSET(C92,-1,0)=2,A92=4),3,IF(AND(OR(OFFSET(C92,-1,0)="s",OFFSET(C92,-1,0)=0),A92&lt;&gt;"s",A92&gt;OFFSET(B92,-1,0)),OFFSET(B92,-1,0),A92)))))</f>
        <v>S</v>
      </c>
      <c r="D92" s="73">
        <f ca="1">IF(OR(C92="S",C92=0),0,IF(ISERROR(K92),J92,SMALL(J92:K92,1)))</f>
        <v>0</v>
      </c>
      <c r="E92" s="73">
        <f ca="1">IF($C92=1,OFFSET(E92,-1,0)+1,OFFSET(E92,-1,0))</f>
        <v>1</v>
      </c>
      <c r="F92" s="73">
        <f ca="1">IF($C92=1,0,IF($C92=2,OFFSET(F92,-1,0)+1,OFFSET(F92,-1,0)))</f>
        <v>5</v>
      </c>
      <c r="G92" s="73">
        <f ca="1">IF(AND($C92&lt;=2,$C92&lt;&gt;0),0,IF($C92=3,OFFSET(G92,-1,0)+1,OFFSET(G92,-1,0)))</f>
        <v>0</v>
      </c>
      <c r="H92" s="73">
        <f ca="1">IF(AND($C92&lt;=3,$C92&lt;&gt;0),0,IF($C92=4,OFFSET(H92,-1,0)+1,OFFSET(H92,-1,0)))</f>
        <v>0</v>
      </c>
      <c r="I92" s="73">
        <f ca="1">IF(AND($C92&lt;=4,$C92&lt;&gt;0),0,IF(AND($C92="S",$W92&gt;0),OFFSET(I92,-1,0)+1,OFFSET(I92,-1,0)))</f>
        <v>0</v>
      </c>
      <c r="J92" s="73">
        <f ca="1">IF(OR($C92="S",$C92=0),0,MATCH(0,OFFSET($D92,1,$C92,ROW($C$144)-ROW($C92)),0))</f>
        <v>0</v>
      </c>
      <c r="K92" s="73">
        <f ca="1">IF(OR($C92="S",$C92=0),0,MATCH(OFFSET($D92,0,$C92)+1,OFFSET($D92,1,$C92,ROW($C$144)-ROW($C92)),0))</f>
        <v>0</v>
      </c>
      <c r="L92" s="72" t="s">
        <v>15</v>
      </c>
      <c r="M92" s="71" t="s">
        <v>33</v>
      </c>
      <c r="N92" s="70" t="s">
        <v>33</v>
      </c>
      <c r="O92" s="69" t="s">
        <v>157</v>
      </c>
      <c r="P92" s="68" t="s">
        <v>31</v>
      </c>
      <c r="Q92" s="67">
        <v>91031</v>
      </c>
      <c r="R92" s="66" t="s">
        <v>156</v>
      </c>
      <c r="S92" s="65" t="s">
        <v>107</v>
      </c>
      <c r="T92" s="64">
        <v>6</v>
      </c>
      <c r="U92" s="63"/>
      <c r="V92" s="63"/>
      <c r="W92" s="62"/>
      <c r="X92" s="77" t="s">
        <v>28</v>
      </c>
      <c r="Y92" s="23"/>
      <c r="Z92" s="28"/>
      <c r="AA92" s="28"/>
    </row>
    <row r="93" spans="1:27" s="10" customFormat="1" ht="22.5" x14ac:dyDescent="0.2">
      <c r="A93" s="74" t="str">
        <f>CHOOSE(1+LOG(1+2*(ORÇAMENTO.Nivel="Nível 1")+4*(ORÇAMENTO.Nivel="Nível 2")+8*(ORÇAMENTO.Nivel="Nível 3")+16*(ORÇAMENTO.Nivel="Nível 4")+32*(ORÇAMENTO.Nivel="Serviço"),2),0,1,2,3,4,"S")</f>
        <v>S</v>
      </c>
      <c r="B93" s="73">
        <f ca="1">IF(OR(C93="s",C93=0),OFFSET(B93,-1,0),C93)</f>
        <v>2</v>
      </c>
      <c r="C93" s="73" t="str">
        <f ca="1">IF(OFFSET(C93,-1,0)="L",1,IF(OFFSET(C93,-1,0)=1,2,IF(OR(A93="s",A93=0),"S",IF(AND(OFFSET(C93,-1,0)=2,A93=4),3,IF(AND(OR(OFFSET(C93,-1,0)="s",OFFSET(C93,-1,0)=0),A93&lt;&gt;"s",A93&gt;OFFSET(B93,-1,0)),OFFSET(B93,-1,0),A93)))))</f>
        <v>S</v>
      </c>
      <c r="D93" s="73">
        <f ca="1">IF(OR(C93="S",C93=0),0,IF(ISERROR(K93),J93,SMALL(J93:K93,1)))</f>
        <v>0</v>
      </c>
      <c r="E93" s="73">
        <f ca="1">IF($C93=1,OFFSET(E93,-1,0)+1,OFFSET(E93,-1,0))</f>
        <v>1</v>
      </c>
      <c r="F93" s="73">
        <f ca="1">IF($C93=1,0,IF($C93=2,OFFSET(F93,-1,0)+1,OFFSET(F93,-1,0)))</f>
        <v>5</v>
      </c>
      <c r="G93" s="73">
        <f ca="1">IF(AND($C93&lt;=2,$C93&lt;&gt;0),0,IF($C93=3,OFFSET(G93,-1,0)+1,OFFSET(G93,-1,0)))</f>
        <v>0</v>
      </c>
      <c r="H93" s="73">
        <f ca="1">IF(AND($C93&lt;=3,$C93&lt;&gt;0),0,IF($C93=4,OFFSET(H93,-1,0)+1,OFFSET(H93,-1,0)))</f>
        <v>0</v>
      </c>
      <c r="I93" s="73">
        <f ca="1">IF(AND($C93&lt;=4,$C93&lt;&gt;0),0,IF(AND($C93="S",$W93&gt;0),OFFSET(I93,-1,0)+1,OFFSET(I93,-1,0)))</f>
        <v>0</v>
      </c>
      <c r="J93" s="73">
        <f ca="1">IF(OR($C93="S",$C93=0),0,MATCH(0,OFFSET($D93,1,$C93,ROW($C$144)-ROW($C93)),0))</f>
        <v>0</v>
      </c>
      <c r="K93" s="73">
        <f ca="1">IF(OR($C93="S",$C93=0),0,MATCH(OFFSET($D93,0,$C93)+1,OFFSET($D93,1,$C93,ROW($C$144)-ROW($C93)),0))</f>
        <v>0</v>
      </c>
      <c r="L93" s="72" t="s">
        <v>15</v>
      </c>
      <c r="M93" s="71" t="s">
        <v>33</v>
      </c>
      <c r="N93" s="70" t="s">
        <v>33</v>
      </c>
      <c r="O93" s="69" t="s">
        <v>155</v>
      </c>
      <c r="P93" s="68" t="s">
        <v>119</v>
      </c>
      <c r="Q93" s="67" t="s">
        <v>154</v>
      </c>
      <c r="R93" s="66" t="s">
        <v>153</v>
      </c>
      <c r="S93" s="65" t="s">
        <v>116</v>
      </c>
      <c r="T93" s="64">
        <v>4</v>
      </c>
      <c r="U93" s="63"/>
      <c r="V93" s="63"/>
      <c r="W93" s="62"/>
      <c r="X93" s="77" t="s">
        <v>28</v>
      </c>
      <c r="Y93" s="23"/>
      <c r="Z93" s="28"/>
      <c r="AA93" s="28"/>
    </row>
    <row r="94" spans="1:27" s="10" customFormat="1" ht="22.5" x14ac:dyDescent="0.2">
      <c r="A94" s="74" t="str">
        <f>CHOOSE(1+LOG(1+2*(ORÇAMENTO.Nivel="Nível 1")+4*(ORÇAMENTO.Nivel="Nível 2")+8*(ORÇAMENTO.Nivel="Nível 3")+16*(ORÇAMENTO.Nivel="Nível 4")+32*(ORÇAMENTO.Nivel="Serviço"),2),0,1,2,3,4,"S")</f>
        <v>S</v>
      </c>
      <c r="B94" s="73">
        <f ca="1">IF(OR(C94="s",C94=0),OFFSET(B94,-1,0),C94)</f>
        <v>2</v>
      </c>
      <c r="C94" s="73" t="str">
        <f ca="1">IF(OFFSET(C94,-1,0)="L",1,IF(OFFSET(C94,-1,0)=1,2,IF(OR(A94="s",A94=0),"S",IF(AND(OFFSET(C94,-1,0)=2,A94=4),3,IF(AND(OR(OFFSET(C94,-1,0)="s",OFFSET(C94,-1,0)=0),A94&lt;&gt;"s",A94&gt;OFFSET(B94,-1,0)),OFFSET(B94,-1,0),A94)))))</f>
        <v>S</v>
      </c>
      <c r="D94" s="73">
        <f ca="1">IF(OR(C94="S",C94=0),0,IF(ISERROR(K94),J94,SMALL(J94:K94,1)))</f>
        <v>0</v>
      </c>
      <c r="E94" s="73">
        <f ca="1">IF($C94=1,OFFSET(E94,-1,0)+1,OFFSET(E94,-1,0))</f>
        <v>1</v>
      </c>
      <c r="F94" s="73">
        <f ca="1">IF($C94=1,0,IF($C94=2,OFFSET(F94,-1,0)+1,OFFSET(F94,-1,0)))</f>
        <v>5</v>
      </c>
      <c r="G94" s="73">
        <f ca="1">IF(AND($C94&lt;=2,$C94&lt;&gt;0),0,IF($C94=3,OFFSET(G94,-1,0)+1,OFFSET(G94,-1,0)))</f>
        <v>0</v>
      </c>
      <c r="H94" s="73">
        <f ca="1">IF(AND($C94&lt;=3,$C94&lt;&gt;0),0,IF($C94=4,OFFSET(H94,-1,0)+1,OFFSET(H94,-1,0)))</f>
        <v>0</v>
      </c>
      <c r="I94" s="73">
        <f ca="1">IF(AND($C94&lt;=4,$C94&lt;&gt;0),0,IF(AND($C94="S",$W94&gt;0),OFFSET(I94,-1,0)+1,OFFSET(I94,-1,0)))</f>
        <v>0</v>
      </c>
      <c r="J94" s="73">
        <f ca="1">IF(OR($C94="S",$C94=0),0,MATCH(0,OFFSET($D94,1,$C94,ROW($C$144)-ROW($C94)),0))</f>
        <v>0</v>
      </c>
      <c r="K94" s="73">
        <f ca="1">IF(OR($C94="S",$C94=0),0,MATCH(OFFSET($D94,0,$C94)+1,OFFSET($D94,1,$C94,ROW($C$144)-ROW($C94)),0))</f>
        <v>0</v>
      </c>
      <c r="L94" s="72" t="s">
        <v>15</v>
      </c>
      <c r="M94" s="71" t="s">
        <v>33</v>
      </c>
      <c r="N94" s="70" t="s">
        <v>33</v>
      </c>
      <c r="O94" s="69" t="s">
        <v>152</v>
      </c>
      <c r="P94" s="68" t="s">
        <v>119</v>
      </c>
      <c r="Q94" s="67" t="s">
        <v>151</v>
      </c>
      <c r="R94" s="66" t="s">
        <v>150</v>
      </c>
      <c r="S94" s="65" t="s">
        <v>116</v>
      </c>
      <c r="T94" s="64">
        <v>4</v>
      </c>
      <c r="U94" s="63"/>
      <c r="V94" s="63"/>
      <c r="W94" s="62"/>
      <c r="X94" s="77" t="s">
        <v>28</v>
      </c>
      <c r="Y94" s="23"/>
      <c r="Z94" s="28"/>
      <c r="AA94" s="28"/>
    </row>
    <row r="95" spans="1:27" s="10" customFormat="1" ht="33.75" x14ac:dyDescent="0.2">
      <c r="A95" s="74" t="str">
        <f>CHOOSE(1+LOG(1+2*(ORÇAMENTO.Nivel="Nível 1")+4*(ORÇAMENTO.Nivel="Nível 2")+8*(ORÇAMENTO.Nivel="Nível 3")+16*(ORÇAMENTO.Nivel="Nível 4")+32*(ORÇAMENTO.Nivel="Serviço"),2),0,1,2,3,4,"S")</f>
        <v>S</v>
      </c>
      <c r="B95" s="73">
        <f ca="1">IF(OR(C95="s",C95=0),OFFSET(B95,-1,0),C95)</f>
        <v>2</v>
      </c>
      <c r="C95" s="73" t="str">
        <f ca="1">IF(OFFSET(C95,-1,0)="L",1,IF(OFFSET(C95,-1,0)=1,2,IF(OR(A95="s",A95=0),"S",IF(AND(OFFSET(C95,-1,0)=2,A95=4),3,IF(AND(OR(OFFSET(C95,-1,0)="s",OFFSET(C95,-1,0)=0),A95&lt;&gt;"s",A95&gt;OFFSET(B95,-1,0)),OFFSET(B95,-1,0),A95)))))</f>
        <v>S</v>
      </c>
      <c r="D95" s="73">
        <f ca="1">IF(OR(C95="S",C95=0),0,IF(ISERROR(K95),J95,SMALL(J95:K95,1)))</f>
        <v>0</v>
      </c>
      <c r="E95" s="73">
        <f ca="1">IF($C95=1,OFFSET(E95,-1,0)+1,OFFSET(E95,-1,0))</f>
        <v>1</v>
      </c>
      <c r="F95" s="73">
        <f ca="1">IF($C95=1,0,IF($C95=2,OFFSET(F95,-1,0)+1,OFFSET(F95,-1,0)))</f>
        <v>5</v>
      </c>
      <c r="G95" s="73">
        <f ca="1">IF(AND($C95&lt;=2,$C95&lt;&gt;0),0,IF($C95=3,OFFSET(G95,-1,0)+1,OFFSET(G95,-1,0)))</f>
        <v>0</v>
      </c>
      <c r="H95" s="73">
        <f ca="1">IF(AND($C95&lt;=3,$C95&lt;&gt;0),0,IF($C95=4,OFFSET(H95,-1,0)+1,OFFSET(H95,-1,0)))</f>
        <v>0</v>
      </c>
      <c r="I95" s="73">
        <f ca="1">IF(AND($C95&lt;=4,$C95&lt;&gt;0),0,IF(AND($C95="S",$W95&gt;0),OFFSET(I95,-1,0)+1,OFFSET(I95,-1,0)))</f>
        <v>0</v>
      </c>
      <c r="J95" s="73">
        <f ca="1">IF(OR($C95="S",$C95=0),0,MATCH(0,OFFSET($D95,1,$C95,ROW($C$144)-ROW($C95)),0))</f>
        <v>0</v>
      </c>
      <c r="K95" s="73">
        <f ca="1">IF(OR($C95="S",$C95=0),0,MATCH(OFFSET($D95,0,$C95)+1,OFFSET($D95,1,$C95,ROW($C$144)-ROW($C95)),0))</f>
        <v>0</v>
      </c>
      <c r="L95" s="72" t="s">
        <v>15</v>
      </c>
      <c r="M95" s="71" t="s">
        <v>33</v>
      </c>
      <c r="N95" s="70" t="s">
        <v>33</v>
      </c>
      <c r="O95" s="69" t="s">
        <v>149</v>
      </c>
      <c r="P95" s="68" t="s">
        <v>41</v>
      </c>
      <c r="Q95" s="67">
        <v>92688</v>
      </c>
      <c r="R95" s="66" t="s">
        <v>148</v>
      </c>
      <c r="S95" s="65" t="s">
        <v>96</v>
      </c>
      <c r="T95" s="64">
        <v>32</v>
      </c>
      <c r="U95" s="63"/>
      <c r="V95" s="63"/>
      <c r="W95" s="62"/>
      <c r="X95" s="77" t="s">
        <v>28</v>
      </c>
      <c r="Y95" s="23"/>
      <c r="Z95" s="28"/>
      <c r="AA95" s="28"/>
    </row>
    <row r="96" spans="1:27" s="10" customFormat="1" ht="33.75" x14ac:dyDescent="0.2">
      <c r="A96" s="74" t="str">
        <f>CHOOSE(1+LOG(1+2*(ORÇAMENTO.Nivel="Nível 1")+4*(ORÇAMENTO.Nivel="Nível 2")+8*(ORÇAMENTO.Nivel="Nível 3")+16*(ORÇAMENTO.Nivel="Nível 4")+32*(ORÇAMENTO.Nivel="Serviço"),2),0,1,2,3,4,"S")</f>
        <v>S</v>
      </c>
      <c r="B96" s="73">
        <f ca="1">IF(OR(C96="s",C96=0),OFFSET(B96,-1,0),C96)</f>
        <v>2</v>
      </c>
      <c r="C96" s="73" t="str">
        <f ca="1">IF(OFFSET(C96,-1,0)="L",1,IF(OFFSET(C96,-1,0)=1,2,IF(OR(A96="s",A96=0),"S",IF(AND(OFFSET(C96,-1,0)=2,A96=4),3,IF(AND(OR(OFFSET(C96,-1,0)="s",OFFSET(C96,-1,0)=0),A96&lt;&gt;"s",A96&gt;OFFSET(B96,-1,0)),OFFSET(B96,-1,0),A96)))))</f>
        <v>S</v>
      </c>
      <c r="D96" s="73">
        <f ca="1">IF(OR(C96="S",C96=0),0,IF(ISERROR(K96),J96,SMALL(J96:K96,1)))</f>
        <v>0</v>
      </c>
      <c r="E96" s="73">
        <f ca="1">IF($C96=1,OFFSET(E96,-1,0)+1,OFFSET(E96,-1,0))</f>
        <v>1</v>
      </c>
      <c r="F96" s="73">
        <f ca="1">IF($C96=1,0,IF($C96=2,OFFSET(F96,-1,0)+1,OFFSET(F96,-1,0)))</f>
        <v>5</v>
      </c>
      <c r="G96" s="73">
        <f ca="1">IF(AND($C96&lt;=2,$C96&lt;&gt;0),0,IF($C96=3,OFFSET(G96,-1,0)+1,OFFSET(G96,-1,0)))</f>
        <v>0</v>
      </c>
      <c r="H96" s="73">
        <f ca="1">IF(AND($C96&lt;=3,$C96&lt;&gt;0),0,IF($C96=4,OFFSET(H96,-1,0)+1,OFFSET(H96,-1,0)))</f>
        <v>0</v>
      </c>
      <c r="I96" s="73">
        <f ca="1">IF(AND($C96&lt;=4,$C96&lt;&gt;0),0,IF(AND($C96="S",$W96&gt;0),OFFSET(I96,-1,0)+1,OFFSET(I96,-1,0)))</f>
        <v>0</v>
      </c>
      <c r="J96" s="73">
        <f ca="1">IF(OR($C96="S",$C96=0),0,MATCH(0,OFFSET($D96,1,$C96,ROW($C$144)-ROW($C96)),0))</f>
        <v>0</v>
      </c>
      <c r="K96" s="73">
        <f ca="1">IF(OR($C96="S",$C96=0),0,MATCH(OFFSET($D96,0,$C96)+1,OFFSET($D96,1,$C96,ROW($C$144)-ROW($C96)),0))</f>
        <v>0</v>
      </c>
      <c r="L96" s="72" t="s">
        <v>15</v>
      </c>
      <c r="M96" s="71" t="s">
        <v>33</v>
      </c>
      <c r="N96" s="70" t="s">
        <v>33</v>
      </c>
      <c r="O96" s="69" t="s">
        <v>147</v>
      </c>
      <c r="P96" s="68" t="s">
        <v>41</v>
      </c>
      <c r="Q96" s="67">
        <v>92701</v>
      </c>
      <c r="R96" s="66" t="s">
        <v>146</v>
      </c>
      <c r="S96" s="65" t="s">
        <v>145</v>
      </c>
      <c r="T96" s="64">
        <v>5</v>
      </c>
      <c r="U96" s="63"/>
      <c r="V96" s="63"/>
      <c r="W96" s="62"/>
      <c r="X96" s="77" t="s">
        <v>28</v>
      </c>
      <c r="Y96" s="23"/>
      <c r="Z96" s="28"/>
      <c r="AA96" s="28"/>
    </row>
    <row r="97" spans="1:27" s="10" customFormat="1" ht="22.5" x14ac:dyDescent="0.2">
      <c r="A97" s="74" t="str">
        <f>CHOOSE(1+LOG(1+2*(ORÇAMENTO.Nivel="Nível 1")+4*(ORÇAMENTO.Nivel="Nível 2")+8*(ORÇAMENTO.Nivel="Nível 3")+16*(ORÇAMENTO.Nivel="Nível 4")+32*(ORÇAMENTO.Nivel="Serviço"),2),0,1,2,3,4,"S")</f>
        <v>S</v>
      </c>
      <c r="B97" s="73">
        <f ca="1">IF(OR(C97="s",C97=0),OFFSET(B97,-1,0),C97)</f>
        <v>2</v>
      </c>
      <c r="C97" s="73" t="str">
        <f ca="1">IF(OFFSET(C97,-1,0)="L",1,IF(OFFSET(C97,-1,0)=1,2,IF(OR(A97="s",A97=0),"S",IF(AND(OFFSET(C97,-1,0)=2,A97=4),3,IF(AND(OR(OFFSET(C97,-1,0)="s",OFFSET(C97,-1,0)=0),A97&lt;&gt;"s",A97&gt;OFFSET(B97,-1,0)),OFFSET(B97,-1,0),A97)))))</f>
        <v>S</v>
      </c>
      <c r="D97" s="73">
        <f ca="1">IF(OR(C97="S",C97=0),0,IF(ISERROR(K97),J97,SMALL(J97:K97,1)))</f>
        <v>0</v>
      </c>
      <c r="E97" s="73">
        <f ca="1">IF($C97=1,OFFSET(E97,-1,0)+1,OFFSET(E97,-1,0))</f>
        <v>1</v>
      </c>
      <c r="F97" s="73">
        <f ca="1">IF($C97=1,0,IF($C97=2,OFFSET(F97,-1,0)+1,OFFSET(F97,-1,0)))</f>
        <v>5</v>
      </c>
      <c r="G97" s="73">
        <f ca="1">IF(AND($C97&lt;=2,$C97&lt;&gt;0),0,IF($C97=3,OFFSET(G97,-1,0)+1,OFFSET(G97,-1,0)))</f>
        <v>0</v>
      </c>
      <c r="H97" s="73">
        <f ca="1">IF(AND($C97&lt;=3,$C97&lt;&gt;0),0,IF($C97=4,OFFSET(H97,-1,0)+1,OFFSET(H97,-1,0)))</f>
        <v>0</v>
      </c>
      <c r="I97" s="73">
        <f ca="1">IF(AND($C97&lt;=4,$C97&lt;&gt;0),0,IF(AND($C97="S",$W97&gt;0),OFFSET(I97,-1,0)+1,OFFSET(I97,-1,0)))</f>
        <v>0</v>
      </c>
      <c r="J97" s="73">
        <f ca="1">IF(OR($C97="S",$C97=0),0,MATCH(0,OFFSET($D97,1,$C97,ROW($C$144)-ROW($C97)),0))</f>
        <v>0</v>
      </c>
      <c r="K97" s="73">
        <f ca="1">IF(OR($C97="S",$C97=0),0,MATCH(OFFSET($D97,0,$C97)+1,OFFSET($D97,1,$C97,ROW($C$144)-ROW($C97)),0))</f>
        <v>0</v>
      </c>
      <c r="L97" s="72" t="s">
        <v>15</v>
      </c>
      <c r="M97" s="71" t="s">
        <v>33</v>
      </c>
      <c r="N97" s="70" t="s">
        <v>33</v>
      </c>
      <c r="O97" s="69" t="s">
        <v>144</v>
      </c>
      <c r="P97" s="68" t="s">
        <v>119</v>
      </c>
      <c r="Q97" s="67" t="s">
        <v>143</v>
      </c>
      <c r="R97" s="66" t="s">
        <v>142</v>
      </c>
      <c r="S97" s="65" t="s">
        <v>96</v>
      </c>
      <c r="T97" s="64">
        <v>30</v>
      </c>
      <c r="U97" s="63"/>
      <c r="V97" s="63"/>
      <c r="W97" s="62"/>
      <c r="X97" s="77" t="s">
        <v>28</v>
      </c>
      <c r="Y97" s="23"/>
      <c r="Z97" s="28"/>
      <c r="AA97" s="28"/>
    </row>
    <row r="98" spans="1:27" s="10" customFormat="1" x14ac:dyDescent="0.2">
      <c r="A98" s="74" t="str">
        <f>CHOOSE(1+LOG(1+2*(ORÇAMENTO.Nivel="Nível 1")+4*(ORÇAMENTO.Nivel="Nível 2")+8*(ORÇAMENTO.Nivel="Nível 3")+16*(ORÇAMENTO.Nivel="Nível 4")+32*(ORÇAMENTO.Nivel="Serviço"),2),0,1,2,3,4,"S")</f>
        <v>S</v>
      </c>
      <c r="B98" s="73">
        <f ca="1">IF(OR(C98="s",C98=0),OFFSET(B98,-1,0),C98)</f>
        <v>2</v>
      </c>
      <c r="C98" s="73" t="str">
        <f ca="1">IF(OFFSET(C98,-1,0)="L",1,IF(OFFSET(C98,-1,0)=1,2,IF(OR(A98="s",A98=0),"S",IF(AND(OFFSET(C98,-1,0)=2,A98=4),3,IF(AND(OR(OFFSET(C98,-1,0)="s",OFFSET(C98,-1,0)=0),A98&lt;&gt;"s",A98&gt;OFFSET(B98,-1,0)),OFFSET(B98,-1,0),A98)))))</f>
        <v>S</v>
      </c>
      <c r="D98" s="73">
        <f ca="1">IF(OR(C98="S",C98=0),0,IF(ISERROR(K98),J98,SMALL(J98:K98,1)))</f>
        <v>0</v>
      </c>
      <c r="E98" s="73">
        <f ca="1">IF($C98=1,OFFSET(E98,-1,0)+1,OFFSET(E98,-1,0))</f>
        <v>1</v>
      </c>
      <c r="F98" s="73">
        <f ca="1">IF($C98=1,0,IF($C98=2,OFFSET(F98,-1,0)+1,OFFSET(F98,-1,0)))</f>
        <v>5</v>
      </c>
      <c r="G98" s="73">
        <f ca="1">IF(AND($C98&lt;=2,$C98&lt;&gt;0),0,IF($C98=3,OFFSET(G98,-1,0)+1,OFFSET(G98,-1,0)))</f>
        <v>0</v>
      </c>
      <c r="H98" s="73">
        <f ca="1">IF(AND($C98&lt;=3,$C98&lt;&gt;0),0,IF($C98=4,OFFSET(H98,-1,0)+1,OFFSET(H98,-1,0)))</f>
        <v>0</v>
      </c>
      <c r="I98" s="73">
        <f ca="1">IF(AND($C98&lt;=4,$C98&lt;&gt;0),0,IF(AND($C98="S",$W98&gt;0),OFFSET(I98,-1,0)+1,OFFSET(I98,-1,0)))</f>
        <v>0</v>
      </c>
      <c r="J98" s="73">
        <f ca="1">IF(OR($C98="S",$C98=0),0,MATCH(0,OFFSET($D98,1,$C98,ROW($C$144)-ROW($C98)),0))</f>
        <v>0</v>
      </c>
      <c r="K98" s="73">
        <f ca="1">IF(OR($C98="S",$C98=0),0,MATCH(OFFSET($D98,0,$C98)+1,OFFSET($D98,1,$C98,ROW($C$144)-ROW($C98)),0))</f>
        <v>0</v>
      </c>
      <c r="L98" s="72" t="s">
        <v>15</v>
      </c>
      <c r="M98" s="71" t="s">
        <v>33</v>
      </c>
      <c r="N98" s="70" t="s">
        <v>33</v>
      </c>
      <c r="O98" s="69" t="s">
        <v>141</v>
      </c>
      <c r="P98" s="68" t="s">
        <v>31</v>
      </c>
      <c r="Q98" s="67">
        <v>91025</v>
      </c>
      <c r="R98" s="66" t="s">
        <v>140</v>
      </c>
      <c r="S98" s="65" t="s">
        <v>107</v>
      </c>
      <c r="T98" s="64">
        <v>3</v>
      </c>
      <c r="U98" s="63"/>
      <c r="V98" s="63"/>
      <c r="W98" s="62"/>
      <c r="X98" s="77" t="s">
        <v>28</v>
      </c>
      <c r="Y98" s="23"/>
      <c r="Z98" s="28"/>
      <c r="AA98" s="28"/>
    </row>
    <row r="99" spans="1:27" s="10" customFormat="1" ht="22.5" x14ac:dyDescent="0.2">
      <c r="A99" s="74" t="str">
        <f>CHOOSE(1+LOG(1+2*(ORÇAMENTO.Nivel="Nível 1")+4*(ORÇAMENTO.Nivel="Nível 2")+8*(ORÇAMENTO.Nivel="Nível 3")+16*(ORÇAMENTO.Nivel="Nível 4")+32*(ORÇAMENTO.Nivel="Serviço"),2),0,1,2,3,4,"S")</f>
        <v>S</v>
      </c>
      <c r="B99" s="73">
        <f ca="1">IF(OR(C99="s",C99=0),OFFSET(B99,-1,0),C99)</f>
        <v>2</v>
      </c>
      <c r="C99" s="73" t="str">
        <f ca="1">IF(OFFSET(C99,-1,0)="L",1,IF(OFFSET(C99,-1,0)=1,2,IF(OR(A99="s",A99=0),"S",IF(AND(OFFSET(C99,-1,0)=2,A99=4),3,IF(AND(OR(OFFSET(C99,-1,0)="s",OFFSET(C99,-1,0)=0),A99&lt;&gt;"s",A99&gt;OFFSET(B99,-1,0)),OFFSET(B99,-1,0),A99)))))</f>
        <v>S</v>
      </c>
      <c r="D99" s="73">
        <f ca="1">IF(OR(C99="S",C99=0),0,IF(ISERROR(K99),J99,SMALL(J99:K99,1)))</f>
        <v>0</v>
      </c>
      <c r="E99" s="73">
        <f ca="1">IF($C99=1,OFFSET(E99,-1,0)+1,OFFSET(E99,-1,0))</f>
        <v>1</v>
      </c>
      <c r="F99" s="73">
        <f ca="1">IF($C99=1,0,IF($C99=2,OFFSET(F99,-1,0)+1,OFFSET(F99,-1,0)))</f>
        <v>5</v>
      </c>
      <c r="G99" s="73">
        <f ca="1">IF(AND($C99&lt;=2,$C99&lt;&gt;0),0,IF($C99=3,OFFSET(G99,-1,0)+1,OFFSET(G99,-1,0)))</f>
        <v>0</v>
      </c>
      <c r="H99" s="73">
        <f ca="1">IF(AND($C99&lt;=3,$C99&lt;&gt;0),0,IF($C99=4,OFFSET(H99,-1,0)+1,OFFSET(H99,-1,0)))</f>
        <v>0</v>
      </c>
      <c r="I99" s="73">
        <f ca="1">IF(AND($C99&lt;=4,$C99&lt;&gt;0),0,IF(AND($C99="S",$W99&gt;0),OFFSET(I99,-1,0)+1,OFFSET(I99,-1,0)))</f>
        <v>0</v>
      </c>
      <c r="J99" s="73">
        <f ca="1">IF(OR($C99="S",$C99=0),0,MATCH(0,OFFSET($D99,1,$C99,ROW($C$144)-ROW($C99)),0))</f>
        <v>0</v>
      </c>
      <c r="K99" s="73">
        <f ca="1">IF(OR($C99="S",$C99=0),0,MATCH(OFFSET($D99,0,$C99)+1,OFFSET($D99,1,$C99,ROW($C$144)-ROW($C99)),0))</f>
        <v>0</v>
      </c>
      <c r="L99" s="72" t="s">
        <v>15</v>
      </c>
      <c r="M99" s="71" t="s">
        <v>33</v>
      </c>
      <c r="N99" s="70" t="s">
        <v>33</v>
      </c>
      <c r="O99" s="69" t="s">
        <v>139</v>
      </c>
      <c r="P99" s="68" t="s">
        <v>119</v>
      </c>
      <c r="Q99" s="67" t="s">
        <v>138</v>
      </c>
      <c r="R99" s="66" t="s">
        <v>137</v>
      </c>
      <c r="S99" s="65" t="s">
        <v>116</v>
      </c>
      <c r="T99" s="64">
        <v>1</v>
      </c>
      <c r="U99" s="63"/>
      <c r="V99" s="63"/>
      <c r="W99" s="62"/>
      <c r="X99" s="77" t="s">
        <v>28</v>
      </c>
      <c r="Y99" s="23"/>
      <c r="Z99" s="28"/>
      <c r="AA99" s="28"/>
    </row>
    <row r="100" spans="1:27" s="10" customFormat="1" ht="22.5" x14ac:dyDescent="0.2">
      <c r="A100" s="74" t="str">
        <f>CHOOSE(1+LOG(1+2*(ORÇAMENTO.Nivel="Nível 1")+4*(ORÇAMENTO.Nivel="Nível 2")+8*(ORÇAMENTO.Nivel="Nível 3")+16*(ORÇAMENTO.Nivel="Nível 4")+32*(ORÇAMENTO.Nivel="Serviço"),2),0,1,2,3,4,"S")</f>
        <v>S</v>
      </c>
      <c r="B100" s="73">
        <f ca="1">IF(OR(C100="s",C100=0),OFFSET(B100,-1,0),C100)</f>
        <v>2</v>
      </c>
      <c r="C100" s="73" t="str">
        <f ca="1">IF(OFFSET(C100,-1,0)="L",1,IF(OFFSET(C100,-1,0)=1,2,IF(OR(A100="s",A100=0),"S",IF(AND(OFFSET(C100,-1,0)=2,A100=4),3,IF(AND(OR(OFFSET(C100,-1,0)="s",OFFSET(C100,-1,0)=0),A100&lt;&gt;"s",A100&gt;OFFSET(B100,-1,0)),OFFSET(B100,-1,0),A100)))))</f>
        <v>S</v>
      </c>
      <c r="D100" s="73">
        <f ca="1">IF(OR(C100="S",C100=0),0,IF(ISERROR(K100),J100,SMALL(J100:K100,1)))</f>
        <v>0</v>
      </c>
      <c r="E100" s="73">
        <f ca="1">IF($C100=1,OFFSET(E100,-1,0)+1,OFFSET(E100,-1,0))</f>
        <v>1</v>
      </c>
      <c r="F100" s="73">
        <f ca="1">IF($C100=1,0,IF($C100=2,OFFSET(F100,-1,0)+1,OFFSET(F100,-1,0)))</f>
        <v>5</v>
      </c>
      <c r="G100" s="73">
        <f ca="1">IF(AND($C100&lt;=2,$C100&lt;&gt;0),0,IF($C100=3,OFFSET(G100,-1,0)+1,OFFSET(G100,-1,0)))</f>
        <v>0</v>
      </c>
      <c r="H100" s="73">
        <f ca="1">IF(AND($C100&lt;=3,$C100&lt;&gt;0),0,IF($C100=4,OFFSET(H100,-1,0)+1,OFFSET(H100,-1,0)))</f>
        <v>0</v>
      </c>
      <c r="I100" s="73">
        <f ca="1">IF(AND($C100&lt;=4,$C100&lt;&gt;0),0,IF(AND($C100="S",$W100&gt;0),OFFSET(I100,-1,0)+1,OFFSET(I100,-1,0)))</f>
        <v>0</v>
      </c>
      <c r="J100" s="73">
        <f ca="1">IF(OR($C100="S",$C100=0),0,MATCH(0,OFFSET($D100,1,$C100,ROW($C$144)-ROW($C100)),0))</f>
        <v>0</v>
      </c>
      <c r="K100" s="73">
        <f ca="1">IF(OR($C100="S",$C100=0),0,MATCH(OFFSET($D100,0,$C100)+1,OFFSET($D100,1,$C100,ROW($C$144)-ROW($C100)),0))</f>
        <v>0</v>
      </c>
      <c r="L100" s="72" t="s">
        <v>15</v>
      </c>
      <c r="M100" s="71" t="s">
        <v>33</v>
      </c>
      <c r="N100" s="70" t="s">
        <v>33</v>
      </c>
      <c r="O100" s="69" t="s">
        <v>136</v>
      </c>
      <c r="P100" s="68" t="s">
        <v>119</v>
      </c>
      <c r="Q100" s="67" t="s">
        <v>135</v>
      </c>
      <c r="R100" s="66" t="s">
        <v>134</v>
      </c>
      <c r="S100" s="65" t="s">
        <v>116</v>
      </c>
      <c r="T100" s="64">
        <v>1</v>
      </c>
      <c r="U100" s="63"/>
      <c r="V100" s="63"/>
      <c r="W100" s="62"/>
      <c r="X100" s="77" t="s">
        <v>28</v>
      </c>
      <c r="Y100" s="23"/>
      <c r="Z100" s="28"/>
      <c r="AA100" s="28"/>
    </row>
    <row r="101" spans="1:27" s="10" customFormat="1" x14ac:dyDescent="0.2">
      <c r="A101" s="74" t="str">
        <f>CHOOSE(1+LOG(1+2*(ORÇAMENTO.Nivel="Nível 1")+4*(ORÇAMENTO.Nivel="Nível 2")+8*(ORÇAMENTO.Nivel="Nível 3")+16*(ORÇAMENTO.Nivel="Nível 4")+32*(ORÇAMENTO.Nivel="Serviço"),2),0,1,2,3,4,"S")</f>
        <v>S</v>
      </c>
      <c r="B101" s="73">
        <f ca="1">IF(OR(C101="s",C101=0),OFFSET(B101,-1,0),C101)</f>
        <v>2</v>
      </c>
      <c r="C101" s="73" t="str">
        <f ca="1">IF(OFFSET(C101,-1,0)="L",1,IF(OFFSET(C101,-1,0)=1,2,IF(OR(A101="s",A101=0),"S",IF(AND(OFFSET(C101,-1,0)=2,A101=4),3,IF(AND(OR(OFFSET(C101,-1,0)="s",OFFSET(C101,-1,0)=0),A101&lt;&gt;"s",A101&gt;OFFSET(B101,-1,0)),OFFSET(B101,-1,0),A101)))))</f>
        <v>S</v>
      </c>
      <c r="D101" s="73">
        <f ca="1">IF(OR(C101="S",C101=0),0,IF(ISERROR(K101),J101,SMALL(J101:K101,1)))</f>
        <v>0</v>
      </c>
      <c r="E101" s="73">
        <f ca="1">IF($C101=1,OFFSET(E101,-1,0)+1,OFFSET(E101,-1,0))</f>
        <v>1</v>
      </c>
      <c r="F101" s="73">
        <f ca="1">IF($C101=1,0,IF($C101=2,OFFSET(F101,-1,0)+1,OFFSET(F101,-1,0)))</f>
        <v>5</v>
      </c>
      <c r="G101" s="73">
        <f ca="1">IF(AND($C101&lt;=2,$C101&lt;&gt;0),0,IF($C101=3,OFFSET(G101,-1,0)+1,OFFSET(G101,-1,0)))</f>
        <v>0</v>
      </c>
      <c r="H101" s="73">
        <f ca="1">IF(AND($C101&lt;=3,$C101&lt;&gt;0),0,IF($C101=4,OFFSET(H101,-1,0)+1,OFFSET(H101,-1,0)))</f>
        <v>0</v>
      </c>
      <c r="I101" s="73">
        <f ca="1">IF(AND($C101&lt;=4,$C101&lt;&gt;0),0,IF(AND($C101="S",$W101&gt;0),OFFSET(I101,-1,0)+1,OFFSET(I101,-1,0)))</f>
        <v>0</v>
      </c>
      <c r="J101" s="73">
        <f ca="1">IF(OR($C101="S",$C101=0),0,MATCH(0,OFFSET($D101,1,$C101,ROW($C$144)-ROW($C101)),0))</f>
        <v>0</v>
      </c>
      <c r="K101" s="73">
        <f ca="1">IF(OR($C101="S",$C101=0),0,MATCH(OFFSET($D101,0,$C101)+1,OFFSET($D101,1,$C101,ROW($C$144)-ROW($C101)),0))</f>
        <v>0</v>
      </c>
      <c r="L101" s="72" t="s">
        <v>15</v>
      </c>
      <c r="M101" s="71" t="s">
        <v>33</v>
      </c>
      <c r="N101" s="70" t="s">
        <v>33</v>
      </c>
      <c r="O101" s="69" t="s">
        <v>133</v>
      </c>
      <c r="P101" s="68" t="s">
        <v>31</v>
      </c>
      <c r="Q101" s="67">
        <v>91029</v>
      </c>
      <c r="R101" s="66" t="s">
        <v>132</v>
      </c>
      <c r="S101" s="65" t="s">
        <v>107</v>
      </c>
      <c r="T101" s="64">
        <v>1</v>
      </c>
      <c r="U101" s="63"/>
      <c r="V101" s="63"/>
      <c r="W101" s="62"/>
      <c r="X101" s="77" t="s">
        <v>28</v>
      </c>
      <c r="Y101" s="23"/>
      <c r="Z101" s="28"/>
      <c r="AA101" s="28"/>
    </row>
    <row r="102" spans="1:27" s="10" customFormat="1" ht="22.5" x14ac:dyDescent="0.2">
      <c r="A102" s="74" t="str">
        <f>CHOOSE(1+LOG(1+2*(ORÇAMENTO.Nivel="Nível 1")+4*(ORÇAMENTO.Nivel="Nível 2")+8*(ORÇAMENTO.Nivel="Nível 3")+16*(ORÇAMENTO.Nivel="Nível 4")+32*(ORÇAMENTO.Nivel="Serviço"),2),0,1,2,3,4,"S")</f>
        <v>S</v>
      </c>
      <c r="B102" s="73">
        <f ca="1">IF(OR(C102="s",C102=0),OFFSET(B102,-1,0),C102)</f>
        <v>2</v>
      </c>
      <c r="C102" s="73" t="str">
        <f ca="1">IF(OFFSET(C102,-1,0)="L",1,IF(OFFSET(C102,-1,0)=1,2,IF(OR(A102="s",A102=0),"S",IF(AND(OFFSET(C102,-1,0)=2,A102=4),3,IF(AND(OR(OFFSET(C102,-1,0)="s",OFFSET(C102,-1,0)=0),A102&lt;&gt;"s",A102&gt;OFFSET(B102,-1,0)),OFFSET(B102,-1,0),A102)))))</f>
        <v>S</v>
      </c>
      <c r="D102" s="73">
        <f ca="1">IF(OR(C102="S",C102=0),0,IF(ISERROR(K102),J102,SMALL(J102:K102,1)))</f>
        <v>0</v>
      </c>
      <c r="E102" s="73">
        <f ca="1">IF($C102=1,OFFSET(E102,-1,0)+1,OFFSET(E102,-1,0))</f>
        <v>1</v>
      </c>
      <c r="F102" s="73">
        <f ca="1">IF($C102=1,0,IF($C102=2,OFFSET(F102,-1,0)+1,OFFSET(F102,-1,0)))</f>
        <v>5</v>
      </c>
      <c r="G102" s="73">
        <f ca="1">IF(AND($C102&lt;=2,$C102&lt;&gt;0),0,IF($C102=3,OFFSET(G102,-1,0)+1,OFFSET(G102,-1,0)))</f>
        <v>0</v>
      </c>
      <c r="H102" s="73">
        <f ca="1">IF(AND($C102&lt;=3,$C102&lt;&gt;0),0,IF($C102=4,OFFSET(H102,-1,0)+1,OFFSET(H102,-1,0)))</f>
        <v>0</v>
      </c>
      <c r="I102" s="73">
        <f ca="1">IF(AND($C102&lt;=4,$C102&lt;&gt;0),0,IF(AND($C102="S",$W102&gt;0),OFFSET(I102,-1,0)+1,OFFSET(I102,-1,0)))</f>
        <v>0</v>
      </c>
      <c r="J102" s="73">
        <f ca="1">IF(OR($C102="S",$C102=0),0,MATCH(0,OFFSET($D102,1,$C102,ROW($C$144)-ROW($C102)),0))</f>
        <v>0</v>
      </c>
      <c r="K102" s="73">
        <f ca="1">IF(OR($C102="S",$C102=0),0,MATCH(OFFSET($D102,0,$C102)+1,OFFSET($D102,1,$C102,ROW($C$144)-ROW($C102)),0))</f>
        <v>0</v>
      </c>
      <c r="L102" s="72" t="s">
        <v>15</v>
      </c>
      <c r="M102" s="71" t="s">
        <v>33</v>
      </c>
      <c r="N102" s="70" t="s">
        <v>33</v>
      </c>
      <c r="O102" s="69" t="s">
        <v>131</v>
      </c>
      <c r="P102" s="68" t="s">
        <v>119</v>
      </c>
      <c r="Q102" s="67" t="s">
        <v>130</v>
      </c>
      <c r="R102" s="66" t="s">
        <v>129</v>
      </c>
      <c r="S102" s="65" t="s">
        <v>116</v>
      </c>
      <c r="T102" s="64">
        <v>1</v>
      </c>
      <c r="U102" s="63"/>
      <c r="V102" s="63"/>
      <c r="W102" s="62"/>
      <c r="X102" s="77" t="s">
        <v>28</v>
      </c>
      <c r="Y102" s="23"/>
      <c r="Z102" s="28"/>
      <c r="AA102" s="28"/>
    </row>
    <row r="103" spans="1:27" s="10" customFormat="1" ht="22.5" x14ac:dyDescent="0.2">
      <c r="A103" s="74" t="str">
        <f>CHOOSE(1+LOG(1+2*(ORÇAMENTO.Nivel="Nível 1")+4*(ORÇAMENTO.Nivel="Nível 2")+8*(ORÇAMENTO.Nivel="Nível 3")+16*(ORÇAMENTO.Nivel="Nível 4")+32*(ORÇAMENTO.Nivel="Serviço"),2),0,1,2,3,4,"S")</f>
        <v>S</v>
      </c>
      <c r="B103" s="73">
        <f ca="1">IF(OR(C103="s",C103=0),OFFSET(B103,-1,0),C103)</f>
        <v>2</v>
      </c>
      <c r="C103" s="73" t="str">
        <f ca="1">IF(OFFSET(C103,-1,0)="L",1,IF(OFFSET(C103,-1,0)=1,2,IF(OR(A103="s",A103=0),"S",IF(AND(OFFSET(C103,-1,0)=2,A103=4),3,IF(AND(OR(OFFSET(C103,-1,0)="s",OFFSET(C103,-1,0)=0),A103&lt;&gt;"s",A103&gt;OFFSET(B103,-1,0)),OFFSET(B103,-1,0),A103)))))</f>
        <v>S</v>
      </c>
      <c r="D103" s="73">
        <f ca="1">IF(OR(C103="S",C103=0),0,IF(ISERROR(K103),J103,SMALL(J103:K103,1)))</f>
        <v>0</v>
      </c>
      <c r="E103" s="73">
        <f ca="1">IF($C103=1,OFFSET(E103,-1,0)+1,OFFSET(E103,-1,0))</f>
        <v>1</v>
      </c>
      <c r="F103" s="73">
        <f ca="1">IF($C103=1,0,IF($C103=2,OFFSET(F103,-1,0)+1,OFFSET(F103,-1,0)))</f>
        <v>5</v>
      </c>
      <c r="G103" s="73">
        <f ca="1">IF(AND($C103&lt;=2,$C103&lt;&gt;0),0,IF($C103=3,OFFSET(G103,-1,0)+1,OFFSET(G103,-1,0)))</f>
        <v>0</v>
      </c>
      <c r="H103" s="73">
        <f ca="1">IF(AND($C103&lt;=3,$C103&lt;&gt;0),0,IF($C103=4,OFFSET(H103,-1,0)+1,OFFSET(H103,-1,0)))</f>
        <v>0</v>
      </c>
      <c r="I103" s="73">
        <f ca="1">IF(AND($C103&lt;=4,$C103&lt;&gt;0),0,IF(AND($C103="S",$W103&gt;0),OFFSET(I103,-1,0)+1,OFFSET(I103,-1,0)))</f>
        <v>0</v>
      </c>
      <c r="J103" s="73">
        <f ca="1">IF(OR($C103="S",$C103=0),0,MATCH(0,OFFSET($D103,1,$C103,ROW($C$144)-ROW($C103)),0))</f>
        <v>0</v>
      </c>
      <c r="K103" s="73">
        <f ca="1">IF(OR($C103="S",$C103=0),0,MATCH(OFFSET($D103,0,$C103)+1,OFFSET($D103,1,$C103,ROW($C$144)-ROW($C103)),0))</f>
        <v>0</v>
      </c>
      <c r="L103" s="72" t="s">
        <v>15</v>
      </c>
      <c r="M103" s="71" t="s">
        <v>33</v>
      </c>
      <c r="N103" s="70" t="s">
        <v>33</v>
      </c>
      <c r="O103" s="69" t="s">
        <v>128</v>
      </c>
      <c r="P103" s="68" t="s">
        <v>119</v>
      </c>
      <c r="Q103" s="67" t="s">
        <v>127</v>
      </c>
      <c r="R103" s="66" t="s">
        <v>126</v>
      </c>
      <c r="S103" s="65" t="s">
        <v>116</v>
      </c>
      <c r="T103" s="64">
        <v>1</v>
      </c>
      <c r="U103" s="63"/>
      <c r="V103" s="63"/>
      <c r="W103" s="62"/>
      <c r="X103" s="77" t="s">
        <v>28</v>
      </c>
      <c r="Y103" s="23"/>
      <c r="Z103" s="28"/>
      <c r="AA103" s="28"/>
    </row>
    <row r="104" spans="1:27" s="10" customFormat="1" x14ac:dyDescent="0.2">
      <c r="A104" s="74" t="str">
        <f>CHOOSE(1+LOG(1+2*(ORÇAMENTO.Nivel="Nível 1")+4*(ORÇAMENTO.Nivel="Nível 2")+8*(ORÇAMENTO.Nivel="Nível 3")+16*(ORÇAMENTO.Nivel="Nível 4")+32*(ORÇAMENTO.Nivel="Serviço"),2),0,1,2,3,4,"S")</f>
        <v>S</v>
      </c>
      <c r="B104" s="73">
        <f ca="1">IF(OR(C104="s",C104=0),OFFSET(B104,-1,0),C104)</f>
        <v>2</v>
      </c>
      <c r="C104" s="73" t="str">
        <f ca="1">IF(OFFSET(C104,-1,0)="L",1,IF(OFFSET(C104,-1,0)=1,2,IF(OR(A104="s",A104=0),"S",IF(AND(OFFSET(C104,-1,0)=2,A104=4),3,IF(AND(OR(OFFSET(C104,-1,0)="s",OFFSET(C104,-1,0)=0),A104&lt;&gt;"s",A104&gt;OFFSET(B104,-1,0)),OFFSET(B104,-1,0),A104)))))</f>
        <v>S</v>
      </c>
      <c r="D104" s="73">
        <f ca="1">IF(OR(C104="S",C104=0),0,IF(ISERROR(K104),J104,SMALL(J104:K104,1)))</f>
        <v>0</v>
      </c>
      <c r="E104" s="73">
        <f ca="1">IF($C104=1,OFFSET(E104,-1,0)+1,OFFSET(E104,-1,0))</f>
        <v>1</v>
      </c>
      <c r="F104" s="73">
        <f ca="1">IF($C104=1,0,IF($C104=2,OFFSET(F104,-1,0)+1,OFFSET(F104,-1,0)))</f>
        <v>5</v>
      </c>
      <c r="G104" s="73">
        <f ca="1">IF(AND($C104&lt;=2,$C104&lt;&gt;0),0,IF($C104=3,OFFSET(G104,-1,0)+1,OFFSET(G104,-1,0)))</f>
        <v>0</v>
      </c>
      <c r="H104" s="73">
        <f ca="1">IF(AND($C104&lt;=3,$C104&lt;&gt;0),0,IF($C104=4,OFFSET(H104,-1,0)+1,OFFSET(H104,-1,0)))</f>
        <v>0</v>
      </c>
      <c r="I104" s="73">
        <f ca="1">IF(AND($C104&lt;=4,$C104&lt;&gt;0),0,IF(AND($C104="S",$W104&gt;0),OFFSET(I104,-1,0)+1,OFFSET(I104,-1,0)))</f>
        <v>0</v>
      </c>
      <c r="J104" s="73">
        <f ca="1">IF(OR($C104="S",$C104=0),0,MATCH(0,OFFSET($D104,1,$C104,ROW($C$144)-ROW($C104)),0))</f>
        <v>0</v>
      </c>
      <c r="K104" s="73">
        <f ca="1">IF(OR($C104="S",$C104=0),0,MATCH(OFFSET($D104,0,$C104)+1,OFFSET($D104,1,$C104,ROW($C$144)-ROW($C104)),0))</f>
        <v>0</v>
      </c>
      <c r="L104" s="72" t="s">
        <v>15</v>
      </c>
      <c r="M104" s="71" t="s">
        <v>33</v>
      </c>
      <c r="N104" s="70" t="s">
        <v>33</v>
      </c>
      <c r="O104" s="69" t="s">
        <v>125</v>
      </c>
      <c r="P104" s="68" t="s">
        <v>31</v>
      </c>
      <c r="Q104" s="67">
        <v>85003</v>
      </c>
      <c r="R104" s="66" t="s">
        <v>124</v>
      </c>
      <c r="S104" s="65" t="s">
        <v>107</v>
      </c>
      <c r="T104" s="64">
        <v>1</v>
      </c>
      <c r="U104" s="63"/>
      <c r="V104" s="63"/>
      <c r="W104" s="62"/>
      <c r="X104" s="77" t="s">
        <v>28</v>
      </c>
      <c r="Y104" s="23"/>
      <c r="Z104" s="28"/>
      <c r="AA104" s="28"/>
    </row>
    <row r="105" spans="1:27" s="10" customFormat="1" ht="22.5" x14ac:dyDescent="0.2">
      <c r="A105" s="74" t="str">
        <f>CHOOSE(1+LOG(1+2*(ORÇAMENTO.Nivel="Nível 1")+4*(ORÇAMENTO.Nivel="Nível 2")+8*(ORÇAMENTO.Nivel="Nível 3")+16*(ORÇAMENTO.Nivel="Nível 4")+32*(ORÇAMENTO.Nivel="Serviço"),2),0,1,2,3,4,"S")</f>
        <v>S</v>
      </c>
      <c r="B105" s="73">
        <f ca="1">IF(OR(C105="s",C105=0),OFFSET(B105,-1,0),C105)</f>
        <v>2</v>
      </c>
      <c r="C105" s="73" t="str">
        <f ca="1">IF(OFFSET(C105,-1,0)="L",1,IF(OFFSET(C105,-1,0)=1,2,IF(OR(A105="s",A105=0),"S",IF(AND(OFFSET(C105,-1,0)=2,A105=4),3,IF(AND(OR(OFFSET(C105,-1,0)="s",OFFSET(C105,-1,0)=0),A105&lt;&gt;"s",A105&gt;OFFSET(B105,-1,0)),OFFSET(B105,-1,0),A105)))))</f>
        <v>S</v>
      </c>
      <c r="D105" s="73">
        <f ca="1">IF(OR(C105="S",C105=0),0,IF(ISERROR(K105),J105,SMALL(J105:K105,1)))</f>
        <v>0</v>
      </c>
      <c r="E105" s="73">
        <f ca="1">IF($C105=1,OFFSET(E105,-1,0)+1,OFFSET(E105,-1,0))</f>
        <v>1</v>
      </c>
      <c r="F105" s="73">
        <f ca="1">IF($C105=1,0,IF($C105=2,OFFSET(F105,-1,0)+1,OFFSET(F105,-1,0)))</f>
        <v>5</v>
      </c>
      <c r="G105" s="73">
        <f ca="1">IF(AND($C105&lt;=2,$C105&lt;&gt;0),0,IF($C105=3,OFFSET(G105,-1,0)+1,OFFSET(G105,-1,0)))</f>
        <v>0</v>
      </c>
      <c r="H105" s="73">
        <f ca="1">IF(AND($C105&lt;=3,$C105&lt;&gt;0),0,IF($C105=4,OFFSET(H105,-1,0)+1,OFFSET(H105,-1,0)))</f>
        <v>0</v>
      </c>
      <c r="I105" s="73">
        <f ca="1">IF(AND($C105&lt;=4,$C105&lt;&gt;0),0,IF(AND($C105="S",$W105&gt;0),OFFSET(I105,-1,0)+1,OFFSET(I105,-1,0)))</f>
        <v>0</v>
      </c>
      <c r="J105" s="73">
        <f ca="1">IF(OR($C105="S",$C105=0),0,MATCH(0,OFFSET($D105,1,$C105,ROW($C$144)-ROW($C105)),0))</f>
        <v>0</v>
      </c>
      <c r="K105" s="73">
        <f ca="1">IF(OR($C105="S",$C105=0),0,MATCH(OFFSET($D105,0,$C105)+1,OFFSET($D105,1,$C105,ROW($C$144)-ROW($C105)),0))</f>
        <v>0</v>
      </c>
      <c r="L105" s="72" t="s">
        <v>15</v>
      </c>
      <c r="M105" s="71" t="s">
        <v>33</v>
      </c>
      <c r="N105" s="70" t="s">
        <v>33</v>
      </c>
      <c r="O105" s="69" t="s">
        <v>123</v>
      </c>
      <c r="P105" s="68" t="s">
        <v>119</v>
      </c>
      <c r="Q105" s="67" t="s">
        <v>122</v>
      </c>
      <c r="R105" s="66" t="s">
        <v>121</v>
      </c>
      <c r="S105" s="65" t="s">
        <v>116</v>
      </c>
      <c r="T105" s="64">
        <v>2</v>
      </c>
      <c r="U105" s="63"/>
      <c r="V105" s="63"/>
      <c r="W105" s="62"/>
      <c r="X105" s="77" t="s">
        <v>28</v>
      </c>
      <c r="Y105" s="23"/>
      <c r="Z105" s="28"/>
      <c r="AA105" s="28"/>
    </row>
    <row r="106" spans="1:27" s="10" customFormat="1" ht="22.5" x14ac:dyDescent="0.2">
      <c r="A106" s="74" t="str">
        <f>CHOOSE(1+LOG(1+2*(ORÇAMENTO.Nivel="Nível 1")+4*(ORÇAMENTO.Nivel="Nível 2")+8*(ORÇAMENTO.Nivel="Nível 3")+16*(ORÇAMENTO.Nivel="Nível 4")+32*(ORÇAMENTO.Nivel="Serviço"),2),0,1,2,3,4,"S")</f>
        <v>S</v>
      </c>
      <c r="B106" s="73">
        <f ca="1">IF(OR(C106="s",C106=0),OFFSET(B106,-1,0),C106)</f>
        <v>2</v>
      </c>
      <c r="C106" s="73" t="str">
        <f ca="1">IF(OFFSET(C106,-1,0)="L",1,IF(OFFSET(C106,-1,0)=1,2,IF(OR(A106="s",A106=0),"S",IF(AND(OFFSET(C106,-1,0)=2,A106=4),3,IF(AND(OR(OFFSET(C106,-1,0)="s",OFFSET(C106,-1,0)=0),A106&lt;&gt;"s",A106&gt;OFFSET(B106,-1,0)),OFFSET(B106,-1,0),A106)))))</f>
        <v>S</v>
      </c>
      <c r="D106" s="73">
        <f ca="1">IF(OR(C106="S",C106=0),0,IF(ISERROR(K106),J106,SMALL(J106:K106,1)))</f>
        <v>0</v>
      </c>
      <c r="E106" s="73">
        <f ca="1">IF($C106=1,OFFSET(E106,-1,0)+1,OFFSET(E106,-1,0))</f>
        <v>1</v>
      </c>
      <c r="F106" s="73">
        <f ca="1">IF($C106=1,0,IF($C106=2,OFFSET(F106,-1,0)+1,OFFSET(F106,-1,0)))</f>
        <v>5</v>
      </c>
      <c r="G106" s="73">
        <f ca="1">IF(AND($C106&lt;=2,$C106&lt;&gt;0),0,IF($C106=3,OFFSET(G106,-1,0)+1,OFFSET(G106,-1,0)))</f>
        <v>0</v>
      </c>
      <c r="H106" s="73">
        <f ca="1">IF(AND($C106&lt;=3,$C106&lt;&gt;0),0,IF($C106=4,OFFSET(H106,-1,0)+1,OFFSET(H106,-1,0)))</f>
        <v>0</v>
      </c>
      <c r="I106" s="73">
        <f ca="1">IF(AND($C106&lt;=4,$C106&lt;&gt;0),0,IF(AND($C106="S",$W106&gt;0),OFFSET(I106,-1,0)+1,OFFSET(I106,-1,0)))</f>
        <v>0</v>
      </c>
      <c r="J106" s="73">
        <f ca="1">IF(OR($C106="S",$C106=0),0,MATCH(0,OFFSET($D106,1,$C106,ROW($C$144)-ROW($C106)),0))</f>
        <v>0</v>
      </c>
      <c r="K106" s="73">
        <f ca="1">IF(OR($C106="S",$C106=0),0,MATCH(OFFSET($D106,0,$C106)+1,OFFSET($D106,1,$C106,ROW($C$144)-ROW($C106)),0))</f>
        <v>0</v>
      </c>
      <c r="L106" s="72" t="s">
        <v>15</v>
      </c>
      <c r="M106" s="71" t="s">
        <v>33</v>
      </c>
      <c r="N106" s="70" t="s">
        <v>33</v>
      </c>
      <c r="O106" s="69" t="s">
        <v>120</v>
      </c>
      <c r="P106" s="68" t="s">
        <v>119</v>
      </c>
      <c r="Q106" s="67" t="s">
        <v>118</v>
      </c>
      <c r="R106" s="66" t="s">
        <v>117</v>
      </c>
      <c r="S106" s="65" t="s">
        <v>116</v>
      </c>
      <c r="T106" s="64">
        <v>2</v>
      </c>
      <c r="U106" s="63"/>
      <c r="V106" s="63"/>
      <c r="W106" s="62"/>
      <c r="X106" s="77" t="s">
        <v>28</v>
      </c>
      <c r="Y106" s="23"/>
      <c r="Z106" s="28"/>
      <c r="AA106" s="28"/>
    </row>
    <row r="107" spans="1:27" s="10" customFormat="1" x14ac:dyDescent="0.2">
      <c r="A107" s="74" t="str">
        <f>CHOOSE(1+LOG(1+2*(ORÇAMENTO.Nivel="Nível 1")+4*(ORÇAMENTO.Nivel="Nível 2")+8*(ORÇAMENTO.Nivel="Nível 3")+16*(ORÇAMENTO.Nivel="Nível 4")+32*(ORÇAMENTO.Nivel="Serviço"),2),0,1,2,3,4,"S")</f>
        <v>S</v>
      </c>
      <c r="B107" s="73">
        <f ca="1">IF(OR(C107="s",C107=0),OFFSET(B107,-1,0),C107)</f>
        <v>2</v>
      </c>
      <c r="C107" s="73" t="str">
        <f ca="1">IF(OFFSET(C107,-1,0)="L",1,IF(OFFSET(C107,-1,0)=1,2,IF(OR(A107="s",A107=0),"S",IF(AND(OFFSET(C107,-1,0)=2,A107=4),3,IF(AND(OR(OFFSET(C107,-1,0)="s",OFFSET(C107,-1,0)=0),A107&lt;&gt;"s",A107&gt;OFFSET(B107,-1,0)),OFFSET(B107,-1,0),A107)))))</f>
        <v>S</v>
      </c>
      <c r="D107" s="73">
        <f ca="1">IF(OR(C107="S",C107=0),0,IF(ISERROR(K107),J107,SMALL(J107:K107,1)))</f>
        <v>0</v>
      </c>
      <c r="E107" s="73">
        <f ca="1">IF($C107=1,OFFSET(E107,-1,0)+1,OFFSET(E107,-1,0))</f>
        <v>1</v>
      </c>
      <c r="F107" s="73">
        <f ca="1">IF($C107=1,0,IF($C107=2,OFFSET(F107,-1,0)+1,OFFSET(F107,-1,0)))</f>
        <v>5</v>
      </c>
      <c r="G107" s="73">
        <f ca="1">IF(AND($C107&lt;=2,$C107&lt;&gt;0),0,IF($C107=3,OFFSET(G107,-1,0)+1,OFFSET(G107,-1,0)))</f>
        <v>0</v>
      </c>
      <c r="H107" s="73">
        <f ca="1">IF(AND($C107&lt;=3,$C107&lt;&gt;0),0,IF($C107=4,OFFSET(H107,-1,0)+1,OFFSET(H107,-1,0)))</f>
        <v>0</v>
      </c>
      <c r="I107" s="73">
        <f ca="1">IF(AND($C107&lt;=4,$C107&lt;&gt;0),0,IF(AND($C107="S",$W107&gt;0),OFFSET(I107,-1,0)+1,OFFSET(I107,-1,0)))</f>
        <v>0</v>
      </c>
      <c r="J107" s="73">
        <f ca="1">IF(OR($C107="S",$C107=0),0,MATCH(0,OFFSET($D107,1,$C107,ROW($C$144)-ROW($C107)),0))</f>
        <v>0</v>
      </c>
      <c r="K107" s="73">
        <f ca="1">IF(OR($C107="S",$C107=0),0,MATCH(OFFSET($D107,0,$C107)+1,OFFSET($D107,1,$C107,ROW($C$144)-ROW($C107)),0))</f>
        <v>0</v>
      </c>
      <c r="L107" s="72" t="s">
        <v>15</v>
      </c>
      <c r="M107" s="71" t="s">
        <v>33</v>
      </c>
      <c r="N107" s="70" t="s">
        <v>33</v>
      </c>
      <c r="O107" s="69" t="s">
        <v>115</v>
      </c>
      <c r="P107" s="68" t="s">
        <v>31</v>
      </c>
      <c r="Q107" s="67">
        <v>91043</v>
      </c>
      <c r="R107" s="66" t="s">
        <v>114</v>
      </c>
      <c r="S107" s="65" t="s">
        <v>107</v>
      </c>
      <c r="T107" s="64">
        <v>4</v>
      </c>
      <c r="U107" s="63"/>
      <c r="V107" s="63"/>
      <c r="W107" s="62"/>
      <c r="X107" s="77" t="s">
        <v>28</v>
      </c>
      <c r="Y107" s="23"/>
      <c r="Z107" s="28"/>
      <c r="AA107" s="28"/>
    </row>
    <row r="108" spans="1:27" s="10" customFormat="1" x14ac:dyDescent="0.2">
      <c r="A108" s="74" t="str">
        <f>CHOOSE(1+LOG(1+2*(ORÇAMENTO.Nivel="Nível 1")+4*(ORÇAMENTO.Nivel="Nível 2")+8*(ORÇAMENTO.Nivel="Nível 3")+16*(ORÇAMENTO.Nivel="Nível 4")+32*(ORÇAMENTO.Nivel="Serviço"),2),0,1,2,3,4,"S")</f>
        <v>S</v>
      </c>
      <c r="B108" s="73">
        <f ca="1">IF(OR(C108="s",C108=0),OFFSET(B108,-1,0),C108)</f>
        <v>2</v>
      </c>
      <c r="C108" s="73" t="str">
        <f ca="1">IF(OFFSET(C108,-1,0)="L",1,IF(OFFSET(C108,-1,0)=1,2,IF(OR(A108="s",A108=0),"S",IF(AND(OFFSET(C108,-1,0)=2,A108=4),3,IF(AND(OR(OFFSET(C108,-1,0)="s",OFFSET(C108,-1,0)=0),A108&lt;&gt;"s",A108&gt;OFFSET(B108,-1,0)),OFFSET(B108,-1,0),A108)))))</f>
        <v>S</v>
      </c>
      <c r="D108" s="73">
        <f ca="1">IF(OR(C108="S",C108=0),0,IF(ISERROR(K108),J108,SMALL(J108:K108,1)))</f>
        <v>0</v>
      </c>
      <c r="E108" s="73">
        <f ca="1">IF($C108=1,OFFSET(E108,-1,0)+1,OFFSET(E108,-1,0))</f>
        <v>1</v>
      </c>
      <c r="F108" s="73">
        <f ca="1">IF($C108=1,0,IF($C108=2,OFFSET(F108,-1,0)+1,OFFSET(F108,-1,0)))</f>
        <v>5</v>
      </c>
      <c r="G108" s="73">
        <f ca="1">IF(AND($C108&lt;=2,$C108&lt;&gt;0),0,IF($C108=3,OFFSET(G108,-1,0)+1,OFFSET(G108,-1,0)))</f>
        <v>0</v>
      </c>
      <c r="H108" s="73">
        <f ca="1">IF(AND($C108&lt;=3,$C108&lt;&gt;0),0,IF($C108=4,OFFSET(H108,-1,0)+1,OFFSET(H108,-1,0)))</f>
        <v>0</v>
      </c>
      <c r="I108" s="73">
        <f ca="1">IF(AND($C108&lt;=4,$C108&lt;&gt;0),0,IF(AND($C108="S",$W108&gt;0),OFFSET(I108,-1,0)+1,OFFSET(I108,-1,0)))</f>
        <v>0</v>
      </c>
      <c r="J108" s="73">
        <f ca="1">IF(OR($C108="S",$C108=0),0,MATCH(0,OFFSET($D108,1,$C108,ROW($C$144)-ROW($C108)),0))</f>
        <v>0</v>
      </c>
      <c r="K108" s="73">
        <f ca="1">IF(OR($C108="S",$C108=0),0,MATCH(OFFSET($D108,0,$C108)+1,OFFSET($D108,1,$C108,ROW($C$144)-ROW($C108)),0))</f>
        <v>0</v>
      </c>
      <c r="L108" s="72" t="s">
        <v>15</v>
      </c>
      <c r="M108" s="71" t="s">
        <v>33</v>
      </c>
      <c r="N108" s="70" t="s">
        <v>33</v>
      </c>
      <c r="O108" s="69" t="s">
        <v>113</v>
      </c>
      <c r="P108" s="68" t="s">
        <v>31</v>
      </c>
      <c r="Q108" s="67">
        <v>71863</v>
      </c>
      <c r="R108" s="66" t="s">
        <v>112</v>
      </c>
      <c r="S108" s="65" t="s">
        <v>107</v>
      </c>
      <c r="T108" s="64">
        <v>8</v>
      </c>
      <c r="U108" s="63"/>
      <c r="V108" s="63"/>
      <c r="W108" s="62"/>
      <c r="X108" s="77" t="s">
        <v>28</v>
      </c>
      <c r="Y108" s="23"/>
      <c r="Z108" s="28"/>
      <c r="AA108" s="28"/>
    </row>
    <row r="109" spans="1:27" s="10" customFormat="1" x14ac:dyDescent="0.2">
      <c r="A109" s="74" t="str">
        <f>CHOOSE(1+LOG(1+2*(ORÇAMENTO.Nivel="Nível 1")+4*(ORÇAMENTO.Nivel="Nível 2")+8*(ORÇAMENTO.Nivel="Nível 3")+16*(ORÇAMENTO.Nivel="Nível 4")+32*(ORÇAMENTO.Nivel="Serviço"),2),0,1,2,3,4,"S")</f>
        <v>S</v>
      </c>
      <c r="B109" s="73">
        <f ca="1">IF(OR(C109="s",C109=0),OFFSET(B109,-1,0),C109)</f>
        <v>2</v>
      </c>
      <c r="C109" s="73" t="str">
        <f ca="1">IF(OFFSET(C109,-1,0)="L",1,IF(OFFSET(C109,-1,0)=1,2,IF(OR(A109="s",A109=0),"S",IF(AND(OFFSET(C109,-1,0)=2,A109=4),3,IF(AND(OR(OFFSET(C109,-1,0)="s",OFFSET(C109,-1,0)=0),A109&lt;&gt;"s",A109&gt;OFFSET(B109,-1,0)),OFFSET(B109,-1,0),A109)))))</f>
        <v>S</v>
      </c>
      <c r="D109" s="73">
        <f ca="1">IF(OR(C109="S",C109=0),0,IF(ISERROR(K109),J109,SMALL(J109:K109,1)))</f>
        <v>0</v>
      </c>
      <c r="E109" s="73">
        <f ca="1">IF($C109=1,OFFSET(E109,-1,0)+1,OFFSET(E109,-1,0))</f>
        <v>1</v>
      </c>
      <c r="F109" s="73">
        <f ca="1">IF($C109=1,0,IF($C109=2,OFFSET(F109,-1,0)+1,OFFSET(F109,-1,0)))</f>
        <v>5</v>
      </c>
      <c r="G109" s="73">
        <f ca="1">IF(AND($C109&lt;=2,$C109&lt;&gt;0),0,IF($C109=3,OFFSET(G109,-1,0)+1,OFFSET(G109,-1,0)))</f>
        <v>0</v>
      </c>
      <c r="H109" s="73">
        <f ca="1">IF(AND($C109&lt;=3,$C109&lt;&gt;0),0,IF($C109=4,OFFSET(H109,-1,0)+1,OFFSET(H109,-1,0)))</f>
        <v>0</v>
      </c>
      <c r="I109" s="73">
        <f ca="1">IF(AND($C109&lt;=4,$C109&lt;&gt;0),0,IF(AND($C109="S",$W109&gt;0),OFFSET(I109,-1,0)+1,OFFSET(I109,-1,0)))</f>
        <v>0</v>
      </c>
      <c r="J109" s="73">
        <f ca="1">IF(OR($C109="S",$C109=0),0,MATCH(0,OFFSET($D109,1,$C109,ROW($C$144)-ROW($C109)),0))</f>
        <v>0</v>
      </c>
      <c r="K109" s="73">
        <f ca="1">IF(OR($C109="S",$C109=0),0,MATCH(OFFSET($D109,0,$C109)+1,OFFSET($D109,1,$C109,ROW($C$144)-ROW($C109)),0))</f>
        <v>0</v>
      </c>
      <c r="L109" s="72" t="s">
        <v>15</v>
      </c>
      <c r="M109" s="71" t="s">
        <v>33</v>
      </c>
      <c r="N109" s="70" t="s">
        <v>33</v>
      </c>
      <c r="O109" s="69" t="s">
        <v>111</v>
      </c>
      <c r="P109" s="68" t="s">
        <v>31</v>
      </c>
      <c r="Q109" s="67">
        <v>70393</v>
      </c>
      <c r="R109" s="66" t="s">
        <v>110</v>
      </c>
      <c r="S109" s="65" t="s">
        <v>107</v>
      </c>
      <c r="T109" s="64">
        <v>8</v>
      </c>
      <c r="U109" s="63"/>
      <c r="V109" s="63"/>
      <c r="W109" s="62"/>
      <c r="X109" s="61" t="s">
        <v>28</v>
      </c>
      <c r="Y109" s="23"/>
      <c r="Z109" s="28"/>
      <c r="AA109" s="28"/>
    </row>
    <row r="110" spans="1:27" s="18" customFormat="1" x14ac:dyDescent="0.2">
      <c r="A110" s="74" t="str">
        <f>CHOOSE(1+LOG(1+2*(ORÇAMENTO.Nivel="Nível 1")+4*(ORÇAMENTO.Nivel="Nível 2")+8*(ORÇAMENTO.Nivel="Nível 3")+16*(ORÇAMENTO.Nivel="Nível 4")+32*(ORÇAMENTO.Nivel="Serviço"),2),0,1,2,3,4,"S")</f>
        <v>S</v>
      </c>
      <c r="B110" s="73">
        <f ca="1">IF(OR(C110="s",C110=0),OFFSET(B110,-1,0),C110)</f>
        <v>2</v>
      </c>
      <c r="C110" s="73" t="str">
        <f ca="1">IF(OFFSET(C110,-1,0)="L",1,IF(OFFSET(C110,-1,0)=1,2,IF(OR(A110="s",A110=0),"S",IF(AND(OFFSET(C110,-1,0)=2,A110=4),3,IF(AND(OR(OFFSET(C110,-1,0)="s",OFFSET(C110,-1,0)=0),A110&lt;&gt;"s",A110&gt;OFFSET(B110,-1,0)),OFFSET(B110,-1,0),A110)))))</f>
        <v>S</v>
      </c>
      <c r="D110" s="73">
        <f ca="1">IF(OR(C110="S",C110=0),0,IF(ISERROR(K110),J110,SMALL(J110:K110,1)))</f>
        <v>0</v>
      </c>
      <c r="E110" s="73">
        <f ca="1">IF($C110=1,OFFSET(E110,-1,0)+1,OFFSET(E110,-1,0))</f>
        <v>1</v>
      </c>
      <c r="F110" s="73">
        <f ca="1">IF($C110=1,0,IF($C110=2,OFFSET(F110,-1,0)+1,OFFSET(F110,-1,0)))</f>
        <v>5</v>
      </c>
      <c r="G110" s="73">
        <f ca="1">IF(AND($C110&lt;=2,$C110&lt;&gt;0),0,IF($C110=3,OFFSET(G110,-1,0)+1,OFFSET(G110,-1,0)))</f>
        <v>0</v>
      </c>
      <c r="H110" s="73">
        <f ca="1">IF(AND($C110&lt;=3,$C110&lt;&gt;0),0,IF($C110=4,OFFSET(H110,-1,0)+1,OFFSET(H110,-1,0)))</f>
        <v>0</v>
      </c>
      <c r="I110" s="73">
        <f ca="1">IF(AND($C110&lt;=4,$C110&lt;&gt;0),0,IF(AND($C110="S",$W110&gt;0),OFFSET(I110,-1,0)+1,OFFSET(I110,-1,0)))</f>
        <v>0</v>
      </c>
      <c r="J110" s="73">
        <f ca="1">IF(OR($C110="S",$C110=0),0,MATCH(0,OFFSET($D110,1,$C110,ROW($C$144)-ROW($C110)),0))</f>
        <v>0</v>
      </c>
      <c r="K110" s="73">
        <f ca="1">IF(OR($C110="S",$C110=0),0,MATCH(OFFSET($D110,0,$C110)+1,OFFSET($D110,1,$C110,ROW($C$144)-ROW($C110)),0))</f>
        <v>0</v>
      </c>
      <c r="L110" s="72" t="s">
        <v>15</v>
      </c>
      <c r="M110" s="71" t="s">
        <v>33</v>
      </c>
      <c r="N110" s="70" t="s">
        <v>33</v>
      </c>
      <c r="O110" s="81" t="s">
        <v>109</v>
      </c>
      <c r="P110" s="68" t="s">
        <v>31</v>
      </c>
      <c r="Q110" s="67">
        <v>91045</v>
      </c>
      <c r="R110" s="66" t="s">
        <v>108</v>
      </c>
      <c r="S110" s="65" t="s">
        <v>107</v>
      </c>
      <c r="T110" s="64">
        <v>2</v>
      </c>
      <c r="U110" s="63"/>
      <c r="V110" s="63"/>
      <c r="W110" s="80"/>
      <c r="X110" s="61" t="s">
        <v>28</v>
      </c>
      <c r="Y110" s="79"/>
      <c r="Z110" s="78"/>
      <c r="AA110" s="78"/>
    </row>
    <row r="111" spans="1:27" s="10" customFormat="1" x14ac:dyDescent="0.2">
      <c r="A111" s="74">
        <f>CHOOSE(1+LOG(1+2*(ORÇAMENTO.Nivel="Nível 1")+4*(ORÇAMENTO.Nivel="Nível 2")+8*(ORÇAMENTO.Nivel="Nível 3")+16*(ORÇAMENTO.Nivel="Nível 4")+32*(ORÇAMENTO.Nivel="Serviço"),2),0,1,2,3,4,"S")</f>
        <v>2</v>
      </c>
      <c r="B111" s="73">
        <f ca="1">IF(OR(C111="s",C111=0),OFFSET(B111,-1,0),C111)</f>
        <v>2</v>
      </c>
      <c r="C111" s="73">
        <f ca="1">IF(OFFSET(C111,-1,0)="L",1,IF(OFFSET(C111,-1,0)=1,2,IF(OR(A111="s",A111=0),"S",IF(AND(OFFSET(C111,-1,0)=2,A111=4),3,IF(AND(OR(OFFSET(C111,-1,0)="s",OFFSET(C111,-1,0)=0),A111&lt;&gt;"s",A111&gt;OFFSET(B111,-1,0)),OFFSET(B111,-1,0),A111)))))</f>
        <v>2</v>
      </c>
      <c r="D111" s="73">
        <f ca="1">IF(OR(C111="S",C111=0),0,IF(ISERROR(K111),J111,SMALL(J111:K111,1)))</f>
        <v>5</v>
      </c>
      <c r="E111" s="73">
        <f ca="1">IF($C111=1,OFFSET(E111,-1,0)+1,OFFSET(E111,-1,0))</f>
        <v>1</v>
      </c>
      <c r="F111" s="73">
        <f ca="1">IF($C111=1,0,IF($C111=2,OFFSET(F111,-1,0)+1,OFFSET(F111,-1,0)))</f>
        <v>6</v>
      </c>
      <c r="G111" s="73">
        <f ca="1">IF(AND($C111&lt;=2,$C111&lt;&gt;0),0,IF($C111=3,OFFSET(G111,-1,0)+1,OFFSET(G111,-1,0)))</f>
        <v>0</v>
      </c>
      <c r="H111" s="73">
        <f ca="1">IF(AND($C111&lt;=3,$C111&lt;&gt;0),0,IF($C111=4,OFFSET(H111,-1,0)+1,OFFSET(H111,-1,0)))</f>
        <v>0</v>
      </c>
      <c r="I111" s="73">
        <f ca="1">IF(AND($C111&lt;=4,$C111&lt;&gt;0),0,IF(AND($C111="S",$W111&gt;0),OFFSET(I111,-1,0)+1,OFFSET(I111,-1,0)))</f>
        <v>0</v>
      </c>
      <c r="J111" s="73">
        <f ca="1">IF(OR($C111="S",$C111=0),0,MATCH(0,OFFSET($D111,1,$C111,ROW($C$144)-ROW($C111)),0))</f>
        <v>33</v>
      </c>
      <c r="K111" s="73">
        <f ca="1">IF(OR($C111="S",$C111=0),0,MATCH(OFFSET($D111,0,$C111)+1,OFFSET($D111,1,$C111,ROW($C$144)-ROW($C111)),0))</f>
        <v>5</v>
      </c>
      <c r="L111" s="72" t="s">
        <v>15</v>
      </c>
      <c r="M111" s="71" t="s">
        <v>36</v>
      </c>
      <c r="N111" s="70" t="s">
        <v>36</v>
      </c>
      <c r="O111" s="69" t="s">
        <v>106</v>
      </c>
      <c r="P111" s="68"/>
      <c r="Q111" s="67"/>
      <c r="R111" s="75" t="s">
        <v>9</v>
      </c>
      <c r="S111" s="65" t="s">
        <v>34</v>
      </c>
      <c r="T111" s="64"/>
      <c r="U111" s="63"/>
      <c r="V111" s="63"/>
      <c r="W111" s="62"/>
      <c r="X111" s="61" t="s">
        <v>28</v>
      </c>
      <c r="Y111" s="23"/>
      <c r="Z111" s="28"/>
      <c r="AA111" s="28"/>
    </row>
    <row r="112" spans="1:27" s="18" customFormat="1" x14ac:dyDescent="0.2">
      <c r="A112" s="74">
        <f>CHOOSE(1+LOG(1+2*(ORÇAMENTO.Nivel="Nível 1")+4*(ORÇAMENTO.Nivel="Nível 2")+8*(ORÇAMENTO.Nivel="Nível 3")+16*(ORÇAMENTO.Nivel="Nível 4")+32*(ORÇAMENTO.Nivel="Serviço"),2),0,1,2,3,4,"S")</f>
        <v>3</v>
      </c>
      <c r="B112" s="73">
        <f ca="1">IF(OR(C112="s",C112=0),OFFSET(B112,-1,0),C112)</f>
        <v>3</v>
      </c>
      <c r="C112" s="73">
        <f ca="1">IF(OFFSET(C112,-1,0)="L",1,IF(OFFSET(C112,-1,0)=1,2,IF(OR(A112="s",A112=0),"S",IF(AND(OFFSET(C112,-1,0)=2,A112=4),3,IF(AND(OR(OFFSET(C112,-1,0)="s",OFFSET(C112,-1,0)=0),A112&lt;&gt;"s",A112&gt;OFFSET(B112,-1,0)),OFFSET(B112,-1,0),A112)))))</f>
        <v>3</v>
      </c>
      <c r="D112" s="73">
        <f ca="1">IF(OR(C112="S",C112=0),0,IF(ISERROR(K112),J112,SMALL(J112:K112,1)))</f>
        <v>2</v>
      </c>
      <c r="E112" s="73">
        <f ca="1">IF($C112=1,OFFSET(E112,-1,0)+1,OFFSET(E112,-1,0))</f>
        <v>1</v>
      </c>
      <c r="F112" s="73">
        <f ca="1">IF($C112=1,0,IF($C112=2,OFFSET(F112,-1,0)+1,OFFSET(F112,-1,0)))</f>
        <v>6</v>
      </c>
      <c r="G112" s="73">
        <f ca="1">IF(AND($C112&lt;=2,$C112&lt;&gt;0),0,IF($C112=3,OFFSET(G112,-1,0)+1,OFFSET(G112,-1,0)))</f>
        <v>1</v>
      </c>
      <c r="H112" s="73">
        <f ca="1">IF(AND($C112&lt;=3,$C112&lt;&gt;0),0,IF($C112=4,OFFSET(H112,-1,0)+1,OFFSET(H112,-1,0)))</f>
        <v>0</v>
      </c>
      <c r="I112" s="73">
        <f ca="1">IF(AND($C112&lt;=4,$C112&lt;&gt;0),0,IF(AND($C112="S",$W112&gt;0),OFFSET(I112,-1,0)+1,OFFSET(I112,-1,0)))</f>
        <v>0</v>
      </c>
      <c r="J112" s="73">
        <f ca="1">IF(OR($C112="S",$C112=0),0,MATCH(0,OFFSET($D112,1,$C112,ROW($C$144)-ROW($C112)),0))</f>
        <v>4</v>
      </c>
      <c r="K112" s="73">
        <f ca="1">IF(OR($C112="S",$C112=0),0,MATCH(OFFSET($D112,0,$C112)+1,OFFSET($D112,1,$C112,ROW($C$144)-ROW($C112)),0))</f>
        <v>2</v>
      </c>
      <c r="L112" s="72" t="s">
        <v>15</v>
      </c>
      <c r="M112" s="71" t="s">
        <v>45</v>
      </c>
      <c r="N112" s="70" t="s">
        <v>45</v>
      </c>
      <c r="O112" s="69" t="s">
        <v>105</v>
      </c>
      <c r="P112" s="68"/>
      <c r="Q112" s="67"/>
      <c r="R112" s="76" t="s">
        <v>104</v>
      </c>
      <c r="S112" s="65" t="s">
        <v>34</v>
      </c>
      <c r="T112" s="64"/>
      <c r="U112" s="63"/>
      <c r="V112" s="63"/>
      <c r="W112" s="62"/>
      <c r="X112" s="61" t="s">
        <v>28</v>
      </c>
      <c r="Y112" s="79"/>
      <c r="Z112" s="78"/>
      <c r="AA112" s="78"/>
    </row>
    <row r="113" spans="1:27" s="10" customFormat="1" ht="45" x14ac:dyDescent="0.2">
      <c r="A113" s="74" t="str">
        <f>CHOOSE(1+LOG(1+2*(ORÇAMENTO.Nivel="Nível 1")+4*(ORÇAMENTO.Nivel="Nível 2")+8*(ORÇAMENTO.Nivel="Nível 3")+16*(ORÇAMENTO.Nivel="Nível 4")+32*(ORÇAMENTO.Nivel="Serviço"),2),0,1,2,3,4,"S")</f>
        <v>S</v>
      </c>
      <c r="B113" s="73">
        <f ca="1">IF(OR(C113="s",C113=0),OFFSET(B113,-1,0),C113)</f>
        <v>3</v>
      </c>
      <c r="C113" s="73" t="str">
        <f ca="1">IF(OFFSET(C113,-1,0)="L",1,IF(OFFSET(C113,-1,0)=1,2,IF(OR(A113="s",A113=0),"S",IF(AND(OFFSET(C113,-1,0)=2,A113=4),3,IF(AND(OR(OFFSET(C113,-1,0)="s",OFFSET(C113,-1,0)=0),A113&lt;&gt;"s",A113&gt;OFFSET(B113,-1,0)),OFFSET(B113,-1,0),A113)))))</f>
        <v>S</v>
      </c>
      <c r="D113" s="73">
        <f ca="1">IF(OR(C113="S",C113=0),0,IF(ISERROR(K113),J113,SMALL(J113:K113,1)))</f>
        <v>0</v>
      </c>
      <c r="E113" s="73">
        <f ca="1">IF($C113=1,OFFSET(E113,-1,0)+1,OFFSET(E113,-1,0))</f>
        <v>1</v>
      </c>
      <c r="F113" s="73">
        <f ca="1">IF($C113=1,0,IF($C113=2,OFFSET(F113,-1,0)+1,OFFSET(F113,-1,0)))</f>
        <v>6</v>
      </c>
      <c r="G113" s="73">
        <f ca="1">IF(AND($C113&lt;=2,$C113&lt;&gt;0),0,IF($C113=3,OFFSET(G113,-1,0)+1,OFFSET(G113,-1,0)))</f>
        <v>1</v>
      </c>
      <c r="H113" s="73">
        <f ca="1">IF(AND($C113&lt;=3,$C113&lt;&gt;0),0,IF($C113=4,OFFSET(H113,-1,0)+1,OFFSET(H113,-1,0)))</f>
        <v>0</v>
      </c>
      <c r="I113" s="73">
        <f ca="1">IF(AND($C113&lt;=4,$C113&lt;&gt;0),0,IF(AND($C113="S",$W113&gt;0),OFFSET(I113,-1,0)+1,OFFSET(I113,-1,0)))</f>
        <v>0</v>
      </c>
      <c r="J113" s="73">
        <f ca="1">IF(OR($C113="S",$C113=0),0,MATCH(0,OFFSET($D113,1,$C113,ROW($C$144)-ROW($C113)),0))</f>
        <v>0</v>
      </c>
      <c r="K113" s="73">
        <f ca="1">IF(OR($C113="S",$C113=0),0,MATCH(OFFSET($D113,0,$C113)+1,OFFSET($D113,1,$C113,ROW($C$144)-ROW($C113)),0))</f>
        <v>0</v>
      </c>
      <c r="L113" s="72" t="s">
        <v>15</v>
      </c>
      <c r="M113" s="71" t="s">
        <v>33</v>
      </c>
      <c r="N113" s="70" t="s">
        <v>33</v>
      </c>
      <c r="O113" s="69" t="s">
        <v>103</v>
      </c>
      <c r="P113" s="68" t="s">
        <v>41</v>
      </c>
      <c r="Q113" s="67">
        <v>94210</v>
      </c>
      <c r="R113" s="66" t="s">
        <v>102</v>
      </c>
      <c r="S113" s="65" t="s">
        <v>38</v>
      </c>
      <c r="T113" s="64">
        <v>100</v>
      </c>
      <c r="U113" s="63"/>
      <c r="V113" s="63"/>
      <c r="W113" s="62"/>
      <c r="X113" s="61" t="s">
        <v>101</v>
      </c>
      <c r="Y113" s="23"/>
      <c r="Z113" s="28"/>
      <c r="AA113" s="28"/>
    </row>
    <row r="114" spans="1:27" s="18" customFormat="1" x14ac:dyDescent="0.2">
      <c r="A114" s="74">
        <f>CHOOSE(1+LOG(1+2*(ORÇAMENTO.Nivel="Nível 1")+4*(ORÇAMENTO.Nivel="Nível 2")+8*(ORÇAMENTO.Nivel="Nível 3")+16*(ORÇAMENTO.Nivel="Nível 4")+32*(ORÇAMENTO.Nivel="Serviço"),2),0,1,2,3,4,"S")</f>
        <v>3</v>
      </c>
      <c r="B114" s="73">
        <f ca="1">IF(OR(C114="s",C114=0),OFFSET(B114,-1,0),C114)</f>
        <v>3</v>
      </c>
      <c r="C114" s="73">
        <f ca="1">IF(OFFSET(C114,-1,0)="L",1,IF(OFFSET(C114,-1,0)=1,2,IF(OR(A114="s",A114=0),"S",IF(AND(OFFSET(C114,-1,0)=2,A114=4),3,IF(AND(OR(OFFSET(C114,-1,0)="s",OFFSET(C114,-1,0)=0),A114&lt;&gt;"s",A114&gt;OFFSET(B114,-1,0)),OFFSET(B114,-1,0),A114)))))</f>
        <v>3</v>
      </c>
      <c r="D114" s="73">
        <f ca="1">IF(OR(C114="S",C114=0),0,IF(ISERROR(K114),J114,SMALL(J114:K114,1)))</f>
        <v>2</v>
      </c>
      <c r="E114" s="73">
        <f ca="1">IF($C114=1,OFFSET(E114,-1,0)+1,OFFSET(E114,-1,0))</f>
        <v>1</v>
      </c>
      <c r="F114" s="73">
        <f ca="1">IF($C114=1,0,IF($C114=2,OFFSET(F114,-1,0)+1,OFFSET(F114,-1,0)))</f>
        <v>6</v>
      </c>
      <c r="G114" s="73">
        <f ca="1">IF(AND($C114&lt;=2,$C114&lt;&gt;0),0,IF($C114=3,OFFSET(G114,-1,0)+1,OFFSET(G114,-1,0)))</f>
        <v>2</v>
      </c>
      <c r="H114" s="73">
        <f ca="1">IF(AND($C114&lt;=3,$C114&lt;&gt;0),0,IF($C114=4,OFFSET(H114,-1,0)+1,OFFSET(H114,-1,0)))</f>
        <v>0</v>
      </c>
      <c r="I114" s="73">
        <f ca="1">IF(AND($C114&lt;=4,$C114&lt;&gt;0),0,IF(AND($C114="S",$W114&gt;0),OFFSET(I114,-1,0)+1,OFFSET(I114,-1,0)))</f>
        <v>0</v>
      </c>
      <c r="J114" s="73">
        <f ca="1">IF(OR($C114="S",$C114=0),0,MATCH(0,OFFSET($D114,1,$C114,ROW($C$144)-ROW($C114)),0))</f>
        <v>2</v>
      </c>
      <c r="K114" s="73">
        <f ca="1">IF(OR($C114="S",$C114=0),0,MATCH(OFFSET($D114,0,$C114)+1,OFFSET($D114,1,$C114,ROW($C$144)-ROW($C114)),0))</f>
        <v>26</v>
      </c>
      <c r="L114" s="72" t="s">
        <v>15</v>
      </c>
      <c r="M114" s="71" t="s">
        <v>45</v>
      </c>
      <c r="N114" s="70" t="s">
        <v>45</v>
      </c>
      <c r="O114" s="69" t="s">
        <v>100</v>
      </c>
      <c r="P114" s="68"/>
      <c r="Q114" s="67"/>
      <c r="R114" s="76" t="s">
        <v>99</v>
      </c>
      <c r="S114" s="65" t="s">
        <v>34</v>
      </c>
      <c r="T114" s="64"/>
      <c r="U114" s="63"/>
      <c r="V114" s="63"/>
      <c r="W114" s="62"/>
      <c r="X114" s="61" t="s">
        <v>28</v>
      </c>
      <c r="Y114" s="79"/>
      <c r="Z114" s="78"/>
      <c r="AA114" s="78"/>
    </row>
    <row r="115" spans="1:27" s="10" customFormat="1" ht="22.5" x14ac:dyDescent="0.2">
      <c r="A115" s="74" t="str">
        <f>CHOOSE(1+LOG(1+2*(ORÇAMENTO.Nivel="Nível 1")+4*(ORÇAMENTO.Nivel="Nível 2")+8*(ORÇAMENTO.Nivel="Nível 3")+16*(ORÇAMENTO.Nivel="Nível 4")+32*(ORÇAMENTO.Nivel="Serviço"),2),0,1,2,3,4,"S")</f>
        <v>S</v>
      </c>
      <c r="B115" s="73">
        <f ca="1">IF(OR(C115="s",C115=0),OFFSET(B115,-1,0),C115)</f>
        <v>3</v>
      </c>
      <c r="C115" s="73" t="str">
        <f ca="1">IF(OFFSET(C115,-1,0)="L",1,IF(OFFSET(C115,-1,0)=1,2,IF(OR(A115="s",A115=0),"S",IF(AND(OFFSET(C115,-1,0)=2,A115=4),3,IF(AND(OR(OFFSET(C115,-1,0)="s",OFFSET(C115,-1,0)=0),A115&lt;&gt;"s",A115&gt;OFFSET(B115,-1,0)),OFFSET(B115,-1,0),A115)))))</f>
        <v>S</v>
      </c>
      <c r="D115" s="73">
        <f ca="1">IF(OR(C115="S",C115=0),0,IF(ISERROR(K115),J115,SMALL(J115:K115,1)))</f>
        <v>0</v>
      </c>
      <c r="E115" s="73">
        <f ca="1">IF($C115=1,OFFSET(E115,-1,0)+1,OFFSET(E115,-1,0))</f>
        <v>1</v>
      </c>
      <c r="F115" s="73">
        <f ca="1">IF($C115=1,0,IF($C115=2,OFFSET(F115,-1,0)+1,OFFSET(F115,-1,0)))</f>
        <v>6</v>
      </c>
      <c r="G115" s="73">
        <f ca="1">IF(AND($C115&lt;=2,$C115&lt;&gt;0),0,IF($C115=3,OFFSET(G115,-1,0)+1,OFFSET(G115,-1,0)))</f>
        <v>2</v>
      </c>
      <c r="H115" s="73">
        <f ca="1">IF(AND($C115&lt;=3,$C115&lt;&gt;0),0,IF($C115=4,OFFSET(H115,-1,0)+1,OFFSET(H115,-1,0)))</f>
        <v>0</v>
      </c>
      <c r="I115" s="73">
        <f ca="1">IF(AND($C115&lt;=4,$C115&lt;&gt;0),0,IF(AND($C115="S",$W115&gt;0),OFFSET(I115,-1,0)+1,OFFSET(I115,-1,0)))</f>
        <v>0</v>
      </c>
      <c r="J115" s="73">
        <f ca="1">IF(OR($C115="S",$C115=0),0,MATCH(0,OFFSET($D115,1,$C115,ROW($C$144)-ROW($C115)),0))</f>
        <v>0</v>
      </c>
      <c r="K115" s="73">
        <f ca="1">IF(OR($C115="S",$C115=0),0,MATCH(OFFSET($D115,0,$C115)+1,OFFSET($D115,1,$C115,ROW($C$144)-ROW($C115)),0))</f>
        <v>0</v>
      </c>
      <c r="L115" s="72" t="s">
        <v>15</v>
      </c>
      <c r="M115" s="71" t="s">
        <v>33</v>
      </c>
      <c r="N115" s="70" t="s">
        <v>33</v>
      </c>
      <c r="O115" s="69" t="s">
        <v>98</v>
      </c>
      <c r="P115" s="68" t="s">
        <v>41</v>
      </c>
      <c r="Q115" s="67">
        <v>94231</v>
      </c>
      <c r="R115" s="66" t="s">
        <v>97</v>
      </c>
      <c r="S115" s="65" t="s">
        <v>96</v>
      </c>
      <c r="T115" s="64">
        <v>70</v>
      </c>
      <c r="U115" s="63"/>
      <c r="V115" s="63"/>
      <c r="W115" s="62"/>
      <c r="X115" s="61" t="s">
        <v>95</v>
      </c>
      <c r="Y115" s="23"/>
      <c r="Z115" s="28"/>
      <c r="AA115" s="28"/>
    </row>
    <row r="116" spans="1:27" s="10" customFormat="1" x14ac:dyDescent="0.2">
      <c r="A116" s="74">
        <f>CHOOSE(1+LOG(1+2*(ORÇAMENTO.Nivel="Nível 1")+4*(ORÇAMENTO.Nivel="Nível 2")+8*(ORÇAMENTO.Nivel="Nível 3")+16*(ORÇAMENTO.Nivel="Nível 4")+32*(ORÇAMENTO.Nivel="Serviço"),2),0,1,2,3,4,"S")</f>
        <v>2</v>
      </c>
      <c r="B116" s="73">
        <f ca="1">IF(OR(C116="s",C116=0),OFFSET(B116,-1,0),C116)</f>
        <v>2</v>
      </c>
      <c r="C116" s="73">
        <f ca="1">IF(OFFSET(C116,-1,0)="L",1,IF(OFFSET(C116,-1,0)=1,2,IF(OR(A116="s",A116=0),"S",IF(AND(OFFSET(C116,-1,0)=2,A116=4),3,IF(AND(OR(OFFSET(C116,-1,0)="s",OFFSET(C116,-1,0)=0),A116&lt;&gt;"s",A116&gt;OFFSET(B116,-1,0)),OFFSET(B116,-1,0),A116)))))</f>
        <v>2</v>
      </c>
      <c r="D116" s="73">
        <f ca="1">IF(OR(C116="S",C116=0),0,IF(ISERROR(K116),J116,SMALL(J116:K116,1)))</f>
        <v>3</v>
      </c>
      <c r="E116" s="73">
        <f ca="1">IF($C116=1,OFFSET(E116,-1,0)+1,OFFSET(E116,-1,0))</f>
        <v>1</v>
      </c>
      <c r="F116" s="73">
        <f ca="1">IF($C116=1,0,IF($C116=2,OFFSET(F116,-1,0)+1,OFFSET(F116,-1,0)))</f>
        <v>7</v>
      </c>
      <c r="G116" s="73">
        <f ca="1">IF(AND($C116&lt;=2,$C116&lt;&gt;0),0,IF($C116=3,OFFSET(G116,-1,0)+1,OFFSET(G116,-1,0)))</f>
        <v>0</v>
      </c>
      <c r="H116" s="73">
        <f ca="1">IF(AND($C116&lt;=3,$C116&lt;&gt;0),0,IF($C116=4,OFFSET(H116,-1,0)+1,OFFSET(H116,-1,0)))</f>
        <v>0</v>
      </c>
      <c r="I116" s="73">
        <f ca="1">IF(AND($C116&lt;=4,$C116&lt;&gt;0),0,IF(AND($C116="S",$W116&gt;0),OFFSET(I116,-1,0)+1,OFFSET(I116,-1,0)))</f>
        <v>0</v>
      </c>
      <c r="J116" s="73">
        <f ca="1">IF(OR($C116="S",$C116=0),0,MATCH(0,OFFSET($D116,1,$C116,ROW($C$144)-ROW($C116)),0))</f>
        <v>28</v>
      </c>
      <c r="K116" s="73">
        <f ca="1">IF(OR($C116="S",$C116=0),0,MATCH(OFFSET($D116,0,$C116)+1,OFFSET($D116,1,$C116,ROW($C$144)-ROW($C116)),0))</f>
        <v>3</v>
      </c>
      <c r="L116" s="72" t="s">
        <v>15</v>
      </c>
      <c r="M116" s="71" t="s">
        <v>36</v>
      </c>
      <c r="N116" s="70" t="s">
        <v>36</v>
      </c>
      <c r="O116" s="69" t="s">
        <v>94</v>
      </c>
      <c r="P116" s="68"/>
      <c r="Q116" s="67"/>
      <c r="R116" s="75" t="s">
        <v>8</v>
      </c>
      <c r="S116" s="65" t="s">
        <v>34</v>
      </c>
      <c r="T116" s="64"/>
      <c r="U116" s="63"/>
      <c r="V116" s="63"/>
      <c r="W116" s="62"/>
      <c r="X116" s="61" t="s">
        <v>28</v>
      </c>
      <c r="Y116" s="23"/>
      <c r="Z116" s="28"/>
      <c r="AA116" s="28"/>
    </row>
    <row r="117" spans="1:27" s="18" customFormat="1" x14ac:dyDescent="0.2">
      <c r="A117" s="74">
        <f>CHOOSE(1+LOG(1+2*(ORÇAMENTO.Nivel="Nível 1")+4*(ORÇAMENTO.Nivel="Nível 2")+8*(ORÇAMENTO.Nivel="Nível 3")+16*(ORÇAMENTO.Nivel="Nível 4")+32*(ORÇAMENTO.Nivel="Serviço"),2),0,1,2,3,4,"S")</f>
        <v>3</v>
      </c>
      <c r="B117" s="73">
        <f ca="1">IF(OR(C117="s",C117=0),OFFSET(B117,-1,0),C117)</f>
        <v>3</v>
      </c>
      <c r="C117" s="73">
        <f ca="1">IF(OFFSET(C117,-1,0)="L",1,IF(OFFSET(C117,-1,0)=1,2,IF(OR(A117="s",A117=0),"S",IF(AND(OFFSET(C117,-1,0)=2,A117=4),3,IF(AND(OR(OFFSET(C117,-1,0)="s",OFFSET(C117,-1,0)=0),A117&lt;&gt;"s",A117&gt;OFFSET(B117,-1,0)),OFFSET(B117,-1,0),A117)))))</f>
        <v>3</v>
      </c>
      <c r="D117" s="73">
        <f ca="1">IF(OR(C117="S",C117=0),0,IF(ISERROR(K117),J117,SMALL(J117:K117,1)))</f>
        <v>2</v>
      </c>
      <c r="E117" s="73">
        <f ca="1">IF($C117=1,OFFSET(E117,-1,0)+1,OFFSET(E117,-1,0))</f>
        <v>1</v>
      </c>
      <c r="F117" s="73">
        <f ca="1">IF($C117=1,0,IF($C117=2,OFFSET(F117,-1,0)+1,OFFSET(F117,-1,0)))</f>
        <v>7</v>
      </c>
      <c r="G117" s="73">
        <f ca="1">IF(AND($C117&lt;=2,$C117&lt;&gt;0),0,IF($C117=3,OFFSET(G117,-1,0)+1,OFFSET(G117,-1,0)))</f>
        <v>1</v>
      </c>
      <c r="H117" s="73">
        <f ca="1">IF(AND($C117&lt;=3,$C117&lt;&gt;0),0,IF($C117=4,OFFSET(H117,-1,0)+1,OFFSET(H117,-1,0)))</f>
        <v>0</v>
      </c>
      <c r="I117" s="73">
        <f ca="1">IF(AND($C117&lt;=4,$C117&lt;&gt;0),0,IF(AND($C117="S",$W117&gt;0),OFFSET(I117,-1,0)+1,OFFSET(I117,-1,0)))</f>
        <v>0</v>
      </c>
      <c r="J117" s="73">
        <f ca="1">IF(OR($C117="S",$C117=0),0,MATCH(0,OFFSET($D117,1,$C117,ROW($C$144)-ROW($C117)),0))</f>
        <v>2</v>
      </c>
      <c r="K117" s="73">
        <f ca="1">IF(OR($C117="S",$C117=0),0,MATCH(OFFSET($D117,0,$C117)+1,OFFSET($D117,1,$C117,ROW($C$144)-ROW($C117)),0))</f>
        <v>5</v>
      </c>
      <c r="L117" s="72" t="s">
        <v>15</v>
      </c>
      <c r="M117" s="71" t="s">
        <v>45</v>
      </c>
      <c r="N117" s="70" t="s">
        <v>45</v>
      </c>
      <c r="O117" s="69" t="s">
        <v>93</v>
      </c>
      <c r="P117" s="68" t="s">
        <v>41</v>
      </c>
      <c r="Q117" s="67"/>
      <c r="R117" s="66" t="s">
        <v>92</v>
      </c>
      <c r="S117" s="65" t="s">
        <v>34</v>
      </c>
      <c r="T117" s="64"/>
      <c r="U117" s="63"/>
      <c r="V117" s="63"/>
      <c r="W117" s="62"/>
      <c r="X117" s="61" t="s">
        <v>28</v>
      </c>
      <c r="Y117" s="79"/>
      <c r="Z117" s="78"/>
      <c r="AA117" s="78"/>
    </row>
    <row r="118" spans="1:27" s="18" customFormat="1" ht="22.5" x14ac:dyDescent="0.2">
      <c r="A118" s="74" t="str">
        <f>CHOOSE(1+LOG(1+2*(ORÇAMENTO.Nivel="Nível 1")+4*(ORÇAMENTO.Nivel="Nível 2")+8*(ORÇAMENTO.Nivel="Nível 3")+16*(ORÇAMENTO.Nivel="Nível 4")+32*(ORÇAMENTO.Nivel="Serviço"),2),0,1,2,3,4,"S")</f>
        <v>S</v>
      </c>
      <c r="B118" s="73">
        <f ca="1">IF(OR(C118="s",C118=0),OFFSET(B118,-1,0),C118)</f>
        <v>3</v>
      </c>
      <c r="C118" s="73" t="str">
        <f ca="1">IF(OFFSET(C118,-1,0)="L",1,IF(OFFSET(C118,-1,0)=1,2,IF(OR(A118="s",A118=0),"S",IF(AND(OFFSET(C118,-1,0)=2,A118=4),3,IF(AND(OR(OFFSET(C118,-1,0)="s",OFFSET(C118,-1,0)=0),A118&lt;&gt;"s",A118&gt;OFFSET(B118,-1,0)),OFFSET(B118,-1,0),A118)))))</f>
        <v>S</v>
      </c>
      <c r="D118" s="73">
        <f ca="1">IF(OR(C118="S",C118=0),0,IF(ISERROR(K118),J118,SMALL(J118:K118,1)))</f>
        <v>0</v>
      </c>
      <c r="E118" s="73">
        <f ca="1">IF($C118=1,OFFSET(E118,-1,0)+1,OFFSET(E118,-1,0))</f>
        <v>1</v>
      </c>
      <c r="F118" s="73">
        <f ca="1">IF($C118=1,0,IF($C118=2,OFFSET(F118,-1,0)+1,OFFSET(F118,-1,0)))</f>
        <v>7</v>
      </c>
      <c r="G118" s="73">
        <f ca="1">IF(AND($C118&lt;=2,$C118&lt;&gt;0),0,IF($C118=3,OFFSET(G118,-1,0)+1,OFFSET(G118,-1,0)))</f>
        <v>1</v>
      </c>
      <c r="H118" s="73">
        <f ca="1">IF(AND($C118&lt;=3,$C118&lt;&gt;0),0,IF($C118=4,OFFSET(H118,-1,0)+1,OFFSET(H118,-1,0)))</f>
        <v>0</v>
      </c>
      <c r="I118" s="73">
        <f ca="1">IF(AND($C118&lt;=4,$C118&lt;&gt;0),0,IF(AND($C118="S",$W118&gt;0),OFFSET(I118,-1,0)+1,OFFSET(I118,-1,0)))</f>
        <v>0</v>
      </c>
      <c r="J118" s="73">
        <f ca="1">IF(OR($C118="S",$C118=0),0,MATCH(0,OFFSET($D118,1,$C118,ROW($C$144)-ROW($C118)),0))</f>
        <v>0</v>
      </c>
      <c r="K118" s="73">
        <f ca="1">IF(OR($C118="S",$C118=0),0,MATCH(OFFSET($D118,0,$C118)+1,OFFSET($D118,1,$C118,ROW($C$144)-ROW($C118)),0))</f>
        <v>0</v>
      </c>
      <c r="L118" s="72" t="s">
        <v>15</v>
      </c>
      <c r="M118" s="71" t="s">
        <v>33</v>
      </c>
      <c r="N118" s="70" t="s">
        <v>33</v>
      </c>
      <c r="O118" s="69" t="s">
        <v>91</v>
      </c>
      <c r="P118" s="68" t="s">
        <v>41</v>
      </c>
      <c r="Q118" s="67">
        <v>96116</v>
      </c>
      <c r="R118" s="66" t="s">
        <v>90</v>
      </c>
      <c r="S118" s="65" t="s">
        <v>38</v>
      </c>
      <c r="T118" s="64">
        <v>669.38</v>
      </c>
      <c r="U118" s="63"/>
      <c r="V118" s="63"/>
      <c r="W118" s="62"/>
      <c r="X118" s="61" t="s">
        <v>89</v>
      </c>
      <c r="Y118" s="79"/>
      <c r="Z118" s="78"/>
      <c r="AA118" s="78"/>
    </row>
    <row r="119" spans="1:27" s="10" customFormat="1" x14ac:dyDescent="0.2">
      <c r="A119" s="74">
        <f>CHOOSE(1+LOG(1+2*(ORÇAMENTO.Nivel="Nível 1")+4*(ORÇAMENTO.Nivel="Nível 2")+8*(ORÇAMENTO.Nivel="Nível 3")+16*(ORÇAMENTO.Nivel="Nível 4")+32*(ORÇAMENTO.Nivel="Serviço"),2),0,1,2,3,4,"S")</f>
        <v>2</v>
      </c>
      <c r="B119" s="73">
        <f ca="1">IF(OR(C119="s",C119=0),OFFSET(B119,-1,0),C119)</f>
        <v>2</v>
      </c>
      <c r="C119" s="73">
        <f ca="1">IF(OFFSET(C119,-1,0)="L",1,IF(OFFSET(C119,-1,0)=1,2,IF(OR(A119="s",A119=0),"S",IF(AND(OFFSET(C119,-1,0)=2,A119=4),3,IF(AND(OR(OFFSET(C119,-1,0)="s",OFFSET(C119,-1,0)=0),A119&lt;&gt;"s",A119&gt;OFFSET(B119,-1,0)),OFFSET(B119,-1,0),A119)))))</f>
        <v>2</v>
      </c>
      <c r="D119" s="73">
        <f ca="1">IF(OR(C119="S",C119=0),0,IF(ISERROR(K119),J119,SMALL(J119:K119,1)))</f>
        <v>5</v>
      </c>
      <c r="E119" s="73">
        <f ca="1">IF($C119=1,OFFSET(E119,-1,0)+1,OFFSET(E119,-1,0))</f>
        <v>1</v>
      </c>
      <c r="F119" s="73">
        <f ca="1">IF($C119=1,0,IF($C119=2,OFFSET(F119,-1,0)+1,OFFSET(F119,-1,0)))</f>
        <v>8</v>
      </c>
      <c r="G119" s="73">
        <f ca="1">IF(AND($C119&lt;=2,$C119&lt;&gt;0),0,IF($C119=3,OFFSET(G119,-1,0)+1,OFFSET(G119,-1,0)))</f>
        <v>0</v>
      </c>
      <c r="H119" s="73">
        <f ca="1">IF(AND($C119&lt;=3,$C119&lt;&gt;0),0,IF($C119=4,OFFSET(H119,-1,0)+1,OFFSET(H119,-1,0)))</f>
        <v>0</v>
      </c>
      <c r="I119" s="73">
        <f ca="1">IF(AND($C119&lt;=4,$C119&lt;&gt;0),0,IF(AND($C119="S",$W119&gt;0),OFFSET(I119,-1,0)+1,OFFSET(I119,-1,0)))</f>
        <v>0</v>
      </c>
      <c r="J119" s="73">
        <f ca="1">IF(OR($C119="S",$C119=0),0,MATCH(0,OFFSET($D119,1,$C119,ROW($C$144)-ROW($C119)),0))</f>
        <v>25</v>
      </c>
      <c r="K119" s="73">
        <f ca="1">IF(OR($C119="S",$C119=0),0,MATCH(OFFSET($D119,0,$C119)+1,OFFSET($D119,1,$C119,ROW($C$144)-ROW($C119)),0))</f>
        <v>5</v>
      </c>
      <c r="L119" s="72" t="s">
        <v>15</v>
      </c>
      <c r="M119" s="71" t="s">
        <v>36</v>
      </c>
      <c r="N119" s="70" t="s">
        <v>36</v>
      </c>
      <c r="O119" s="69" t="s">
        <v>88</v>
      </c>
      <c r="P119" s="68"/>
      <c r="Q119" s="67"/>
      <c r="R119" s="75" t="s">
        <v>7</v>
      </c>
      <c r="S119" s="65" t="s">
        <v>34</v>
      </c>
      <c r="T119" s="64"/>
      <c r="U119" s="63"/>
      <c r="V119" s="63"/>
      <c r="W119" s="62"/>
      <c r="X119" s="61" t="s">
        <v>28</v>
      </c>
      <c r="Y119" s="23"/>
      <c r="Z119" s="28"/>
      <c r="AA119" s="28"/>
    </row>
    <row r="120" spans="1:27" s="18" customFormat="1" x14ac:dyDescent="0.2">
      <c r="A120" s="74">
        <f>CHOOSE(1+LOG(1+2*(ORÇAMENTO.Nivel="Nível 1")+4*(ORÇAMENTO.Nivel="Nível 2")+8*(ORÇAMENTO.Nivel="Nível 3")+16*(ORÇAMENTO.Nivel="Nível 4")+32*(ORÇAMENTO.Nivel="Serviço"),2),0,1,2,3,4,"S")</f>
        <v>3</v>
      </c>
      <c r="B120" s="73">
        <f ca="1">IF(OR(C120="s",C120=0),OFFSET(B120,-1,0),C120)</f>
        <v>3</v>
      </c>
      <c r="C120" s="73">
        <f ca="1">IF(OFFSET(C120,-1,0)="L",1,IF(OFFSET(C120,-1,0)=1,2,IF(OR(A120="s",A120=0),"S",IF(AND(OFFSET(C120,-1,0)=2,A120=4),3,IF(AND(OR(OFFSET(C120,-1,0)="s",OFFSET(C120,-1,0)=0),A120&lt;&gt;"s",A120&gt;OFFSET(B120,-1,0)),OFFSET(B120,-1,0),A120)))))</f>
        <v>3</v>
      </c>
      <c r="D120" s="73">
        <f ca="1">IF(OR(C120="S",C120=0),0,IF(ISERROR(K120),J120,SMALL(J120:K120,1)))</f>
        <v>2</v>
      </c>
      <c r="E120" s="73">
        <f ca="1">IF($C120=1,OFFSET(E120,-1,0)+1,OFFSET(E120,-1,0))</f>
        <v>1</v>
      </c>
      <c r="F120" s="73">
        <f ca="1">IF($C120=1,0,IF($C120=2,OFFSET(F120,-1,0)+1,OFFSET(F120,-1,0)))</f>
        <v>8</v>
      </c>
      <c r="G120" s="73">
        <f ca="1">IF(AND($C120&lt;=2,$C120&lt;&gt;0),0,IF($C120=3,OFFSET(G120,-1,0)+1,OFFSET(G120,-1,0)))</f>
        <v>1</v>
      </c>
      <c r="H120" s="73">
        <f ca="1">IF(AND($C120&lt;=3,$C120&lt;&gt;0),0,IF($C120=4,OFFSET(H120,-1,0)+1,OFFSET(H120,-1,0)))</f>
        <v>0</v>
      </c>
      <c r="I120" s="73">
        <f ca="1">IF(AND($C120&lt;=4,$C120&lt;&gt;0),0,IF(AND($C120="S",$W120&gt;0),OFFSET(I120,-1,0)+1,OFFSET(I120,-1,0)))</f>
        <v>0</v>
      </c>
      <c r="J120" s="73">
        <f ca="1">IF(OR($C120="S",$C120=0),0,MATCH(0,OFFSET($D120,1,$C120,ROW($C$144)-ROW($C120)),0))</f>
        <v>4</v>
      </c>
      <c r="K120" s="73">
        <f ca="1">IF(OR($C120="S",$C120=0),0,MATCH(OFFSET($D120,0,$C120)+1,OFFSET($D120,1,$C120,ROW($C$144)-ROW($C120)),0))</f>
        <v>2</v>
      </c>
      <c r="L120" s="72" t="s">
        <v>15</v>
      </c>
      <c r="M120" s="71" t="s">
        <v>45</v>
      </c>
      <c r="N120" s="70" t="s">
        <v>45</v>
      </c>
      <c r="O120" s="69" t="s">
        <v>87</v>
      </c>
      <c r="P120" s="68"/>
      <c r="Q120" s="67"/>
      <c r="R120" s="76" t="s">
        <v>86</v>
      </c>
      <c r="S120" s="65" t="s">
        <v>34</v>
      </c>
      <c r="T120" s="64"/>
      <c r="U120" s="63"/>
      <c r="V120" s="63"/>
      <c r="W120" s="62"/>
      <c r="X120" s="61" t="s">
        <v>28</v>
      </c>
      <c r="Y120" s="79"/>
      <c r="Z120" s="78"/>
      <c r="AA120" s="78"/>
    </row>
    <row r="121" spans="1:27" s="18" customFormat="1" ht="33.75" x14ac:dyDescent="0.2">
      <c r="A121" s="74" t="str">
        <f>CHOOSE(1+LOG(1+2*(ORÇAMENTO.Nivel="Nível 1")+4*(ORÇAMENTO.Nivel="Nível 2")+8*(ORÇAMENTO.Nivel="Nível 3")+16*(ORÇAMENTO.Nivel="Nível 4")+32*(ORÇAMENTO.Nivel="Serviço"),2),0,1,2,3,4,"S")</f>
        <v>S</v>
      </c>
      <c r="B121" s="73">
        <f ca="1">IF(OR(C121="s",C121=0),OFFSET(B121,-1,0),C121)</f>
        <v>3</v>
      </c>
      <c r="C121" s="73" t="str">
        <f ca="1">IF(OFFSET(C121,-1,0)="L",1,IF(OFFSET(C121,-1,0)=1,2,IF(OR(A121="s",A121=0),"S",IF(AND(OFFSET(C121,-1,0)=2,A121=4),3,IF(AND(OR(OFFSET(C121,-1,0)="s",OFFSET(C121,-1,0)=0),A121&lt;&gt;"s",A121&gt;OFFSET(B121,-1,0)),OFFSET(B121,-1,0),A121)))))</f>
        <v>S</v>
      </c>
      <c r="D121" s="73">
        <f ca="1">IF(OR(C121="S",C121=0),0,IF(ISERROR(K121),J121,SMALL(J121:K121,1)))</f>
        <v>0</v>
      </c>
      <c r="E121" s="73">
        <f ca="1">IF($C121=1,OFFSET(E121,-1,0)+1,OFFSET(E121,-1,0))</f>
        <v>1</v>
      </c>
      <c r="F121" s="73">
        <f ca="1">IF($C121=1,0,IF($C121=2,OFFSET(F121,-1,0)+1,OFFSET(F121,-1,0)))</f>
        <v>8</v>
      </c>
      <c r="G121" s="73">
        <f ca="1">IF(AND($C121&lt;=2,$C121&lt;&gt;0),0,IF($C121=3,OFFSET(G121,-1,0)+1,OFFSET(G121,-1,0)))</f>
        <v>1</v>
      </c>
      <c r="H121" s="73">
        <f ca="1">IF(AND($C121&lt;=3,$C121&lt;&gt;0),0,IF($C121=4,OFFSET(H121,-1,0)+1,OFFSET(H121,-1,0)))</f>
        <v>0</v>
      </c>
      <c r="I121" s="73">
        <f ca="1">IF(AND($C121&lt;=4,$C121&lt;&gt;0),0,IF(AND($C121="S",$W121&gt;0),OFFSET(I121,-1,0)+1,OFFSET(I121,-1,0)))</f>
        <v>0</v>
      </c>
      <c r="J121" s="73">
        <f ca="1">IF(OR($C121="S",$C121=0),0,MATCH(0,OFFSET($D121,1,$C121,ROW($C$144)-ROW($C121)),0))</f>
        <v>0</v>
      </c>
      <c r="K121" s="73">
        <f ca="1">IF(OR($C121="S",$C121=0),0,MATCH(OFFSET($D121,0,$C121)+1,OFFSET($D121,1,$C121,ROW($C$144)-ROW($C121)),0))</f>
        <v>0</v>
      </c>
      <c r="L121" s="72" t="s">
        <v>15</v>
      </c>
      <c r="M121" s="71" t="s">
        <v>33</v>
      </c>
      <c r="N121" s="70" t="s">
        <v>33</v>
      </c>
      <c r="O121" s="69" t="s">
        <v>85</v>
      </c>
      <c r="P121" s="68" t="s">
        <v>41</v>
      </c>
      <c r="Q121" s="67">
        <v>94992</v>
      </c>
      <c r="R121" s="66" t="s">
        <v>84</v>
      </c>
      <c r="S121" s="65" t="s">
        <v>38</v>
      </c>
      <c r="T121" s="64">
        <v>172.91</v>
      </c>
      <c r="U121" s="63"/>
      <c r="V121" s="63"/>
      <c r="W121" s="62"/>
      <c r="X121" s="61" t="s">
        <v>83</v>
      </c>
      <c r="Y121" s="79"/>
      <c r="Z121" s="78"/>
      <c r="AA121" s="78"/>
    </row>
    <row r="122" spans="1:27" s="18" customFormat="1" x14ac:dyDescent="0.2">
      <c r="A122" s="74">
        <f>CHOOSE(1+LOG(1+2*(ORÇAMENTO.Nivel="Nível 1")+4*(ORÇAMENTO.Nivel="Nível 2")+8*(ORÇAMENTO.Nivel="Nível 3")+16*(ORÇAMENTO.Nivel="Nível 4")+32*(ORÇAMENTO.Nivel="Serviço"),2),0,1,2,3,4,"S")</f>
        <v>3</v>
      </c>
      <c r="B122" s="73">
        <f ca="1">IF(OR(C122="s",C122=0),OFFSET(B122,-1,0),C122)</f>
        <v>3</v>
      </c>
      <c r="C122" s="73">
        <f ca="1">IF(OFFSET(C122,-1,0)="L",1,IF(OFFSET(C122,-1,0)=1,2,IF(OR(A122="s",A122=0),"S",IF(AND(OFFSET(C122,-1,0)=2,A122=4),3,IF(AND(OR(OFFSET(C122,-1,0)="s",OFFSET(C122,-1,0)=0),A122&lt;&gt;"s",A122&gt;OFFSET(B122,-1,0)),OFFSET(B122,-1,0),A122)))))</f>
        <v>3</v>
      </c>
      <c r="D122" s="73">
        <f ca="1">IF(OR(C122="S",C122=0),0,IF(ISERROR(K122),J122,SMALL(J122:K122,1)))</f>
        <v>2</v>
      </c>
      <c r="E122" s="73">
        <f ca="1">IF($C122=1,OFFSET(E122,-1,0)+1,OFFSET(E122,-1,0))</f>
        <v>1</v>
      </c>
      <c r="F122" s="73">
        <f ca="1">IF($C122=1,0,IF($C122=2,OFFSET(F122,-1,0)+1,OFFSET(F122,-1,0)))</f>
        <v>8</v>
      </c>
      <c r="G122" s="73">
        <f ca="1">IF(AND($C122&lt;=2,$C122&lt;&gt;0),0,IF($C122=3,OFFSET(G122,-1,0)+1,OFFSET(G122,-1,0)))</f>
        <v>2</v>
      </c>
      <c r="H122" s="73">
        <f ca="1">IF(AND($C122&lt;=3,$C122&lt;&gt;0),0,IF($C122=4,OFFSET(H122,-1,0)+1,OFFSET(H122,-1,0)))</f>
        <v>0</v>
      </c>
      <c r="I122" s="73">
        <f ca="1">IF(AND($C122&lt;=4,$C122&lt;&gt;0),0,IF(AND($C122="S",$W122&gt;0),OFFSET(I122,-1,0)+1,OFFSET(I122,-1,0)))</f>
        <v>0</v>
      </c>
      <c r="J122" s="73">
        <f ca="1">IF(OR($C122="S",$C122=0),0,MATCH(0,OFFSET($D122,1,$C122,ROW($C$144)-ROW($C122)),0))</f>
        <v>2</v>
      </c>
      <c r="K122" s="73">
        <f ca="1">IF(OR($C122="S",$C122=0),0,MATCH(OFFSET($D122,0,$C122)+1,OFFSET($D122,1,$C122,ROW($C$144)-ROW($C122)),0))</f>
        <v>18</v>
      </c>
      <c r="L122" s="72" t="s">
        <v>15</v>
      </c>
      <c r="M122" s="71" t="s">
        <v>45</v>
      </c>
      <c r="N122" s="70" t="s">
        <v>45</v>
      </c>
      <c r="O122" s="69" t="s">
        <v>82</v>
      </c>
      <c r="P122" s="68"/>
      <c r="Q122" s="67"/>
      <c r="R122" s="76" t="s">
        <v>81</v>
      </c>
      <c r="S122" s="65" t="s">
        <v>34</v>
      </c>
      <c r="T122" s="64"/>
      <c r="U122" s="63"/>
      <c r="V122" s="63"/>
      <c r="W122" s="62"/>
      <c r="X122" s="61" t="s">
        <v>28</v>
      </c>
      <c r="Y122" s="79"/>
      <c r="Z122" s="78"/>
      <c r="AA122" s="78"/>
    </row>
    <row r="123" spans="1:27" s="10" customFormat="1" ht="33.75" x14ac:dyDescent="0.2">
      <c r="A123" s="74" t="str">
        <f>CHOOSE(1+LOG(1+2*(ORÇAMENTO.Nivel="Nível 1")+4*(ORÇAMENTO.Nivel="Nível 2")+8*(ORÇAMENTO.Nivel="Nível 3")+16*(ORÇAMENTO.Nivel="Nível 4")+32*(ORÇAMENTO.Nivel="Serviço"),2),0,1,2,3,4,"S")</f>
        <v>S</v>
      </c>
      <c r="B123" s="73">
        <f ca="1">IF(OR(C123="s",C123=0),OFFSET(B123,-1,0),C123)</f>
        <v>3</v>
      </c>
      <c r="C123" s="73" t="str">
        <f ca="1">IF(OFFSET(C123,-1,0)="L",1,IF(OFFSET(C123,-1,0)=1,2,IF(OR(A123="s",A123=0),"S",IF(AND(OFFSET(C123,-1,0)=2,A123=4),3,IF(AND(OR(OFFSET(C123,-1,0)="s",OFFSET(C123,-1,0)=0),A123&lt;&gt;"s",A123&gt;OFFSET(B123,-1,0)),OFFSET(B123,-1,0),A123)))))</f>
        <v>S</v>
      </c>
      <c r="D123" s="73">
        <f ca="1">IF(OR(C123="S",C123=0),0,IF(ISERROR(K123),J123,SMALL(J123:K123,1)))</f>
        <v>0</v>
      </c>
      <c r="E123" s="73">
        <f ca="1">IF($C123=1,OFFSET(E123,-1,0)+1,OFFSET(E123,-1,0))</f>
        <v>1</v>
      </c>
      <c r="F123" s="73">
        <f ca="1">IF($C123=1,0,IF($C123=2,OFFSET(F123,-1,0)+1,OFFSET(F123,-1,0)))</f>
        <v>8</v>
      </c>
      <c r="G123" s="73">
        <f ca="1">IF(AND($C123&lt;=2,$C123&lt;&gt;0),0,IF($C123=3,OFFSET(G123,-1,0)+1,OFFSET(G123,-1,0)))</f>
        <v>2</v>
      </c>
      <c r="H123" s="73">
        <f ca="1">IF(AND($C123&lt;=3,$C123&lt;&gt;0),0,IF($C123=4,OFFSET(H123,-1,0)+1,OFFSET(H123,-1,0)))</f>
        <v>0</v>
      </c>
      <c r="I123" s="73">
        <f ca="1">IF(AND($C123&lt;=4,$C123&lt;&gt;0),0,IF(AND($C123="S",$W123&gt;0),OFFSET(I123,-1,0)+1,OFFSET(I123,-1,0)))</f>
        <v>0</v>
      </c>
      <c r="J123" s="73">
        <f ca="1">IF(OR($C123="S",$C123=0),0,MATCH(0,OFFSET($D123,1,$C123,ROW($C$144)-ROW($C123)),0))</f>
        <v>0</v>
      </c>
      <c r="K123" s="73">
        <f ca="1">IF(OR($C123="S",$C123=0),0,MATCH(OFFSET($D123,0,$C123)+1,OFFSET($D123,1,$C123,ROW($C$144)-ROW($C123)),0))</f>
        <v>0</v>
      </c>
      <c r="L123" s="72" t="s">
        <v>15</v>
      </c>
      <c r="M123" s="71" t="s">
        <v>33</v>
      </c>
      <c r="N123" s="70" t="s">
        <v>33</v>
      </c>
      <c r="O123" s="69" t="s">
        <v>80</v>
      </c>
      <c r="P123" s="68" t="s">
        <v>31</v>
      </c>
      <c r="Q123" s="67">
        <v>221120</v>
      </c>
      <c r="R123" s="66" t="s">
        <v>79</v>
      </c>
      <c r="S123" s="65" t="s">
        <v>29</v>
      </c>
      <c r="T123" s="64">
        <v>8</v>
      </c>
      <c r="U123" s="63"/>
      <c r="V123" s="63"/>
      <c r="W123" s="62"/>
      <c r="X123" s="61" t="s">
        <v>28</v>
      </c>
      <c r="Y123" s="23"/>
      <c r="Z123" s="28"/>
      <c r="AA123" s="28"/>
    </row>
    <row r="124" spans="1:27" s="10" customFormat="1" x14ac:dyDescent="0.2">
      <c r="A124" s="74">
        <f>CHOOSE(1+LOG(1+2*(ORÇAMENTO.Nivel="Nível 1")+4*(ORÇAMENTO.Nivel="Nível 2")+8*(ORÇAMENTO.Nivel="Nível 3")+16*(ORÇAMENTO.Nivel="Nível 4")+32*(ORÇAMENTO.Nivel="Serviço"),2),0,1,2,3,4,"S")</f>
        <v>2</v>
      </c>
      <c r="B124" s="73">
        <f ca="1">IF(OR(C124="s",C124=0),OFFSET(B124,-1,0),C124)</f>
        <v>2</v>
      </c>
      <c r="C124" s="73">
        <f ca="1">IF(OFFSET(C124,-1,0)="L",1,IF(OFFSET(C124,-1,0)=1,2,IF(OR(A124="s",A124=0),"S",IF(AND(OFFSET(C124,-1,0)=2,A124=4),3,IF(AND(OR(OFFSET(C124,-1,0)="s",OFFSET(C124,-1,0)=0),A124&lt;&gt;"s",A124&gt;OFFSET(B124,-1,0)),OFFSET(B124,-1,0),A124)))))</f>
        <v>2</v>
      </c>
      <c r="D124" s="73">
        <f ca="1">IF(OR(C124="S",C124=0),0,IF(ISERROR(K124),J124,SMALL(J124:K124,1)))</f>
        <v>3</v>
      </c>
      <c r="E124" s="73">
        <f ca="1">IF($C124=1,OFFSET(E124,-1,0)+1,OFFSET(E124,-1,0))</f>
        <v>1</v>
      </c>
      <c r="F124" s="73">
        <f ca="1">IF($C124=1,0,IF($C124=2,OFFSET(F124,-1,0)+1,OFFSET(F124,-1,0)))</f>
        <v>9</v>
      </c>
      <c r="G124" s="73">
        <f ca="1">IF(AND($C124&lt;=2,$C124&lt;&gt;0),0,IF($C124=3,OFFSET(G124,-1,0)+1,OFFSET(G124,-1,0)))</f>
        <v>0</v>
      </c>
      <c r="H124" s="73">
        <f ca="1">IF(AND($C124&lt;=3,$C124&lt;&gt;0),0,IF($C124=4,OFFSET(H124,-1,0)+1,OFFSET(H124,-1,0)))</f>
        <v>0</v>
      </c>
      <c r="I124" s="73">
        <f ca="1">IF(AND($C124&lt;=4,$C124&lt;&gt;0),0,IF(AND($C124="S",$W124&gt;0),OFFSET(I124,-1,0)+1,OFFSET(I124,-1,0)))</f>
        <v>0</v>
      </c>
      <c r="J124" s="73">
        <f ca="1">IF(OR($C124="S",$C124=0),0,MATCH(0,OFFSET($D124,1,$C124,ROW($C$144)-ROW($C124)),0))</f>
        <v>20</v>
      </c>
      <c r="K124" s="73">
        <f ca="1">IF(OR($C124="S",$C124=0),0,MATCH(OFFSET($D124,0,$C124)+1,OFFSET($D124,1,$C124,ROW($C$144)-ROW($C124)),0))</f>
        <v>3</v>
      </c>
      <c r="L124" s="72" t="s">
        <v>15</v>
      </c>
      <c r="M124" s="71" t="s">
        <v>36</v>
      </c>
      <c r="N124" s="70" t="s">
        <v>36</v>
      </c>
      <c r="O124" s="69" t="s">
        <v>78</v>
      </c>
      <c r="P124" s="68"/>
      <c r="Q124" s="67"/>
      <c r="R124" s="75" t="s">
        <v>6</v>
      </c>
      <c r="S124" s="65" t="s">
        <v>34</v>
      </c>
      <c r="T124" s="64"/>
      <c r="U124" s="63"/>
      <c r="V124" s="63"/>
      <c r="W124" s="62"/>
      <c r="X124" s="61" t="s">
        <v>28</v>
      </c>
      <c r="Y124" s="23"/>
      <c r="Z124" s="28"/>
      <c r="AA124" s="28"/>
    </row>
    <row r="125" spans="1:27" s="10" customFormat="1" x14ac:dyDescent="0.2">
      <c r="A125" s="74" t="str">
        <f>CHOOSE(1+LOG(1+2*(ORÇAMENTO.Nivel="Nível 1")+4*(ORÇAMENTO.Nivel="Nível 2")+8*(ORÇAMENTO.Nivel="Nível 3")+16*(ORÇAMENTO.Nivel="Nível 4")+32*(ORÇAMENTO.Nivel="Serviço"),2),0,1,2,3,4,"S")</f>
        <v>S</v>
      </c>
      <c r="B125" s="73">
        <f ca="1">IF(OR(C125="s",C125=0),OFFSET(B125,-1,0),C125)</f>
        <v>2</v>
      </c>
      <c r="C125" s="73" t="str">
        <f ca="1">IF(OFFSET(C125,-1,0)="L",1,IF(OFFSET(C125,-1,0)=1,2,IF(OR(A125="s",A125=0),"S",IF(AND(OFFSET(C125,-1,0)=2,A125=4),3,IF(AND(OR(OFFSET(C125,-1,0)="s",OFFSET(C125,-1,0)=0),A125&lt;&gt;"s",A125&gt;OFFSET(B125,-1,0)),OFFSET(B125,-1,0),A125)))))</f>
        <v>S</v>
      </c>
      <c r="D125" s="73">
        <f ca="1">IF(OR(C125="S",C125=0),0,IF(ISERROR(K125),J125,SMALL(J125:K125,1)))</f>
        <v>0</v>
      </c>
      <c r="E125" s="73">
        <f ca="1">IF($C125=1,OFFSET(E125,-1,0)+1,OFFSET(E125,-1,0))</f>
        <v>1</v>
      </c>
      <c r="F125" s="73">
        <f ca="1">IF($C125=1,0,IF($C125=2,OFFSET(F125,-1,0)+1,OFFSET(F125,-1,0)))</f>
        <v>9</v>
      </c>
      <c r="G125" s="73">
        <f ca="1">IF(AND($C125&lt;=2,$C125&lt;&gt;0),0,IF($C125=3,OFFSET(G125,-1,0)+1,OFFSET(G125,-1,0)))</f>
        <v>0</v>
      </c>
      <c r="H125" s="73">
        <f ca="1">IF(AND($C125&lt;=3,$C125&lt;&gt;0),0,IF($C125=4,OFFSET(H125,-1,0)+1,OFFSET(H125,-1,0)))</f>
        <v>0</v>
      </c>
      <c r="I125" s="73">
        <f ca="1">IF(AND($C125&lt;=4,$C125&lt;&gt;0),0,IF(AND($C125="S",$W125&gt;0),OFFSET(I125,-1,0)+1,OFFSET(I125,-1,0)))</f>
        <v>0</v>
      </c>
      <c r="J125" s="73">
        <f ca="1">IF(OR($C125="S",$C125=0),0,MATCH(0,OFFSET($D125,1,$C125,ROW($C$144)-ROW($C125)),0))</f>
        <v>0</v>
      </c>
      <c r="K125" s="73">
        <f ca="1">IF(OR($C125="S",$C125=0),0,MATCH(OFFSET($D125,0,$C125)+1,OFFSET($D125,1,$C125,ROW($C$144)-ROW($C125)),0))</f>
        <v>0</v>
      </c>
      <c r="L125" s="72" t="s">
        <v>15</v>
      </c>
      <c r="M125" s="71" t="s">
        <v>33</v>
      </c>
      <c r="N125" s="70" t="s">
        <v>33</v>
      </c>
      <c r="O125" s="69" t="s">
        <v>77</v>
      </c>
      <c r="P125" s="68" t="s">
        <v>31</v>
      </c>
      <c r="Q125" s="67">
        <v>230174</v>
      </c>
      <c r="R125" s="66" t="s">
        <v>76</v>
      </c>
      <c r="S125" s="65" t="s">
        <v>73</v>
      </c>
      <c r="T125" s="64">
        <v>2</v>
      </c>
      <c r="U125" s="63"/>
      <c r="V125" s="63"/>
      <c r="W125" s="62"/>
      <c r="X125" s="61" t="s">
        <v>28</v>
      </c>
      <c r="Y125" s="23"/>
      <c r="Z125" s="28"/>
      <c r="AA125" s="28"/>
    </row>
    <row r="126" spans="1:27" s="10" customFormat="1" x14ac:dyDescent="0.2">
      <c r="A126" s="74" t="str">
        <f>CHOOSE(1+LOG(1+2*(ORÇAMENTO.Nivel="Nível 1")+4*(ORÇAMENTO.Nivel="Nível 2")+8*(ORÇAMENTO.Nivel="Nível 3")+16*(ORÇAMENTO.Nivel="Nível 4")+32*(ORÇAMENTO.Nivel="Serviço"),2),0,1,2,3,4,"S")</f>
        <v>S</v>
      </c>
      <c r="B126" s="73">
        <f ca="1">IF(OR(C126="s",C126=0),OFFSET(B126,-1,0),C126)</f>
        <v>2</v>
      </c>
      <c r="C126" s="73" t="str">
        <f ca="1">IF(OFFSET(C126,-1,0)="L",1,IF(OFFSET(C126,-1,0)=1,2,IF(OR(A126="s",A126=0),"S",IF(AND(OFFSET(C126,-1,0)=2,A126=4),3,IF(AND(OR(OFFSET(C126,-1,0)="s",OFFSET(C126,-1,0)=0),A126&lt;&gt;"s",A126&gt;OFFSET(B126,-1,0)),OFFSET(B126,-1,0),A126)))))</f>
        <v>S</v>
      </c>
      <c r="D126" s="73">
        <f ca="1">IF(OR(C126="S",C126=0),0,IF(ISERROR(K126),J126,SMALL(J126:K126,1)))</f>
        <v>0</v>
      </c>
      <c r="E126" s="73">
        <f ca="1">IF($C126=1,OFFSET(E126,-1,0)+1,OFFSET(E126,-1,0))</f>
        <v>1</v>
      </c>
      <c r="F126" s="73">
        <f ca="1">IF($C126=1,0,IF($C126=2,OFFSET(F126,-1,0)+1,OFFSET(F126,-1,0)))</f>
        <v>9</v>
      </c>
      <c r="G126" s="73">
        <f ca="1">IF(AND($C126&lt;=2,$C126&lt;&gt;0),0,IF($C126=3,OFFSET(G126,-1,0)+1,OFFSET(G126,-1,0)))</f>
        <v>0</v>
      </c>
      <c r="H126" s="73">
        <f ca="1">IF(AND($C126&lt;=3,$C126&lt;&gt;0),0,IF($C126=4,OFFSET(H126,-1,0)+1,OFFSET(H126,-1,0)))</f>
        <v>0</v>
      </c>
      <c r="I126" s="73">
        <f ca="1">IF(AND($C126&lt;=4,$C126&lt;&gt;0),0,IF(AND($C126="S",$W126&gt;0),OFFSET(I126,-1,0)+1,OFFSET(I126,-1,0)))</f>
        <v>0</v>
      </c>
      <c r="J126" s="73">
        <f ca="1">IF(OR($C126="S",$C126=0),0,MATCH(0,OFFSET($D126,1,$C126,ROW($C$144)-ROW($C126)),0))</f>
        <v>0</v>
      </c>
      <c r="K126" s="73">
        <f ca="1">IF(OR($C126="S",$C126=0),0,MATCH(OFFSET($D126,0,$C126)+1,OFFSET($D126,1,$C126,ROW($C$144)-ROW($C126)),0))</f>
        <v>0</v>
      </c>
      <c r="L126" s="72" t="s">
        <v>15</v>
      </c>
      <c r="M126" s="71" t="s">
        <v>33</v>
      </c>
      <c r="N126" s="70" t="s">
        <v>33</v>
      </c>
      <c r="O126" s="69" t="s">
        <v>75</v>
      </c>
      <c r="P126" s="68" t="s">
        <v>31</v>
      </c>
      <c r="Q126" s="67">
        <v>230176</v>
      </c>
      <c r="R126" s="66" t="s">
        <v>74</v>
      </c>
      <c r="S126" s="65" t="s">
        <v>73</v>
      </c>
      <c r="T126" s="64">
        <v>6</v>
      </c>
      <c r="U126" s="63"/>
      <c r="V126" s="63"/>
      <c r="W126" s="62"/>
      <c r="X126" s="61" t="s">
        <v>28</v>
      </c>
      <c r="Y126" s="23"/>
      <c r="Z126" s="28"/>
      <c r="AA126" s="28"/>
    </row>
    <row r="127" spans="1:27" s="10" customFormat="1" x14ac:dyDescent="0.2">
      <c r="A127" s="74">
        <f>CHOOSE(1+LOG(1+2*(ORÇAMENTO.Nivel="Nível 1")+4*(ORÇAMENTO.Nivel="Nível 2")+8*(ORÇAMENTO.Nivel="Nível 3")+16*(ORÇAMENTO.Nivel="Nível 4")+32*(ORÇAMENTO.Nivel="Serviço"),2),0,1,2,3,4,"S")</f>
        <v>2</v>
      </c>
      <c r="B127" s="73">
        <f ca="1">IF(OR(C127="s",C127=0),OFFSET(B127,-1,0),C127)</f>
        <v>2</v>
      </c>
      <c r="C127" s="73">
        <f ca="1">IF(OFFSET(C127,-1,0)="L",1,IF(OFFSET(C127,-1,0)=1,2,IF(OR(A127="s",A127=0),"S",IF(AND(OFFSET(C127,-1,0)=2,A127=4),3,IF(AND(OR(OFFSET(C127,-1,0)="s",OFFSET(C127,-1,0)=0),A127&lt;&gt;"s",A127&gt;OFFSET(B127,-1,0)),OFFSET(B127,-1,0),A127)))))</f>
        <v>2</v>
      </c>
      <c r="D127" s="73">
        <f ca="1">IF(OR(C127="S",C127=0),0,IF(ISERROR(K127),J127,SMALL(J127:K127,1)))</f>
        <v>6</v>
      </c>
      <c r="E127" s="73">
        <f ca="1">IF($C127=1,OFFSET(E127,-1,0)+1,OFFSET(E127,-1,0))</f>
        <v>1</v>
      </c>
      <c r="F127" s="73">
        <f ca="1">IF($C127=1,0,IF($C127=2,OFFSET(F127,-1,0)+1,OFFSET(F127,-1,0)))</f>
        <v>10</v>
      </c>
      <c r="G127" s="73">
        <f ca="1">IF(AND($C127&lt;=2,$C127&lt;&gt;0),0,IF($C127=3,OFFSET(G127,-1,0)+1,OFFSET(G127,-1,0)))</f>
        <v>0</v>
      </c>
      <c r="H127" s="73">
        <f ca="1">IF(AND($C127&lt;=3,$C127&lt;&gt;0),0,IF($C127=4,OFFSET(H127,-1,0)+1,OFFSET(H127,-1,0)))</f>
        <v>0</v>
      </c>
      <c r="I127" s="73">
        <f ca="1">IF(AND($C127&lt;=4,$C127&lt;&gt;0),0,IF(AND($C127="S",$W127&gt;0),OFFSET(I127,-1,0)+1,OFFSET(I127,-1,0)))</f>
        <v>0</v>
      </c>
      <c r="J127" s="73">
        <f ca="1">IF(OR($C127="S",$C127=0),0,MATCH(0,OFFSET($D127,1,$C127,ROW($C$144)-ROW($C127)),0))</f>
        <v>17</v>
      </c>
      <c r="K127" s="73">
        <f ca="1">IF(OR($C127="S",$C127=0),0,MATCH(OFFSET($D127,0,$C127)+1,OFFSET($D127,1,$C127,ROW($C$144)-ROW($C127)),0))</f>
        <v>6</v>
      </c>
      <c r="L127" s="72" t="s">
        <v>15</v>
      </c>
      <c r="M127" s="71" t="s">
        <v>36</v>
      </c>
      <c r="N127" s="70" t="s">
        <v>36</v>
      </c>
      <c r="O127" s="69" t="s">
        <v>72</v>
      </c>
      <c r="P127" s="68"/>
      <c r="Q127" s="67"/>
      <c r="R127" s="75" t="s">
        <v>5</v>
      </c>
      <c r="S127" s="65" t="s">
        <v>34</v>
      </c>
      <c r="T127" s="64"/>
      <c r="U127" s="63"/>
      <c r="V127" s="63"/>
      <c r="W127" s="62"/>
      <c r="X127" s="61" t="s">
        <v>28</v>
      </c>
      <c r="Y127" s="23"/>
      <c r="Z127" s="28"/>
      <c r="AA127" s="28"/>
    </row>
    <row r="128" spans="1:27" s="10" customFormat="1" x14ac:dyDescent="0.2">
      <c r="A128" s="74">
        <f>CHOOSE(1+LOG(1+2*(ORÇAMENTO.Nivel="Nível 1")+4*(ORÇAMENTO.Nivel="Nível 2")+8*(ORÇAMENTO.Nivel="Nível 3")+16*(ORÇAMENTO.Nivel="Nível 4")+32*(ORÇAMENTO.Nivel="Serviço"),2),0,1,2,3,4,"S")</f>
        <v>3</v>
      </c>
      <c r="B128" s="73">
        <f ca="1">IF(OR(C128="s",C128=0),OFFSET(B128,-1,0),C128)</f>
        <v>3</v>
      </c>
      <c r="C128" s="73">
        <f ca="1">IF(OFFSET(C128,-1,0)="L",1,IF(OFFSET(C128,-1,0)=1,2,IF(OR(A128="s",A128=0),"S",IF(AND(OFFSET(C128,-1,0)=2,A128=4),3,IF(AND(OR(OFFSET(C128,-1,0)="s",OFFSET(C128,-1,0)=0),A128&lt;&gt;"s",A128&gt;OFFSET(B128,-1,0)),OFFSET(B128,-1,0),A128)))))</f>
        <v>3</v>
      </c>
      <c r="D128" s="73">
        <f ca="1">IF(OR(C128="S",C128=0),0,IF(ISERROR(K128),J128,SMALL(J128:K128,1)))</f>
        <v>3</v>
      </c>
      <c r="E128" s="73">
        <f ca="1">IF($C128=1,OFFSET(E128,-1,0)+1,OFFSET(E128,-1,0))</f>
        <v>1</v>
      </c>
      <c r="F128" s="73">
        <f ca="1">IF($C128=1,0,IF($C128=2,OFFSET(F128,-1,0)+1,OFFSET(F128,-1,0)))</f>
        <v>10</v>
      </c>
      <c r="G128" s="73">
        <f ca="1">IF(AND($C128&lt;=2,$C128&lt;&gt;0),0,IF($C128=3,OFFSET(G128,-1,0)+1,OFFSET(G128,-1,0)))</f>
        <v>1</v>
      </c>
      <c r="H128" s="73">
        <f ca="1">IF(AND($C128&lt;=3,$C128&lt;&gt;0),0,IF($C128=4,OFFSET(H128,-1,0)+1,OFFSET(H128,-1,0)))</f>
        <v>0</v>
      </c>
      <c r="I128" s="73">
        <f ca="1">IF(AND($C128&lt;=4,$C128&lt;&gt;0),0,IF(AND($C128="S",$W128&gt;0),OFFSET(I128,-1,0)+1,OFFSET(I128,-1,0)))</f>
        <v>0</v>
      </c>
      <c r="J128" s="73">
        <f ca="1">IF(OR($C128="S",$C128=0),0,MATCH(0,OFFSET($D128,1,$C128,ROW($C$144)-ROW($C128)),0))</f>
        <v>5</v>
      </c>
      <c r="K128" s="73">
        <f ca="1">IF(OR($C128="S",$C128=0),0,MATCH(OFFSET($D128,0,$C128)+1,OFFSET($D128,1,$C128,ROW($C$144)-ROW($C128)),0))</f>
        <v>3</v>
      </c>
      <c r="L128" s="72" t="s">
        <v>15</v>
      </c>
      <c r="M128" s="71" t="s">
        <v>45</v>
      </c>
      <c r="N128" s="70" t="s">
        <v>45</v>
      </c>
      <c r="O128" s="69" t="s">
        <v>71</v>
      </c>
      <c r="P128" s="68"/>
      <c r="Q128" s="67"/>
      <c r="R128" s="76" t="s">
        <v>70</v>
      </c>
      <c r="S128" s="65" t="s">
        <v>34</v>
      </c>
      <c r="T128" s="64"/>
      <c r="U128" s="63"/>
      <c r="V128" s="63"/>
      <c r="W128" s="62"/>
      <c r="X128" s="61" t="s">
        <v>28</v>
      </c>
      <c r="Y128" s="23"/>
      <c r="Z128" s="28"/>
      <c r="AA128" s="28"/>
    </row>
    <row r="129" spans="1:27" s="10" customFormat="1" x14ac:dyDescent="0.2">
      <c r="A129" s="74" t="str">
        <f>CHOOSE(1+LOG(1+2*(ORÇAMENTO.Nivel="Nível 1")+4*(ORÇAMENTO.Nivel="Nível 2")+8*(ORÇAMENTO.Nivel="Nível 3")+16*(ORÇAMENTO.Nivel="Nível 4")+32*(ORÇAMENTO.Nivel="Serviço"),2),0,1,2,3,4,"S")</f>
        <v>S</v>
      </c>
      <c r="B129" s="73">
        <f ca="1">IF(OR(C129="s",C129=0),OFFSET(B129,-1,0),C129)</f>
        <v>3</v>
      </c>
      <c r="C129" s="73" t="str">
        <f ca="1">IF(OFFSET(C129,-1,0)="L",1,IF(OFFSET(C129,-1,0)=1,2,IF(OR(A129="s",A129=0),"S",IF(AND(OFFSET(C129,-1,0)=2,A129=4),3,IF(AND(OR(OFFSET(C129,-1,0)="s",OFFSET(C129,-1,0)=0),A129&lt;&gt;"s",A129&gt;OFFSET(B129,-1,0)),OFFSET(B129,-1,0),A129)))))</f>
        <v>S</v>
      </c>
      <c r="D129" s="73">
        <f ca="1">IF(OR(C129="S",C129=0),0,IF(ISERROR(K129),J129,SMALL(J129:K129,1)))</f>
        <v>0</v>
      </c>
      <c r="E129" s="73">
        <f ca="1">IF($C129=1,OFFSET(E129,-1,0)+1,OFFSET(E129,-1,0))</f>
        <v>1</v>
      </c>
      <c r="F129" s="73">
        <f ca="1">IF($C129=1,0,IF($C129=2,OFFSET(F129,-1,0)+1,OFFSET(F129,-1,0)))</f>
        <v>10</v>
      </c>
      <c r="G129" s="73">
        <f ca="1">IF(AND($C129&lt;=2,$C129&lt;&gt;0),0,IF($C129=3,OFFSET(G129,-1,0)+1,OFFSET(G129,-1,0)))</f>
        <v>1</v>
      </c>
      <c r="H129" s="73">
        <f ca="1">IF(AND($C129&lt;=3,$C129&lt;&gt;0),0,IF($C129=4,OFFSET(H129,-1,0)+1,OFFSET(H129,-1,0)))</f>
        <v>0</v>
      </c>
      <c r="I129" s="73">
        <f ca="1">IF(AND($C129&lt;=4,$C129&lt;&gt;0),0,IF(AND($C129="S",$W129&gt;0),OFFSET(I129,-1,0)+1,OFFSET(I129,-1,0)))</f>
        <v>0</v>
      </c>
      <c r="J129" s="73">
        <f ca="1">IF(OR($C129="S",$C129=0),0,MATCH(0,OFFSET($D129,1,$C129,ROW($C$144)-ROW($C129)),0))</f>
        <v>0</v>
      </c>
      <c r="K129" s="73">
        <f ca="1">IF(OR($C129="S",$C129=0),0,MATCH(OFFSET($D129,0,$C129)+1,OFFSET($D129,1,$C129,ROW($C$144)-ROW($C129)),0))</f>
        <v>0</v>
      </c>
      <c r="L129" s="72" t="s">
        <v>15</v>
      </c>
      <c r="M129" s="71" t="s">
        <v>33</v>
      </c>
      <c r="N129" s="70" t="s">
        <v>33</v>
      </c>
      <c r="O129" s="69" t="s">
        <v>69</v>
      </c>
      <c r="P129" s="68" t="s">
        <v>41</v>
      </c>
      <c r="Q129" s="67">
        <v>90778</v>
      </c>
      <c r="R129" s="66" t="s">
        <v>62</v>
      </c>
      <c r="S129" s="65" t="s">
        <v>61</v>
      </c>
      <c r="T129" s="64">
        <v>44</v>
      </c>
      <c r="U129" s="63"/>
      <c r="V129" s="63"/>
      <c r="W129" s="62"/>
      <c r="X129" s="61" t="s">
        <v>60</v>
      </c>
      <c r="Y129" s="23"/>
      <c r="Z129" s="28"/>
      <c r="AA129" s="28"/>
    </row>
    <row r="130" spans="1:27" s="10" customFormat="1" x14ac:dyDescent="0.2">
      <c r="A130" s="74" t="str">
        <f>CHOOSE(1+LOG(1+2*(ORÇAMENTO.Nivel="Nível 1")+4*(ORÇAMENTO.Nivel="Nível 2")+8*(ORÇAMENTO.Nivel="Nível 3")+16*(ORÇAMENTO.Nivel="Nível 4")+32*(ORÇAMENTO.Nivel="Serviço"),2),0,1,2,3,4,"S")</f>
        <v>S</v>
      </c>
      <c r="B130" s="73">
        <f ca="1">IF(OR(C130="s",C130=0),OFFSET(B130,-1,0),C130)</f>
        <v>3</v>
      </c>
      <c r="C130" s="73" t="str">
        <f ca="1">IF(OFFSET(C130,-1,0)="L",1,IF(OFFSET(C130,-1,0)=1,2,IF(OR(A130="s",A130=0),"S",IF(AND(OFFSET(C130,-1,0)=2,A130=4),3,IF(AND(OR(OFFSET(C130,-1,0)="s",OFFSET(C130,-1,0)=0),A130&lt;&gt;"s",A130&gt;OFFSET(B130,-1,0)),OFFSET(B130,-1,0),A130)))))</f>
        <v>S</v>
      </c>
      <c r="D130" s="73">
        <f ca="1">IF(OR(C130="S",C130=0),0,IF(ISERROR(K130),J130,SMALL(J130:K130,1)))</f>
        <v>0</v>
      </c>
      <c r="E130" s="73">
        <f ca="1">IF($C130=1,OFFSET(E130,-1,0)+1,OFFSET(E130,-1,0))</f>
        <v>1</v>
      </c>
      <c r="F130" s="73">
        <f ca="1">IF($C130=1,0,IF($C130=2,OFFSET(F130,-1,0)+1,OFFSET(F130,-1,0)))</f>
        <v>10</v>
      </c>
      <c r="G130" s="73">
        <f ca="1">IF(AND($C130&lt;=2,$C130&lt;&gt;0),0,IF($C130=3,OFFSET(G130,-1,0)+1,OFFSET(G130,-1,0)))</f>
        <v>1</v>
      </c>
      <c r="H130" s="73">
        <f ca="1">IF(AND($C130&lt;=3,$C130&lt;&gt;0),0,IF($C130=4,OFFSET(H130,-1,0)+1,OFFSET(H130,-1,0)))</f>
        <v>0</v>
      </c>
      <c r="I130" s="73">
        <f ca="1">IF(AND($C130&lt;=4,$C130&lt;&gt;0),0,IF(AND($C130="S",$W130&gt;0),OFFSET(I130,-1,0)+1,OFFSET(I130,-1,0)))</f>
        <v>0</v>
      </c>
      <c r="J130" s="73">
        <f ca="1">IF(OR($C130="S",$C130=0),0,MATCH(0,OFFSET($D130,1,$C130,ROW($C$144)-ROW($C130)),0))</f>
        <v>0</v>
      </c>
      <c r="K130" s="73">
        <f ca="1">IF(OR($C130="S",$C130=0),0,MATCH(OFFSET($D130,0,$C130)+1,OFFSET($D130,1,$C130,ROW($C$144)-ROW($C130)),0))</f>
        <v>0</v>
      </c>
      <c r="L130" s="72" t="s">
        <v>15</v>
      </c>
      <c r="M130" s="71" t="s">
        <v>33</v>
      </c>
      <c r="N130" s="70" t="s">
        <v>33</v>
      </c>
      <c r="O130" s="69" t="s">
        <v>68</v>
      </c>
      <c r="P130" s="68" t="s">
        <v>41</v>
      </c>
      <c r="Q130" s="67">
        <v>90776</v>
      </c>
      <c r="R130" s="66" t="s">
        <v>67</v>
      </c>
      <c r="S130" s="65" t="s">
        <v>61</v>
      </c>
      <c r="T130" s="64">
        <v>220</v>
      </c>
      <c r="U130" s="63"/>
      <c r="V130" s="63"/>
      <c r="W130" s="62"/>
      <c r="X130" s="77" t="s">
        <v>66</v>
      </c>
      <c r="Y130" s="23"/>
      <c r="Z130" s="28"/>
      <c r="AA130" s="28"/>
    </row>
    <row r="131" spans="1:27" s="10" customFormat="1" x14ac:dyDescent="0.2">
      <c r="A131" s="74">
        <f>CHOOSE(1+LOG(1+2*(ORÇAMENTO.Nivel="Nível 1")+4*(ORÇAMENTO.Nivel="Nível 2")+8*(ORÇAMENTO.Nivel="Nível 3")+16*(ORÇAMENTO.Nivel="Nível 4")+32*(ORÇAMENTO.Nivel="Serviço"),2),0,1,2,3,4,"S")</f>
        <v>3</v>
      </c>
      <c r="B131" s="73">
        <f ca="1">IF(OR(C131="s",C131=0),OFFSET(B131,-1,0),C131)</f>
        <v>3</v>
      </c>
      <c r="C131" s="73">
        <f ca="1">IF(OFFSET(C131,-1,0)="L",1,IF(OFFSET(C131,-1,0)=1,2,IF(OR(A131="s",A131=0),"S",IF(AND(OFFSET(C131,-1,0)=2,A131=4),3,IF(AND(OR(OFFSET(C131,-1,0)="s",OFFSET(C131,-1,0)=0),A131&lt;&gt;"s",A131&gt;OFFSET(B131,-1,0)),OFFSET(B131,-1,0),A131)))))</f>
        <v>3</v>
      </c>
      <c r="D131" s="73">
        <f ca="1">IF(OR(C131="S",C131=0),0,IF(ISERROR(K131),J131,SMALL(J131:K131,1)))</f>
        <v>2</v>
      </c>
      <c r="E131" s="73">
        <f ca="1">IF($C131=1,OFFSET(E131,-1,0)+1,OFFSET(E131,-1,0))</f>
        <v>1</v>
      </c>
      <c r="F131" s="73">
        <f ca="1">IF($C131=1,0,IF($C131=2,OFFSET(F131,-1,0)+1,OFFSET(F131,-1,0)))</f>
        <v>10</v>
      </c>
      <c r="G131" s="73">
        <f ca="1">IF(AND($C131&lt;=2,$C131&lt;&gt;0),0,IF($C131=3,OFFSET(G131,-1,0)+1,OFFSET(G131,-1,0)))</f>
        <v>2</v>
      </c>
      <c r="H131" s="73">
        <f ca="1">IF(AND($C131&lt;=3,$C131&lt;&gt;0),0,IF($C131=4,OFFSET(H131,-1,0)+1,OFFSET(H131,-1,0)))</f>
        <v>0</v>
      </c>
      <c r="I131" s="73">
        <f ca="1">IF(AND($C131&lt;=4,$C131&lt;&gt;0),0,IF(AND($C131="S",$W131&gt;0),OFFSET(I131,-1,0)+1,OFFSET(I131,-1,0)))</f>
        <v>0</v>
      </c>
      <c r="J131" s="73">
        <f ca="1">IF(OR($C131="S",$C131=0),0,MATCH(0,OFFSET($D131,1,$C131,ROW($C$144)-ROW($C131)),0))</f>
        <v>2</v>
      </c>
      <c r="K131" s="73">
        <f ca="1">IF(OR($C131="S",$C131=0),0,MATCH(OFFSET($D131,0,$C131)+1,OFFSET($D131,1,$C131,ROW($C$144)-ROW($C131)),0))</f>
        <v>9</v>
      </c>
      <c r="L131" s="72" t="s">
        <v>15</v>
      </c>
      <c r="M131" s="71" t="s">
        <v>45</v>
      </c>
      <c r="N131" s="70" t="s">
        <v>45</v>
      </c>
      <c r="O131" s="69" t="s">
        <v>65</v>
      </c>
      <c r="P131" s="68"/>
      <c r="Q131" s="67"/>
      <c r="R131" s="76" t="s">
        <v>64</v>
      </c>
      <c r="S131" s="65" t="s">
        <v>34</v>
      </c>
      <c r="T131" s="64"/>
      <c r="U131" s="63"/>
      <c r="V131" s="63"/>
      <c r="W131" s="62"/>
      <c r="X131" s="77" t="s">
        <v>28</v>
      </c>
      <c r="Y131" s="23"/>
      <c r="Z131" s="28"/>
      <c r="AA131" s="28"/>
    </row>
    <row r="132" spans="1:27" s="10" customFormat="1" x14ac:dyDescent="0.2">
      <c r="A132" s="74" t="str">
        <f>CHOOSE(1+LOG(1+2*(ORÇAMENTO.Nivel="Nível 1")+4*(ORÇAMENTO.Nivel="Nível 2")+8*(ORÇAMENTO.Nivel="Nível 3")+16*(ORÇAMENTO.Nivel="Nível 4")+32*(ORÇAMENTO.Nivel="Serviço"),2),0,1,2,3,4,"S")</f>
        <v>S</v>
      </c>
      <c r="B132" s="73">
        <f ca="1">IF(OR(C132="s",C132=0),OFFSET(B132,-1,0),C132)</f>
        <v>3</v>
      </c>
      <c r="C132" s="73" t="str">
        <f ca="1">IF(OFFSET(C132,-1,0)="L",1,IF(OFFSET(C132,-1,0)=1,2,IF(OR(A132="s",A132=0),"S",IF(AND(OFFSET(C132,-1,0)=2,A132=4),3,IF(AND(OR(OFFSET(C132,-1,0)="s",OFFSET(C132,-1,0)=0),A132&lt;&gt;"s",A132&gt;OFFSET(B132,-1,0)),OFFSET(B132,-1,0),A132)))))</f>
        <v>S</v>
      </c>
      <c r="D132" s="73">
        <f ca="1">IF(OR(C132="S",C132=0),0,IF(ISERROR(K132),J132,SMALL(J132:K132,1)))</f>
        <v>0</v>
      </c>
      <c r="E132" s="73">
        <f ca="1">IF($C132=1,OFFSET(E132,-1,0)+1,OFFSET(E132,-1,0))</f>
        <v>1</v>
      </c>
      <c r="F132" s="73">
        <f ca="1">IF($C132=1,0,IF($C132=2,OFFSET(F132,-1,0)+1,OFFSET(F132,-1,0)))</f>
        <v>10</v>
      </c>
      <c r="G132" s="73">
        <f ca="1">IF(AND($C132&lt;=2,$C132&lt;&gt;0),0,IF($C132=3,OFFSET(G132,-1,0)+1,OFFSET(G132,-1,0)))</f>
        <v>2</v>
      </c>
      <c r="H132" s="73">
        <f ca="1">IF(AND($C132&lt;=3,$C132&lt;&gt;0),0,IF($C132=4,OFFSET(H132,-1,0)+1,OFFSET(H132,-1,0)))</f>
        <v>0</v>
      </c>
      <c r="I132" s="73">
        <f ca="1">IF(AND($C132&lt;=4,$C132&lt;&gt;0),0,IF(AND($C132="S",$W132&gt;0),OFFSET(I132,-1,0)+1,OFFSET(I132,-1,0)))</f>
        <v>0</v>
      </c>
      <c r="J132" s="73">
        <f ca="1">IF(OR($C132="S",$C132=0),0,MATCH(0,OFFSET($D132,1,$C132,ROW($C$144)-ROW($C132)),0))</f>
        <v>0</v>
      </c>
      <c r="K132" s="73">
        <f ca="1">IF(OR($C132="S",$C132=0),0,MATCH(OFFSET($D132,0,$C132)+1,OFFSET($D132,1,$C132,ROW($C$144)-ROW($C132)),0))</f>
        <v>0</v>
      </c>
      <c r="L132" s="72" t="s">
        <v>15</v>
      </c>
      <c r="M132" s="71" t="s">
        <v>33</v>
      </c>
      <c r="N132" s="70" t="s">
        <v>33</v>
      </c>
      <c r="O132" s="69" t="s">
        <v>63</v>
      </c>
      <c r="P132" s="68" t="s">
        <v>41</v>
      </c>
      <c r="Q132" s="67">
        <v>90778</v>
      </c>
      <c r="R132" s="66" t="s">
        <v>62</v>
      </c>
      <c r="S132" s="65" t="s">
        <v>61</v>
      </c>
      <c r="T132" s="64">
        <v>16</v>
      </c>
      <c r="U132" s="63"/>
      <c r="V132" s="63"/>
      <c r="W132" s="62"/>
      <c r="X132" s="77" t="s">
        <v>60</v>
      </c>
      <c r="Y132" s="23"/>
      <c r="Z132" s="28"/>
      <c r="AA132" s="28"/>
    </row>
    <row r="133" spans="1:27" s="10" customFormat="1" x14ac:dyDescent="0.2">
      <c r="A133" s="74">
        <f>CHOOSE(1+LOG(1+2*(ORÇAMENTO.Nivel="Nível 1")+4*(ORÇAMENTO.Nivel="Nível 2")+8*(ORÇAMENTO.Nivel="Nível 3")+16*(ORÇAMENTO.Nivel="Nível 4")+32*(ORÇAMENTO.Nivel="Serviço"),2),0,1,2,3,4,"S")</f>
        <v>2</v>
      </c>
      <c r="B133" s="73">
        <f ca="1">IF(OR(C133="s",C133=0),OFFSET(B133,-1,0),C133)</f>
        <v>2</v>
      </c>
      <c r="C133" s="73">
        <f ca="1">IF(OFFSET(C133,-1,0)="L",1,IF(OFFSET(C133,-1,0)=1,2,IF(OR(A133="s",A133=0),"S",IF(AND(OFFSET(C133,-1,0)=2,A133=4),3,IF(AND(OR(OFFSET(C133,-1,0)="s",OFFSET(C133,-1,0)=0),A133&lt;&gt;"s",A133&gt;OFFSET(B133,-1,0)),OFFSET(B133,-1,0),A133)))))</f>
        <v>2</v>
      </c>
      <c r="D133" s="73">
        <f ca="1">IF(OR(C133="S",C133=0),0,IF(ISERROR(K133),J133,SMALL(J133:K133,1)))</f>
        <v>9</v>
      </c>
      <c r="E133" s="73">
        <f ca="1">IF($C133=1,OFFSET(E133,-1,0)+1,OFFSET(E133,-1,0))</f>
        <v>1</v>
      </c>
      <c r="F133" s="73">
        <f ca="1">IF($C133=1,0,IF($C133=2,OFFSET(F133,-1,0)+1,OFFSET(F133,-1,0)))</f>
        <v>11</v>
      </c>
      <c r="G133" s="73">
        <f ca="1">IF(AND($C133&lt;=2,$C133&lt;&gt;0),0,IF($C133=3,OFFSET(G133,-1,0)+1,OFFSET(G133,-1,0)))</f>
        <v>0</v>
      </c>
      <c r="H133" s="73">
        <f ca="1">IF(AND($C133&lt;=3,$C133&lt;&gt;0),0,IF($C133=4,OFFSET(H133,-1,0)+1,OFFSET(H133,-1,0)))</f>
        <v>0</v>
      </c>
      <c r="I133" s="73">
        <f ca="1">IF(AND($C133&lt;=4,$C133&lt;&gt;0),0,IF(AND($C133="S",$W133&gt;0),OFFSET(I133,-1,0)+1,OFFSET(I133,-1,0)))</f>
        <v>0</v>
      </c>
      <c r="J133" s="73">
        <f ca="1">IF(OR($C133="S",$C133=0),0,MATCH(0,OFFSET($D133,1,$C133,ROW($C$144)-ROW($C133)),0))</f>
        <v>11</v>
      </c>
      <c r="K133" s="73">
        <f ca="1">IF(OR($C133="S",$C133=0),0,MATCH(OFFSET($D133,0,$C133)+1,OFFSET($D133,1,$C133,ROW($C$144)-ROW($C133)),0))</f>
        <v>9</v>
      </c>
      <c r="L133" s="72" t="s">
        <v>15</v>
      </c>
      <c r="M133" s="71" t="s">
        <v>36</v>
      </c>
      <c r="N133" s="70" t="s">
        <v>36</v>
      </c>
      <c r="O133" s="69" t="s">
        <v>59</v>
      </c>
      <c r="P133" s="68"/>
      <c r="Q133" s="67"/>
      <c r="R133" s="75" t="s">
        <v>4</v>
      </c>
      <c r="S133" s="65" t="s">
        <v>34</v>
      </c>
      <c r="T133" s="64"/>
      <c r="U133" s="63"/>
      <c r="V133" s="63"/>
      <c r="W133" s="62"/>
      <c r="X133" s="61" t="s">
        <v>28</v>
      </c>
      <c r="Y133" s="23"/>
      <c r="Z133" s="28"/>
      <c r="AA133" s="28"/>
    </row>
    <row r="134" spans="1:27" s="10" customFormat="1" x14ac:dyDescent="0.2">
      <c r="A134" s="74">
        <f>CHOOSE(1+LOG(1+2*(ORÇAMENTO.Nivel="Nível 1")+4*(ORÇAMENTO.Nivel="Nível 2")+8*(ORÇAMENTO.Nivel="Nível 3")+16*(ORÇAMENTO.Nivel="Nível 4")+32*(ORÇAMENTO.Nivel="Serviço"),2),0,1,2,3,4,"S")</f>
        <v>3</v>
      </c>
      <c r="B134" s="73">
        <f ca="1">IF(OR(C134="s",C134=0),OFFSET(B134,-1,0),C134)</f>
        <v>3</v>
      </c>
      <c r="C134" s="73">
        <f ca="1">IF(OFFSET(C134,-1,0)="L",1,IF(OFFSET(C134,-1,0)=1,2,IF(OR(A134="s",A134=0),"S",IF(AND(OFFSET(C134,-1,0)=2,A134=4),3,IF(AND(OR(OFFSET(C134,-1,0)="s",OFFSET(C134,-1,0)=0),A134&lt;&gt;"s",A134&gt;OFFSET(B134,-1,0)),OFFSET(B134,-1,0),A134)))))</f>
        <v>3</v>
      </c>
      <c r="D134" s="73">
        <f ca="1">IF(OR(C134="S",C134=0),0,IF(ISERROR(K134),J134,SMALL(J134:K134,1)))</f>
        <v>4</v>
      </c>
      <c r="E134" s="73">
        <f ca="1">IF($C134=1,OFFSET(E134,-1,0)+1,OFFSET(E134,-1,0))</f>
        <v>1</v>
      </c>
      <c r="F134" s="73">
        <f ca="1">IF($C134=1,0,IF($C134=2,OFFSET(F134,-1,0)+1,OFFSET(F134,-1,0)))</f>
        <v>11</v>
      </c>
      <c r="G134" s="73">
        <f ca="1">IF(AND($C134&lt;=2,$C134&lt;&gt;0),0,IF($C134=3,OFFSET(G134,-1,0)+1,OFFSET(G134,-1,0)))</f>
        <v>1</v>
      </c>
      <c r="H134" s="73">
        <f ca="1">IF(AND($C134&lt;=3,$C134&lt;&gt;0),0,IF($C134=4,OFFSET(H134,-1,0)+1,OFFSET(H134,-1,0)))</f>
        <v>0</v>
      </c>
      <c r="I134" s="73">
        <f ca="1">IF(AND($C134&lt;=4,$C134&lt;&gt;0),0,IF(AND($C134="S",$W134&gt;0),OFFSET(I134,-1,0)+1,OFFSET(I134,-1,0)))</f>
        <v>0</v>
      </c>
      <c r="J134" s="73">
        <f ca="1">IF(OR($C134="S",$C134=0),0,MATCH(0,OFFSET($D134,1,$C134,ROW($C$144)-ROW($C134)),0))</f>
        <v>8</v>
      </c>
      <c r="K134" s="73">
        <f ca="1">IF(OR($C134="S",$C134=0),0,MATCH(OFFSET($D134,0,$C134)+1,OFFSET($D134,1,$C134,ROW($C$144)-ROW($C134)),0))</f>
        <v>4</v>
      </c>
      <c r="L134" s="72" t="s">
        <v>15</v>
      </c>
      <c r="M134" s="71" t="s">
        <v>45</v>
      </c>
      <c r="N134" s="70" t="s">
        <v>45</v>
      </c>
      <c r="O134" s="69" t="s">
        <v>58</v>
      </c>
      <c r="P134" s="68"/>
      <c r="Q134" s="67"/>
      <c r="R134" s="76" t="s">
        <v>57</v>
      </c>
      <c r="S134" s="65" t="s">
        <v>34</v>
      </c>
      <c r="T134" s="64"/>
      <c r="U134" s="63"/>
      <c r="V134" s="63"/>
      <c r="W134" s="62"/>
      <c r="X134" s="61" t="s">
        <v>28</v>
      </c>
      <c r="Y134" s="23"/>
      <c r="Z134" s="28"/>
      <c r="AA134" s="28"/>
    </row>
    <row r="135" spans="1:27" s="10" customFormat="1" x14ac:dyDescent="0.2">
      <c r="A135" s="74" t="str">
        <f>CHOOSE(1+LOG(1+2*(ORÇAMENTO.Nivel="Nível 1")+4*(ORÇAMENTO.Nivel="Nível 2")+8*(ORÇAMENTO.Nivel="Nível 3")+16*(ORÇAMENTO.Nivel="Nível 4")+32*(ORÇAMENTO.Nivel="Serviço"),2),0,1,2,3,4,"S")</f>
        <v>S</v>
      </c>
      <c r="B135" s="73">
        <f ca="1">IF(OR(C135="s",C135=0),OFFSET(B135,-1,0),C135)</f>
        <v>3</v>
      </c>
      <c r="C135" s="73" t="str">
        <f ca="1">IF(OFFSET(C135,-1,0)="L",1,IF(OFFSET(C135,-1,0)=1,2,IF(OR(A135="s",A135=0),"S",IF(AND(OFFSET(C135,-1,0)=2,A135=4),3,IF(AND(OR(OFFSET(C135,-1,0)="s",OFFSET(C135,-1,0)=0),A135&lt;&gt;"s",A135&gt;OFFSET(B135,-1,0)),OFFSET(B135,-1,0),A135)))))</f>
        <v>S</v>
      </c>
      <c r="D135" s="73">
        <f ca="1">IF(OR(C135="S",C135=0),0,IF(ISERROR(K135),J135,SMALL(J135:K135,1)))</f>
        <v>0</v>
      </c>
      <c r="E135" s="73">
        <f ca="1">IF($C135=1,OFFSET(E135,-1,0)+1,OFFSET(E135,-1,0))</f>
        <v>1</v>
      </c>
      <c r="F135" s="73">
        <f ca="1">IF($C135=1,0,IF($C135=2,OFFSET(F135,-1,0)+1,OFFSET(F135,-1,0)))</f>
        <v>11</v>
      </c>
      <c r="G135" s="73">
        <f ca="1">IF(AND($C135&lt;=2,$C135&lt;&gt;0),0,IF($C135=3,OFFSET(G135,-1,0)+1,OFFSET(G135,-1,0)))</f>
        <v>1</v>
      </c>
      <c r="H135" s="73">
        <f ca="1">IF(AND($C135&lt;=3,$C135&lt;&gt;0),0,IF($C135=4,OFFSET(H135,-1,0)+1,OFFSET(H135,-1,0)))</f>
        <v>0</v>
      </c>
      <c r="I135" s="73">
        <f ca="1">IF(AND($C135&lt;=4,$C135&lt;&gt;0),0,IF(AND($C135="S",$W135&gt;0),OFFSET(I135,-1,0)+1,OFFSET(I135,-1,0)))</f>
        <v>0</v>
      </c>
      <c r="J135" s="73">
        <f ca="1">IF(OR($C135="S",$C135=0),0,MATCH(0,OFFSET($D135,1,$C135,ROW($C$144)-ROW($C135)),0))</f>
        <v>0</v>
      </c>
      <c r="K135" s="73">
        <f ca="1">IF(OR($C135="S",$C135=0),0,MATCH(OFFSET($D135,0,$C135)+1,OFFSET($D135,1,$C135,ROW($C$144)-ROW($C135)),0))</f>
        <v>0</v>
      </c>
      <c r="L135" s="72" t="s">
        <v>15</v>
      </c>
      <c r="M135" s="71" t="s">
        <v>33</v>
      </c>
      <c r="N135" s="70" t="s">
        <v>33</v>
      </c>
      <c r="O135" s="69" t="s">
        <v>56</v>
      </c>
      <c r="P135" s="68" t="s">
        <v>31</v>
      </c>
      <c r="Q135" s="67">
        <v>260105</v>
      </c>
      <c r="R135" s="66" t="s">
        <v>55</v>
      </c>
      <c r="S135" s="65" t="s">
        <v>29</v>
      </c>
      <c r="T135" s="64">
        <v>930</v>
      </c>
      <c r="U135" s="63"/>
      <c r="V135" s="63"/>
      <c r="W135" s="62"/>
      <c r="X135" s="61" t="s">
        <v>28</v>
      </c>
      <c r="Y135" s="23"/>
      <c r="Z135" s="28"/>
      <c r="AA135" s="28"/>
    </row>
    <row r="136" spans="1:27" s="10" customFormat="1" ht="22.5" x14ac:dyDescent="0.2">
      <c r="A136" s="74" t="str">
        <f>CHOOSE(1+LOG(1+2*(ORÇAMENTO.Nivel="Nível 1")+4*(ORÇAMENTO.Nivel="Nível 2")+8*(ORÇAMENTO.Nivel="Nível 3")+16*(ORÇAMENTO.Nivel="Nível 4")+32*(ORÇAMENTO.Nivel="Serviço"),2),0,1,2,3,4,"S")</f>
        <v>S</v>
      </c>
      <c r="B136" s="73">
        <f ca="1">IF(OR(C136="s",C136=0),OFFSET(B136,-1,0),C136)</f>
        <v>3</v>
      </c>
      <c r="C136" s="73" t="str">
        <f ca="1">IF(OFFSET(C136,-1,0)="L",1,IF(OFFSET(C136,-1,0)=1,2,IF(OR(A136="s",A136=0),"S",IF(AND(OFFSET(C136,-1,0)=2,A136=4),3,IF(AND(OR(OFFSET(C136,-1,0)="s",OFFSET(C136,-1,0)=0),A136&lt;&gt;"s",A136&gt;OFFSET(B136,-1,0)),OFFSET(B136,-1,0),A136)))))</f>
        <v>S</v>
      </c>
      <c r="D136" s="73">
        <f ca="1">IF(OR(C136="S",C136=0),0,IF(ISERROR(K136),J136,SMALL(J136:K136,1)))</f>
        <v>0</v>
      </c>
      <c r="E136" s="73">
        <f ca="1">IF($C136=1,OFFSET(E136,-1,0)+1,OFFSET(E136,-1,0))</f>
        <v>1</v>
      </c>
      <c r="F136" s="73">
        <f ca="1">IF($C136=1,0,IF($C136=2,OFFSET(F136,-1,0)+1,OFFSET(F136,-1,0)))</f>
        <v>11</v>
      </c>
      <c r="G136" s="73">
        <f ca="1">IF(AND($C136&lt;=2,$C136&lt;&gt;0),0,IF($C136=3,OFFSET(G136,-1,0)+1,OFFSET(G136,-1,0)))</f>
        <v>1</v>
      </c>
      <c r="H136" s="73">
        <f ca="1">IF(AND($C136&lt;=3,$C136&lt;&gt;0),0,IF($C136=4,OFFSET(H136,-1,0)+1,OFFSET(H136,-1,0)))</f>
        <v>0</v>
      </c>
      <c r="I136" s="73">
        <f ca="1">IF(AND($C136&lt;=4,$C136&lt;&gt;0),0,IF(AND($C136="S",$W136&gt;0),OFFSET(I136,-1,0)+1,OFFSET(I136,-1,0)))</f>
        <v>0</v>
      </c>
      <c r="J136" s="73">
        <f ca="1">IF(OR($C136="S",$C136=0),0,MATCH(0,OFFSET($D136,1,$C136,ROW($C$144)-ROW($C136)),0))</f>
        <v>0</v>
      </c>
      <c r="K136" s="73">
        <f ca="1">IF(OR($C136="S",$C136=0),0,MATCH(OFFSET($D136,0,$C136)+1,OFFSET($D136,1,$C136,ROW($C$144)-ROW($C136)),0))</f>
        <v>0</v>
      </c>
      <c r="L136" s="72" t="s">
        <v>15</v>
      </c>
      <c r="M136" s="71" t="s">
        <v>33</v>
      </c>
      <c r="N136" s="70" t="s">
        <v>33</v>
      </c>
      <c r="O136" s="69" t="s">
        <v>54</v>
      </c>
      <c r="P136" s="68" t="s">
        <v>41</v>
      </c>
      <c r="Q136" s="67">
        <v>88497</v>
      </c>
      <c r="R136" s="66" t="s">
        <v>53</v>
      </c>
      <c r="S136" s="65" t="s">
        <v>38</v>
      </c>
      <c r="T136" s="64">
        <v>930</v>
      </c>
      <c r="U136" s="63"/>
      <c r="V136" s="63"/>
      <c r="W136" s="62"/>
      <c r="X136" s="61" t="s">
        <v>52</v>
      </c>
      <c r="Y136" s="23"/>
      <c r="Z136" s="28"/>
      <c r="AA136" s="28"/>
    </row>
    <row r="137" spans="1:27" s="10" customFormat="1" x14ac:dyDescent="0.2">
      <c r="A137" s="74" t="str">
        <f>CHOOSE(1+LOG(1+2*(ORÇAMENTO.Nivel="Nível 1")+4*(ORÇAMENTO.Nivel="Nível 2")+8*(ORÇAMENTO.Nivel="Nível 3")+16*(ORÇAMENTO.Nivel="Nível 4")+32*(ORÇAMENTO.Nivel="Serviço"),2),0,1,2,3,4,"S")</f>
        <v>S</v>
      </c>
      <c r="B137" s="73">
        <f ca="1">IF(OR(C137="s",C137=0),OFFSET(B137,-1,0),C137)</f>
        <v>3</v>
      </c>
      <c r="C137" s="73" t="str">
        <f ca="1">IF(OFFSET(C137,-1,0)="L",1,IF(OFFSET(C137,-1,0)=1,2,IF(OR(A137="s",A137=0),"S",IF(AND(OFFSET(C137,-1,0)=2,A137=4),3,IF(AND(OR(OFFSET(C137,-1,0)="s",OFFSET(C137,-1,0)=0),A137&lt;&gt;"s",A137&gt;OFFSET(B137,-1,0)),OFFSET(B137,-1,0),A137)))))</f>
        <v>S</v>
      </c>
      <c r="D137" s="73">
        <f ca="1">IF(OR(C137="S",C137=0),0,IF(ISERROR(K137),J137,SMALL(J137:K137,1)))</f>
        <v>0</v>
      </c>
      <c r="E137" s="73">
        <f ca="1">IF($C137=1,OFFSET(E137,-1,0)+1,OFFSET(E137,-1,0))</f>
        <v>1</v>
      </c>
      <c r="F137" s="73">
        <f ca="1">IF($C137=1,0,IF($C137=2,OFFSET(F137,-1,0)+1,OFFSET(F137,-1,0)))</f>
        <v>11</v>
      </c>
      <c r="G137" s="73">
        <f ca="1">IF(AND($C137&lt;=2,$C137&lt;&gt;0),0,IF($C137=3,OFFSET(G137,-1,0)+1,OFFSET(G137,-1,0)))</f>
        <v>1</v>
      </c>
      <c r="H137" s="73">
        <f ca="1">IF(AND($C137&lt;=3,$C137&lt;&gt;0),0,IF($C137=4,OFFSET(H137,-1,0)+1,OFFSET(H137,-1,0)))</f>
        <v>0</v>
      </c>
      <c r="I137" s="73">
        <f ca="1">IF(AND($C137&lt;=4,$C137&lt;&gt;0),0,IF(AND($C137="S",$W137&gt;0),OFFSET(I137,-1,0)+1,OFFSET(I137,-1,0)))</f>
        <v>0</v>
      </c>
      <c r="J137" s="73">
        <f ca="1">IF(OR($C137="S",$C137=0),0,MATCH(0,OFFSET($D137,1,$C137,ROW($C$144)-ROW($C137)),0))</f>
        <v>0</v>
      </c>
      <c r="K137" s="73">
        <f ca="1">IF(OR($C137="S",$C137=0),0,MATCH(OFFSET($D137,0,$C137)+1,OFFSET($D137,1,$C137,ROW($C$144)-ROW($C137)),0))</f>
        <v>0</v>
      </c>
      <c r="L137" s="72" t="s">
        <v>15</v>
      </c>
      <c r="M137" s="71" t="s">
        <v>33</v>
      </c>
      <c r="N137" s="70" t="s">
        <v>33</v>
      </c>
      <c r="O137" s="69" t="s">
        <v>51</v>
      </c>
      <c r="P137" s="68" t="s">
        <v>31</v>
      </c>
      <c r="Q137" s="67">
        <v>261550</v>
      </c>
      <c r="R137" s="66" t="s">
        <v>50</v>
      </c>
      <c r="S137" s="65" t="s">
        <v>29</v>
      </c>
      <c r="T137" s="64">
        <v>816.7</v>
      </c>
      <c r="U137" s="63"/>
      <c r="V137" s="63"/>
      <c r="W137" s="62"/>
      <c r="X137" s="61" t="s">
        <v>28</v>
      </c>
      <c r="Y137" s="23"/>
      <c r="Z137" s="28"/>
      <c r="AA137" s="28"/>
    </row>
    <row r="138" spans="1:27" s="10" customFormat="1" x14ac:dyDescent="0.2">
      <c r="A138" s="74">
        <f>CHOOSE(1+LOG(1+2*(ORÇAMENTO.Nivel="Nível 1")+4*(ORÇAMENTO.Nivel="Nível 2")+8*(ORÇAMENTO.Nivel="Nível 3")+16*(ORÇAMENTO.Nivel="Nível 4")+32*(ORÇAMENTO.Nivel="Serviço"),2),0,1,2,3,4,"S")</f>
        <v>3</v>
      </c>
      <c r="B138" s="73">
        <f ca="1">IF(OR(C138="s",C138=0),OFFSET(B138,-1,0),C138)</f>
        <v>3</v>
      </c>
      <c r="C138" s="73">
        <f ca="1">IF(OFFSET(C138,-1,0)="L",1,IF(OFFSET(C138,-1,0)=1,2,IF(OR(A138="s",A138=0),"S",IF(AND(OFFSET(C138,-1,0)=2,A138=4),3,IF(AND(OR(OFFSET(C138,-1,0)="s",OFFSET(C138,-1,0)=0),A138&lt;&gt;"s",A138&gt;OFFSET(B138,-1,0)),OFFSET(B138,-1,0),A138)))))</f>
        <v>3</v>
      </c>
      <c r="D138" s="73">
        <f ca="1">IF(OR(C138="S",C138=0),0,IF(ISERROR(K138),J138,SMALL(J138:K138,1)))</f>
        <v>2</v>
      </c>
      <c r="E138" s="73">
        <f ca="1">IF($C138=1,OFFSET(E138,-1,0)+1,OFFSET(E138,-1,0))</f>
        <v>1</v>
      </c>
      <c r="F138" s="73">
        <f ca="1">IF($C138=1,0,IF($C138=2,OFFSET(F138,-1,0)+1,OFFSET(F138,-1,0)))</f>
        <v>11</v>
      </c>
      <c r="G138" s="73">
        <f ca="1">IF(AND($C138&lt;=2,$C138&lt;&gt;0),0,IF($C138=3,OFFSET(G138,-1,0)+1,OFFSET(G138,-1,0)))</f>
        <v>2</v>
      </c>
      <c r="H138" s="73">
        <f ca="1">IF(AND($C138&lt;=3,$C138&lt;&gt;0),0,IF($C138=4,OFFSET(H138,-1,0)+1,OFFSET(H138,-1,0)))</f>
        <v>0</v>
      </c>
      <c r="I138" s="73">
        <f ca="1">IF(AND($C138&lt;=4,$C138&lt;&gt;0),0,IF(AND($C138="S",$W138&gt;0),OFFSET(I138,-1,0)+1,OFFSET(I138,-1,0)))</f>
        <v>0</v>
      </c>
      <c r="J138" s="73">
        <f ca="1">IF(OR($C138="S",$C138=0),0,MATCH(0,OFFSET($D138,1,$C138,ROW($C$144)-ROW($C138)),0))</f>
        <v>4</v>
      </c>
      <c r="K138" s="73">
        <f ca="1">IF(OR($C138="S",$C138=0),0,MATCH(OFFSET($D138,0,$C138)+1,OFFSET($D138,1,$C138,ROW($C$144)-ROW($C138)),0))</f>
        <v>2</v>
      </c>
      <c r="L138" s="72" t="s">
        <v>15</v>
      </c>
      <c r="M138" s="71" t="s">
        <v>45</v>
      </c>
      <c r="N138" s="70" t="s">
        <v>45</v>
      </c>
      <c r="O138" s="69" t="s">
        <v>49</v>
      </c>
      <c r="P138" s="68" t="s">
        <v>31</v>
      </c>
      <c r="Q138" s="67"/>
      <c r="R138" s="76" t="s">
        <v>48</v>
      </c>
      <c r="S138" s="65" t="s">
        <v>34</v>
      </c>
      <c r="T138" s="64"/>
      <c r="U138" s="63"/>
      <c r="V138" s="63"/>
      <c r="W138" s="62"/>
      <c r="X138" s="61" t="s">
        <v>28</v>
      </c>
      <c r="Y138" s="23"/>
      <c r="Z138" s="28"/>
      <c r="AA138" s="28"/>
    </row>
    <row r="139" spans="1:27" s="10" customFormat="1" x14ac:dyDescent="0.2">
      <c r="A139" s="74" t="str">
        <f>CHOOSE(1+LOG(1+2*(ORÇAMENTO.Nivel="Nível 1")+4*(ORÇAMENTO.Nivel="Nível 2")+8*(ORÇAMENTO.Nivel="Nível 3")+16*(ORÇAMENTO.Nivel="Nível 4")+32*(ORÇAMENTO.Nivel="Serviço"),2),0,1,2,3,4,"S")</f>
        <v>S</v>
      </c>
      <c r="B139" s="73">
        <f ca="1">IF(OR(C139="s",C139=0),OFFSET(B139,-1,0),C139)</f>
        <v>3</v>
      </c>
      <c r="C139" s="73" t="str">
        <f ca="1">IF(OFFSET(C139,-1,0)="L",1,IF(OFFSET(C139,-1,0)=1,2,IF(OR(A139="s",A139=0),"S",IF(AND(OFFSET(C139,-1,0)=2,A139=4),3,IF(AND(OR(OFFSET(C139,-1,0)="s",OFFSET(C139,-1,0)=0),A139&lt;&gt;"s",A139&gt;OFFSET(B139,-1,0)),OFFSET(B139,-1,0),A139)))))</f>
        <v>S</v>
      </c>
      <c r="D139" s="73">
        <f ca="1">IF(OR(C139="S",C139=0),0,IF(ISERROR(K139),J139,SMALL(J139:K139,1)))</f>
        <v>0</v>
      </c>
      <c r="E139" s="73">
        <f ca="1">IF($C139=1,OFFSET(E139,-1,0)+1,OFFSET(E139,-1,0))</f>
        <v>1</v>
      </c>
      <c r="F139" s="73">
        <f ca="1">IF($C139=1,0,IF($C139=2,OFFSET(F139,-1,0)+1,OFFSET(F139,-1,0)))</f>
        <v>11</v>
      </c>
      <c r="G139" s="73">
        <f ca="1">IF(AND($C139&lt;=2,$C139&lt;&gt;0),0,IF($C139=3,OFFSET(G139,-1,0)+1,OFFSET(G139,-1,0)))</f>
        <v>2</v>
      </c>
      <c r="H139" s="73">
        <f ca="1">IF(AND($C139&lt;=3,$C139&lt;&gt;0),0,IF($C139=4,OFFSET(H139,-1,0)+1,OFFSET(H139,-1,0)))</f>
        <v>0</v>
      </c>
      <c r="I139" s="73">
        <f ca="1">IF(AND($C139&lt;=4,$C139&lt;&gt;0),0,IF(AND($C139="S",$W139&gt;0),OFFSET(I139,-1,0)+1,OFFSET(I139,-1,0)))</f>
        <v>0</v>
      </c>
      <c r="J139" s="73">
        <f ca="1">IF(OR($C139="S",$C139=0),0,MATCH(0,OFFSET($D139,1,$C139,ROW($C$144)-ROW($C139)),0))</f>
        <v>0</v>
      </c>
      <c r="K139" s="73">
        <f ca="1">IF(OR($C139="S",$C139=0),0,MATCH(OFFSET($D139,0,$C139)+1,OFFSET($D139,1,$C139,ROW($C$144)-ROW($C139)),0))</f>
        <v>0</v>
      </c>
      <c r="L139" s="72" t="s">
        <v>15</v>
      </c>
      <c r="M139" s="71" t="s">
        <v>33</v>
      </c>
      <c r="N139" s="70" t="s">
        <v>33</v>
      </c>
      <c r="O139" s="69" t="s">
        <v>47</v>
      </c>
      <c r="P139" s="68" t="s">
        <v>31</v>
      </c>
      <c r="Q139" s="67">
        <v>261000</v>
      </c>
      <c r="R139" s="66" t="s">
        <v>46</v>
      </c>
      <c r="S139" s="65" t="s">
        <v>29</v>
      </c>
      <c r="T139" s="64">
        <v>1258.08</v>
      </c>
      <c r="U139" s="63"/>
      <c r="V139" s="63"/>
      <c r="W139" s="62"/>
      <c r="X139" s="61" t="s">
        <v>28</v>
      </c>
      <c r="Y139" s="23"/>
      <c r="Z139" s="28"/>
      <c r="AA139" s="28"/>
    </row>
    <row r="140" spans="1:27" s="10" customFormat="1" x14ac:dyDescent="0.2">
      <c r="A140" s="74">
        <f>CHOOSE(1+LOG(1+2*(ORÇAMENTO.Nivel="Nível 1")+4*(ORÇAMENTO.Nivel="Nível 2")+8*(ORÇAMENTO.Nivel="Nível 3")+16*(ORÇAMENTO.Nivel="Nível 4")+32*(ORÇAMENTO.Nivel="Serviço"),2),0,1,2,3,4,"S")</f>
        <v>3</v>
      </c>
      <c r="B140" s="73">
        <f ca="1">IF(OR(C140="s",C140=0),OFFSET(B140,-1,0),C140)</f>
        <v>3</v>
      </c>
      <c r="C140" s="73">
        <f ca="1">IF(OFFSET(C140,-1,0)="L",1,IF(OFFSET(C140,-1,0)=1,2,IF(OR(A140="s",A140=0),"S",IF(AND(OFFSET(C140,-1,0)=2,A140=4),3,IF(AND(OR(OFFSET(C140,-1,0)="s",OFFSET(C140,-1,0)=0),A140&lt;&gt;"s",A140&gt;OFFSET(B140,-1,0)),OFFSET(B140,-1,0),A140)))))</f>
        <v>3</v>
      </c>
      <c r="D140" s="73">
        <f ca="1">IF(OR(C140="S",C140=0),0,IF(ISERROR(K140),J140,SMALL(J140:K140,1)))</f>
        <v>2</v>
      </c>
      <c r="E140" s="73">
        <f ca="1">IF($C140=1,OFFSET(E140,-1,0)+1,OFFSET(E140,-1,0))</f>
        <v>1</v>
      </c>
      <c r="F140" s="73">
        <f ca="1">IF($C140=1,0,IF($C140=2,OFFSET(F140,-1,0)+1,OFFSET(F140,-1,0)))</f>
        <v>11</v>
      </c>
      <c r="G140" s="73">
        <f ca="1">IF(AND($C140&lt;=2,$C140&lt;&gt;0),0,IF($C140=3,OFFSET(G140,-1,0)+1,OFFSET(G140,-1,0)))</f>
        <v>3</v>
      </c>
      <c r="H140" s="73">
        <f ca="1">IF(AND($C140&lt;=3,$C140&lt;&gt;0),0,IF($C140=4,OFFSET(H140,-1,0)+1,OFFSET(H140,-1,0)))</f>
        <v>0</v>
      </c>
      <c r="I140" s="73">
        <f ca="1">IF(AND($C140&lt;=4,$C140&lt;&gt;0),0,IF(AND($C140="S",$W140&gt;0),OFFSET(I140,-1,0)+1,OFFSET(I140,-1,0)))</f>
        <v>0</v>
      </c>
      <c r="J140" s="73">
        <f ca="1">IF(OR($C140="S",$C140=0),0,MATCH(0,OFFSET($D140,1,$C140,ROW($C$144)-ROW($C140)),0))</f>
        <v>2</v>
      </c>
      <c r="K140" s="73" t="e">
        <f ca="1">IF(OR($C140="S",$C140=0),0,MATCH(OFFSET($D140,0,$C140)+1,OFFSET($D140,1,$C140,ROW($C$144)-ROW($C140)),0))</f>
        <v>#N/A</v>
      </c>
      <c r="L140" s="72" t="s">
        <v>15</v>
      </c>
      <c r="M140" s="71" t="s">
        <v>45</v>
      </c>
      <c r="N140" s="70" t="s">
        <v>45</v>
      </c>
      <c r="O140" s="69" t="s">
        <v>44</v>
      </c>
      <c r="P140" s="68" t="s">
        <v>31</v>
      </c>
      <c r="Q140" s="67"/>
      <c r="R140" s="76" t="s">
        <v>43</v>
      </c>
      <c r="S140" s="65" t="s">
        <v>34</v>
      </c>
      <c r="T140" s="64"/>
      <c r="U140" s="63"/>
      <c r="V140" s="63"/>
      <c r="W140" s="62"/>
      <c r="X140" s="61" t="s">
        <v>28</v>
      </c>
      <c r="Y140" s="23"/>
      <c r="Z140" s="28"/>
      <c r="AA140" s="28"/>
    </row>
    <row r="141" spans="1:27" s="10" customFormat="1" x14ac:dyDescent="0.2">
      <c r="A141" s="74" t="str">
        <f>CHOOSE(1+LOG(1+2*(ORÇAMENTO.Nivel="Nível 1")+4*(ORÇAMENTO.Nivel="Nível 2")+8*(ORÇAMENTO.Nivel="Nível 3")+16*(ORÇAMENTO.Nivel="Nível 4")+32*(ORÇAMENTO.Nivel="Serviço"),2),0,1,2,3,4,"S")</f>
        <v>S</v>
      </c>
      <c r="B141" s="73">
        <f ca="1">IF(OR(C141="s",C141=0),OFFSET(B141,-1,0),C141)</f>
        <v>3</v>
      </c>
      <c r="C141" s="73" t="str">
        <f ca="1">IF(OFFSET(C141,-1,0)="L",1,IF(OFFSET(C141,-1,0)=1,2,IF(OR(A141="s",A141=0),"S",IF(AND(OFFSET(C141,-1,0)=2,A141=4),3,IF(AND(OR(OFFSET(C141,-1,0)="s",OFFSET(C141,-1,0)=0),A141&lt;&gt;"s",A141&gt;OFFSET(B141,-1,0)),OFFSET(B141,-1,0),A141)))))</f>
        <v>S</v>
      </c>
      <c r="D141" s="73">
        <f ca="1">IF(OR(C141="S",C141=0),0,IF(ISERROR(K141),J141,SMALL(J141:K141,1)))</f>
        <v>0</v>
      </c>
      <c r="E141" s="73">
        <f ca="1">IF($C141=1,OFFSET(E141,-1,0)+1,OFFSET(E141,-1,0))</f>
        <v>1</v>
      </c>
      <c r="F141" s="73">
        <f ca="1">IF($C141=1,0,IF($C141=2,OFFSET(F141,-1,0)+1,OFFSET(F141,-1,0)))</f>
        <v>11</v>
      </c>
      <c r="G141" s="73">
        <f ca="1">IF(AND($C141&lt;=2,$C141&lt;&gt;0),0,IF($C141=3,OFFSET(G141,-1,0)+1,OFFSET(G141,-1,0)))</f>
        <v>3</v>
      </c>
      <c r="H141" s="73">
        <f ca="1">IF(AND($C141&lt;=3,$C141&lt;&gt;0),0,IF($C141=4,OFFSET(H141,-1,0)+1,OFFSET(H141,-1,0)))</f>
        <v>0</v>
      </c>
      <c r="I141" s="73">
        <f ca="1">IF(AND($C141&lt;=4,$C141&lt;&gt;0),0,IF(AND($C141="S",$W141&gt;0),OFFSET(I141,-1,0)+1,OFFSET(I141,-1,0)))</f>
        <v>0</v>
      </c>
      <c r="J141" s="73">
        <f ca="1">IF(OR($C141="S",$C141=0),0,MATCH(0,OFFSET($D141,1,$C141,ROW($C$144)-ROW($C141)),0))</f>
        <v>0</v>
      </c>
      <c r="K141" s="73">
        <f ca="1">IF(OR($C141="S",$C141=0),0,MATCH(OFFSET($D141,0,$C141)+1,OFFSET($D141,1,$C141,ROW($C$144)-ROW($C141)),0))</f>
        <v>0</v>
      </c>
      <c r="L141" s="72" t="s">
        <v>15</v>
      </c>
      <c r="M141" s="71" t="s">
        <v>33</v>
      </c>
      <c r="N141" s="70" t="s">
        <v>33</v>
      </c>
      <c r="O141" s="69" t="s">
        <v>42</v>
      </c>
      <c r="P141" s="68" t="s">
        <v>41</v>
      </c>
      <c r="Q141" s="67" t="s">
        <v>40</v>
      </c>
      <c r="R141" s="66" t="s">
        <v>39</v>
      </c>
      <c r="S141" s="65" t="s">
        <v>38</v>
      </c>
      <c r="T141" s="64">
        <v>210</v>
      </c>
      <c r="U141" s="63"/>
      <c r="V141" s="63"/>
      <c r="W141" s="62"/>
      <c r="X141" s="61" t="s">
        <v>37</v>
      </c>
      <c r="Y141" s="23"/>
      <c r="Z141" s="28"/>
      <c r="AA141" s="28"/>
    </row>
    <row r="142" spans="1:27" s="10" customFormat="1" x14ac:dyDescent="0.2">
      <c r="A142" s="74">
        <f>CHOOSE(1+LOG(1+2*(ORÇAMENTO.Nivel="Nível 1")+4*(ORÇAMENTO.Nivel="Nível 2")+8*(ORÇAMENTO.Nivel="Nível 3")+16*(ORÇAMENTO.Nivel="Nível 4")+32*(ORÇAMENTO.Nivel="Serviço"),2),0,1,2,3,4,"S")</f>
        <v>2</v>
      </c>
      <c r="B142" s="73">
        <f ca="1">IF(OR(C142="s",C142=0),OFFSET(B142,-1,0),C142)</f>
        <v>2</v>
      </c>
      <c r="C142" s="73">
        <f ca="1">IF(OFFSET(C142,-1,0)="L",1,IF(OFFSET(C142,-1,0)=1,2,IF(OR(A142="s",A142=0),"S",IF(AND(OFFSET(C142,-1,0)=2,A142=4),3,IF(AND(OR(OFFSET(C142,-1,0)="s",OFFSET(C142,-1,0)=0),A142&lt;&gt;"s",A142&gt;OFFSET(B142,-1,0)),OFFSET(B142,-1,0),A142)))))</f>
        <v>2</v>
      </c>
      <c r="D142" s="73">
        <f ca="1">IF(OR(C142="S",C142=0),0,IF(ISERROR(K142),J142,SMALL(J142:K142,1)))</f>
        <v>2</v>
      </c>
      <c r="E142" s="73">
        <f ca="1">IF($C142=1,OFFSET(E142,-1,0)+1,OFFSET(E142,-1,0))</f>
        <v>1</v>
      </c>
      <c r="F142" s="73">
        <f ca="1">IF($C142=1,0,IF($C142=2,OFFSET(F142,-1,0)+1,OFFSET(F142,-1,0)))</f>
        <v>12</v>
      </c>
      <c r="G142" s="73">
        <f ca="1">IF(AND($C142&lt;=2,$C142&lt;&gt;0),0,IF($C142=3,OFFSET(G142,-1,0)+1,OFFSET(G142,-1,0)))</f>
        <v>0</v>
      </c>
      <c r="H142" s="73">
        <f ca="1">IF(AND($C142&lt;=3,$C142&lt;&gt;0),0,IF($C142=4,OFFSET(H142,-1,0)+1,OFFSET(H142,-1,0)))</f>
        <v>0</v>
      </c>
      <c r="I142" s="73">
        <f ca="1">IF(AND($C142&lt;=4,$C142&lt;&gt;0),0,IF(AND($C142="S",$W142&gt;0),OFFSET(I142,-1,0)+1,OFFSET(I142,-1,0)))</f>
        <v>0</v>
      </c>
      <c r="J142" s="73">
        <f ca="1">IF(OR($C142="S",$C142=0),0,MATCH(0,OFFSET($D142,1,$C142,ROW($C$144)-ROW($C142)),0))</f>
        <v>2</v>
      </c>
      <c r="K142" s="73" t="e">
        <f ca="1">IF(OR($C142="S",$C142=0),0,MATCH(OFFSET($D142,0,$C142)+1,OFFSET($D142,1,$C142,ROW($C$144)-ROW($C142)),0))</f>
        <v>#N/A</v>
      </c>
      <c r="L142" s="72" t="s">
        <v>15</v>
      </c>
      <c r="M142" s="71" t="s">
        <v>36</v>
      </c>
      <c r="N142" s="70" t="s">
        <v>36</v>
      </c>
      <c r="O142" s="69" t="s">
        <v>35</v>
      </c>
      <c r="P142" s="68"/>
      <c r="Q142" s="67"/>
      <c r="R142" s="75" t="s">
        <v>3</v>
      </c>
      <c r="S142" s="65" t="s">
        <v>34</v>
      </c>
      <c r="T142" s="64"/>
      <c r="U142" s="63"/>
      <c r="V142" s="63"/>
      <c r="W142" s="62"/>
      <c r="X142" s="61" t="s">
        <v>28</v>
      </c>
      <c r="Y142" s="23"/>
      <c r="Z142" s="28"/>
      <c r="AA142" s="28"/>
    </row>
    <row r="143" spans="1:27" s="10" customFormat="1" x14ac:dyDescent="0.2">
      <c r="A143" s="74" t="str">
        <f>CHOOSE(1+LOG(1+2*(ORÇAMENTO.Nivel="Nível 1")+4*(ORÇAMENTO.Nivel="Nível 2")+8*(ORÇAMENTO.Nivel="Nível 3")+16*(ORÇAMENTO.Nivel="Nível 4")+32*(ORÇAMENTO.Nivel="Serviço"),2),0,1,2,3,4,"S")</f>
        <v>S</v>
      </c>
      <c r="B143" s="73">
        <f ca="1">IF(OR(C143="s",C143=0),OFFSET(B143,-1,0),C143)</f>
        <v>2</v>
      </c>
      <c r="C143" s="73" t="str">
        <f ca="1">IF(OFFSET(C143,-1,0)="L",1,IF(OFFSET(C143,-1,0)=1,2,IF(OR(A143="s",A143=0),"S",IF(AND(OFFSET(C143,-1,0)=2,A143=4),3,IF(AND(OR(OFFSET(C143,-1,0)="s",OFFSET(C143,-1,0)=0),A143&lt;&gt;"s",A143&gt;OFFSET(B143,-1,0)),OFFSET(B143,-1,0),A143)))))</f>
        <v>S</v>
      </c>
      <c r="D143" s="73">
        <f ca="1">IF(OR(C143="S",C143=0),0,IF(ISERROR(K143),J143,SMALL(J143:K143,1)))</f>
        <v>0</v>
      </c>
      <c r="E143" s="73">
        <f ca="1">IF($C143=1,OFFSET(E143,-1,0)+1,OFFSET(E143,-1,0))</f>
        <v>1</v>
      </c>
      <c r="F143" s="73">
        <f ca="1">IF($C143=1,0,IF($C143=2,OFFSET(F143,-1,0)+1,OFFSET(F143,-1,0)))</f>
        <v>12</v>
      </c>
      <c r="G143" s="73">
        <f ca="1">IF(AND($C143&lt;=2,$C143&lt;&gt;0),0,IF($C143=3,OFFSET(G143,-1,0)+1,OFFSET(G143,-1,0)))</f>
        <v>0</v>
      </c>
      <c r="H143" s="73">
        <f ca="1">IF(AND($C143&lt;=3,$C143&lt;&gt;0),0,IF($C143=4,OFFSET(H143,-1,0)+1,OFFSET(H143,-1,0)))</f>
        <v>0</v>
      </c>
      <c r="I143" s="73">
        <f ca="1">IF(AND($C143&lt;=4,$C143&lt;&gt;0),0,IF(AND($C143="S",$W143&gt;0),OFFSET(I143,-1,0)+1,OFFSET(I143,-1,0)))</f>
        <v>0</v>
      </c>
      <c r="J143" s="73">
        <f ca="1">IF(OR($C143="S",$C143=0),0,MATCH(0,OFFSET($D143,1,$C143,ROW($C$144)-ROW($C143)),0))</f>
        <v>0</v>
      </c>
      <c r="K143" s="73">
        <f ca="1">IF(OR($C143="S",$C143=0),0,MATCH(OFFSET($D143,0,$C143)+1,OFFSET($D143,1,$C143,ROW($C$144)-ROW($C143)),0))</f>
        <v>0</v>
      </c>
      <c r="L143" s="72" t="s">
        <v>15</v>
      </c>
      <c r="M143" s="71" t="s">
        <v>33</v>
      </c>
      <c r="N143" s="70" t="s">
        <v>33</v>
      </c>
      <c r="O143" s="69" t="s">
        <v>32</v>
      </c>
      <c r="P143" s="68" t="s">
        <v>31</v>
      </c>
      <c r="Q143" s="67">
        <v>270501</v>
      </c>
      <c r="R143" s="66" t="s">
        <v>30</v>
      </c>
      <c r="S143" s="65" t="s">
        <v>29</v>
      </c>
      <c r="T143" s="64">
        <v>400</v>
      </c>
      <c r="U143" s="63"/>
      <c r="V143" s="63"/>
      <c r="W143" s="62"/>
      <c r="X143" s="61" t="s">
        <v>28</v>
      </c>
      <c r="Y143" s="23"/>
      <c r="Z143" s="28"/>
      <c r="AA143" s="28"/>
    </row>
    <row r="144" spans="1:27" s="10" customFormat="1" ht="3.95" customHeight="1" x14ac:dyDescent="0.2">
      <c r="A144" s="60">
        <v>-1</v>
      </c>
      <c r="B144" s="59"/>
      <c r="C144" s="59">
        <v>-1</v>
      </c>
      <c r="D144" s="59"/>
      <c r="E144" s="59">
        <v>0</v>
      </c>
      <c r="F144" s="59">
        <v>0</v>
      </c>
      <c r="G144" s="59">
        <v>0</v>
      </c>
      <c r="H144" s="59">
        <v>0</v>
      </c>
      <c r="I144" s="59">
        <v>0</v>
      </c>
      <c r="J144" s="59"/>
      <c r="K144" s="59"/>
      <c r="L144" s="58" t="s">
        <v>15</v>
      </c>
      <c r="M144" s="55"/>
      <c r="N144" s="57"/>
      <c r="O144" s="56"/>
      <c r="P144" s="54"/>
      <c r="Q144" s="54"/>
      <c r="R144" s="54"/>
      <c r="S144" s="54"/>
      <c r="T144" s="54"/>
      <c r="U144" s="54"/>
      <c r="V144" s="54"/>
      <c r="W144" s="53"/>
      <c r="X144" s="15"/>
    </row>
    <row r="145" spans="1:24" s="10" customFormat="1" ht="25.5" customHeight="1" x14ac:dyDescent="0.2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15" t="s">
        <v>15</v>
      </c>
      <c r="M145" s="36"/>
      <c r="N145" s="36"/>
      <c r="O145" s="38"/>
      <c r="P145" s="34"/>
      <c r="Q145" s="34"/>
      <c r="R145" s="37" t="s">
        <v>27</v>
      </c>
      <c r="S145" s="33"/>
      <c r="T145" s="34"/>
      <c r="U145" s="52" t="s">
        <v>26</v>
      </c>
      <c r="V145" s="51"/>
      <c r="W145" s="50"/>
      <c r="X145" s="15"/>
    </row>
    <row r="146" spans="1:24" s="10" customFormat="1" ht="25.5" customHeight="1" x14ac:dyDescent="0.2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15" t="s">
        <v>15</v>
      </c>
      <c r="M146" s="36"/>
      <c r="N146" s="36"/>
      <c r="O146" s="38"/>
      <c r="P146" s="34"/>
      <c r="Q146" s="34"/>
      <c r="R146" s="37"/>
      <c r="S146" s="33"/>
      <c r="T146" s="34"/>
      <c r="U146" s="49" t="s">
        <v>25</v>
      </c>
      <c r="V146" s="48"/>
      <c r="W146" s="29"/>
      <c r="X146" s="40"/>
    </row>
    <row r="147" spans="1:24" s="10" customFormat="1" ht="25.5" customHeight="1" x14ac:dyDescent="0.2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15" t="s">
        <v>15</v>
      </c>
      <c r="M147" s="36"/>
      <c r="N147" s="36"/>
      <c r="O147" s="38"/>
      <c r="P147" s="34"/>
      <c r="Q147" s="34"/>
      <c r="R147" s="37"/>
      <c r="S147" s="33"/>
      <c r="T147" s="47"/>
      <c r="U147" s="46" t="s">
        <v>24</v>
      </c>
      <c r="V147" s="45"/>
      <c r="W147" s="44"/>
      <c r="X147" s="15"/>
    </row>
    <row r="148" spans="1:24" s="10" customFormat="1" x14ac:dyDescent="0.2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15" t="s">
        <v>15</v>
      </c>
      <c r="M148" s="36"/>
      <c r="N148" s="36"/>
      <c r="O148" s="38"/>
      <c r="P148" s="34"/>
      <c r="Q148" s="34"/>
      <c r="R148" s="37"/>
      <c r="S148" s="33"/>
      <c r="T148" s="34"/>
      <c r="U148" s="43"/>
      <c r="V148" s="42"/>
      <c r="W148" s="41"/>
      <c r="X148" s="40"/>
    </row>
    <row r="149" spans="1:24" s="10" customFormat="1" ht="20.100000000000001" customHeight="1" x14ac:dyDescent="0.2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15" t="s">
        <v>15</v>
      </c>
      <c r="M149" s="36"/>
      <c r="N149" s="36"/>
      <c r="O149" s="38"/>
      <c r="P149" s="34"/>
      <c r="Q149" s="34"/>
      <c r="R149" s="37"/>
      <c r="S149" s="33"/>
      <c r="T149" s="34"/>
      <c r="U149" s="31" t="s">
        <v>23</v>
      </c>
      <c r="V149" s="30"/>
      <c r="W149" s="39"/>
      <c r="X149" s="15"/>
    </row>
    <row r="150" spans="1:24" s="10" customFormat="1" ht="20.100000000000001" customHeight="1" x14ac:dyDescent="0.2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15" t="s">
        <v>15</v>
      </c>
      <c r="M150" s="36"/>
      <c r="N150" s="36"/>
      <c r="O150" s="38"/>
      <c r="P150" s="34"/>
      <c r="Q150" s="34"/>
      <c r="R150" s="37"/>
      <c r="S150" s="33"/>
      <c r="T150" s="34"/>
      <c r="U150" s="31" t="s">
        <v>22</v>
      </c>
      <c r="V150" s="30"/>
      <c r="W150" s="29"/>
      <c r="X150" s="15"/>
    </row>
    <row r="151" spans="1:24" s="10" customFormat="1" ht="20.100000000000001" customHeight="1" x14ac:dyDescent="0.2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15" t="s">
        <v>15</v>
      </c>
      <c r="M151" s="36"/>
      <c r="N151" s="36"/>
      <c r="O151" s="35"/>
      <c r="P151" s="34"/>
      <c r="Q151" s="34"/>
      <c r="R151" s="34"/>
      <c r="S151" s="33"/>
      <c r="T151" s="32"/>
      <c r="U151" s="31" t="s">
        <v>21</v>
      </c>
      <c r="V151" s="30"/>
      <c r="W151" s="29"/>
      <c r="X151" s="15"/>
    </row>
    <row r="152" spans="1:24" s="10" customFormat="1" x14ac:dyDescent="0.2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15" t="s">
        <v>15</v>
      </c>
      <c r="M152" s="23"/>
      <c r="N152" s="23"/>
      <c r="O152" s="22"/>
      <c r="S152" s="28"/>
      <c r="T152" s="27"/>
      <c r="U152" s="26"/>
      <c r="V152" s="26"/>
      <c r="W152" s="25"/>
      <c r="X152" s="24"/>
    </row>
    <row r="153" spans="1:24" s="10" customFormat="1" ht="35.1" customHeight="1" x14ac:dyDescent="0.2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15" t="s">
        <v>15</v>
      </c>
      <c r="M153" s="23"/>
      <c r="N153" s="23"/>
      <c r="O153" s="22"/>
      <c r="Q153" s="20" t="s">
        <v>20</v>
      </c>
      <c r="R153" s="20"/>
      <c r="S153" s="20"/>
      <c r="T153" s="20"/>
      <c r="U153" s="20"/>
      <c r="V153" s="20"/>
      <c r="W153" s="20"/>
      <c r="X153" s="7"/>
    </row>
    <row r="154" spans="1:24" s="10" customFormat="1" x14ac:dyDescent="0.2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15" t="s">
        <v>15</v>
      </c>
      <c r="M154" s="23"/>
      <c r="N154" s="23"/>
      <c r="O154" s="22"/>
      <c r="Q154" s="19" t="s">
        <v>19</v>
      </c>
      <c r="R154" s="19"/>
      <c r="S154" s="19"/>
      <c r="T154" s="19"/>
      <c r="U154" s="19"/>
      <c r="V154" s="19"/>
      <c r="W154" s="19"/>
      <c r="X154" s="7"/>
    </row>
    <row r="155" spans="1:24" s="11" customFormat="1" x14ac:dyDescent="0.2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5" t="s">
        <v>15</v>
      </c>
      <c r="M155" s="14"/>
      <c r="N155" s="14"/>
      <c r="O155" s="13"/>
      <c r="P155" s="1"/>
      <c r="Q155" s="19" t="s">
        <v>18</v>
      </c>
      <c r="R155" s="19"/>
      <c r="S155" s="19"/>
      <c r="T155" s="19"/>
      <c r="U155" s="19"/>
      <c r="V155" s="19"/>
      <c r="W155" s="19"/>
      <c r="X155" s="7"/>
    </row>
    <row r="156" spans="1:24" s="11" customFormat="1" ht="26.25" customHeight="1" x14ac:dyDescent="0.2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5" t="s">
        <v>15</v>
      </c>
      <c r="M156" s="14"/>
      <c r="N156" s="14"/>
      <c r="O156" s="13"/>
      <c r="P156" s="1"/>
      <c r="Q156" s="21" t="s">
        <v>17</v>
      </c>
      <c r="R156" s="20"/>
      <c r="S156" s="20"/>
      <c r="T156" s="20"/>
      <c r="U156" s="20"/>
      <c r="V156" s="20"/>
      <c r="W156" s="20"/>
      <c r="X156" s="7"/>
    </row>
    <row r="157" spans="1:24" s="11" customFormat="1" x14ac:dyDescent="0.2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5" t="s">
        <v>15</v>
      </c>
      <c r="M157" s="14"/>
      <c r="N157" s="14"/>
      <c r="O157" s="13"/>
      <c r="P157" s="1"/>
      <c r="Q157" s="19" t="s">
        <v>16</v>
      </c>
      <c r="R157" s="19"/>
      <c r="S157" s="19"/>
      <c r="T157" s="19"/>
      <c r="U157" s="19"/>
      <c r="V157" s="19"/>
      <c r="W157" s="19"/>
      <c r="X157" s="7"/>
    </row>
    <row r="158" spans="1:24" s="11" customFormat="1" x14ac:dyDescent="0.2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5" t="s">
        <v>15</v>
      </c>
      <c r="M158" s="14"/>
      <c r="N158" s="14"/>
      <c r="O158" s="13"/>
      <c r="P158" s="1"/>
      <c r="Q158" s="10"/>
      <c r="R158" s="1"/>
      <c r="S158" s="17"/>
      <c r="T158" s="17"/>
      <c r="U158" s="17"/>
      <c r="V158" s="17"/>
      <c r="W158" s="17"/>
      <c r="X158" s="1"/>
    </row>
    <row r="159" spans="1:24" s="11" customFormat="1" x14ac:dyDescent="0.2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5" t="s">
        <v>15</v>
      </c>
      <c r="M159" s="14"/>
      <c r="N159" s="14"/>
      <c r="O159" s="13"/>
      <c r="P159" s="1"/>
      <c r="Q159" s="10"/>
      <c r="R159" s="1"/>
      <c r="S159" s="9"/>
      <c r="T159" s="9"/>
      <c r="U159" s="9"/>
      <c r="V159" s="9"/>
      <c r="W159" s="9"/>
      <c r="X159" s="1"/>
    </row>
  </sheetData>
  <sheetProtection formatCells="0" formatColumns="0" formatRows="0" autoFilter="0"/>
  <autoFilter ref="L18:L158"/>
  <dataConsolidate topLabels="1">
    <dataRefs count="1">
      <dataRef ref="R20:W42" sheet="Orçamento" r:id="rId1"/>
    </dataRefs>
  </dataConsolidate>
  <mergeCells count="38">
    <mergeCell ref="M9:M10"/>
    <mergeCell ref="O1:W1"/>
    <mergeCell ref="O9:Q9"/>
    <mergeCell ref="O10:Q10"/>
    <mergeCell ref="O12:Q12"/>
    <mergeCell ref="O13:Q13"/>
    <mergeCell ref="O15:W15"/>
    <mergeCell ref="O2:W2"/>
    <mergeCell ref="U147:V147"/>
    <mergeCell ref="S158:W158"/>
    <mergeCell ref="U146:V146"/>
    <mergeCell ref="U149:V149"/>
    <mergeCell ref="R145:R150"/>
    <mergeCell ref="U145:V145"/>
    <mergeCell ref="U151:V151"/>
    <mergeCell ref="Q156:W156"/>
    <mergeCell ref="U150:V150"/>
    <mergeCell ref="S13:U13"/>
    <mergeCell ref="O7:R7"/>
    <mergeCell ref="O6:R6"/>
    <mergeCell ref="R10:U10"/>
    <mergeCell ref="O3:U3"/>
    <mergeCell ref="O4:U4"/>
    <mergeCell ref="S6:U6"/>
    <mergeCell ref="S7:U7"/>
    <mergeCell ref="S12:U12"/>
    <mergeCell ref="O5:W5"/>
    <mergeCell ref="O8:W8"/>
    <mergeCell ref="Q153:W153"/>
    <mergeCell ref="Q154:W154"/>
    <mergeCell ref="Q155:W155"/>
    <mergeCell ref="V4:W4"/>
    <mergeCell ref="V3:W3"/>
    <mergeCell ref="V6:W6"/>
    <mergeCell ref="O11:X11"/>
    <mergeCell ref="O14:X14"/>
    <mergeCell ref="V7:W7"/>
    <mergeCell ref="Q157:W157"/>
  </mergeCells>
  <conditionalFormatting sqref="W10">
    <cfRule type="containsBlanks" dxfId="54" priority="74">
      <formula>LEN(TRIM(W10))=0</formula>
    </cfRule>
  </conditionalFormatting>
  <conditionalFormatting sqref="W13">
    <cfRule type="containsBlanks" dxfId="53" priority="73">
      <formula>LEN(TRIM(W13))=0</formula>
    </cfRule>
  </conditionalFormatting>
  <conditionalFormatting sqref="O17:W20 P68:W77 O31:W32 O34:O77 P34:W66 P21:T22 O78:W143 P25:T29 O21:O29 U21:W29">
    <cfRule type="expression" dxfId="52" priority="60">
      <formula>OR($C17=0,$C17=4)</formula>
    </cfRule>
    <cfRule type="expression" dxfId="51" priority="61">
      <formula>$C17=3</formula>
    </cfRule>
    <cfRule type="expression" dxfId="50" priority="62">
      <formula>$C17=2</formula>
    </cfRule>
    <cfRule type="expression" dxfId="49" priority="63">
      <formula>$C17=1</formula>
    </cfRule>
  </conditionalFormatting>
  <conditionalFormatting sqref="S17:V20 S31:V32 P31:Q32 P34:Q66 S34:V66 S21:T22 P17:Q22 S68:V143 P68:Q143 S25:T29 P25:Q29 U21:V29">
    <cfRule type="expression" dxfId="48" priority="56">
      <formula>OR($C17=0,$C17=4)</formula>
    </cfRule>
    <cfRule type="expression" dxfId="47" priority="57">
      <formula>$C17=3</formula>
    </cfRule>
    <cfRule type="expression" dxfId="46" priority="58">
      <formula>$C17=2</formula>
    </cfRule>
    <cfRule type="expression" dxfId="45" priority="59">
      <formula>$C17=1</formula>
    </cfRule>
  </conditionalFormatting>
  <conditionalFormatting sqref="M31:M32 M34:M66 M17:M22 M68:M143 M25:M29">
    <cfRule type="cellIs" dxfId="44" priority="53" operator="notEqual">
      <formula>$N17</formula>
    </cfRule>
  </conditionalFormatting>
  <conditionalFormatting sqref="P23:T24">
    <cfRule type="expression" dxfId="43" priority="49">
      <formula>OR($C23=0,$C23=4)</formula>
    </cfRule>
    <cfRule type="expression" dxfId="42" priority="50">
      <formula>$C23=3</formula>
    </cfRule>
    <cfRule type="expression" dxfId="41" priority="51">
      <formula>$C23=2</formula>
    </cfRule>
    <cfRule type="expression" dxfId="40" priority="52">
      <formula>$C23=1</formula>
    </cfRule>
  </conditionalFormatting>
  <conditionalFormatting sqref="P23:Q24 S23:T24">
    <cfRule type="expression" dxfId="39" priority="45">
      <formula>OR($C23=0,$C23=4)</formula>
    </cfRule>
    <cfRule type="expression" dxfId="38" priority="46">
      <formula>$C23=3</formula>
    </cfRule>
    <cfRule type="expression" dxfId="37" priority="47">
      <formula>$C23=2</formula>
    </cfRule>
    <cfRule type="expression" dxfId="36" priority="48">
      <formula>$C23=1</formula>
    </cfRule>
  </conditionalFormatting>
  <conditionalFormatting sqref="M23:M24">
    <cfRule type="cellIs" dxfId="35" priority="42" operator="notEqual">
      <formula>$N23</formula>
    </cfRule>
  </conditionalFormatting>
  <conditionalFormatting sqref="P67:W67">
    <cfRule type="expression" dxfId="34" priority="38">
      <formula>OR($C67=0,$C67=4)</formula>
    </cfRule>
    <cfRule type="expression" dxfId="33" priority="39">
      <formula>$C67=3</formula>
    </cfRule>
    <cfRule type="expression" dxfId="32" priority="40">
      <formula>$C67=2</formula>
    </cfRule>
    <cfRule type="expression" dxfId="31" priority="41">
      <formula>$C67=1</formula>
    </cfRule>
  </conditionalFormatting>
  <conditionalFormatting sqref="S67:V67 P67:Q67">
    <cfRule type="expression" dxfId="30" priority="34">
      <formula>OR($C67=0,$C67=4)</formula>
    </cfRule>
    <cfRule type="expression" dxfId="29" priority="35">
      <formula>$C67=3</formula>
    </cfRule>
    <cfRule type="expression" dxfId="28" priority="36">
      <formula>$C67=2</formula>
    </cfRule>
    <cfRule type="expression" dxfId="27" priority="37">
      <formula>$C67=1</formula>
    </cfRule>
  </conditionalFormatting>
  <conditionalFormatting sqref="M67">
    <cfRule type="cellIs" dxfId="26" priority="31" operator="notEqual">
      <formula>$N67</formula>
    </cfRule>
  </conditionalFormatting>
  <conditionalFormatting sqref="O30 Q30:W30">
    <cfRule type="expression" dxfId="25" priority="27">
      <formula>OR($C30=0,$C30=4)</formula>
    </cfRule>
    <cfRule type="expression" dxfId="24" priority="28">
      <formula>$C30=3</formula>
    </cfRule>
    <cfRule type="expression" dxfId="23" priority="29">
      <formula>$C30=2</formula>
    </cfRule>
    <cfRule type="expression" dxfId="22" priority="30">
      <formula>$C30=1</formula>
    </cfRule>
  </conditionalFormatting>
  <conditionalFormatting sqref="S30:V30 Q30">
    <cfRule type="expression" dxfId="21" priority="23">
      <formula>OR($C30=0,$C30=4)</formula>
    </cfRule>
    <cfRule type="expression" dxfId="20" priority="24">
      <formula>$C30=3</formula>
    </cfRule>
    <cfRule type="expression" dxfId="19" priority="25">
      <formula>$C30=2</formula>
    </cfRule>
    <cfRule type="expression" dxfId="18" priority="26">
      <formula>$C30=1</formula>
    </cfRule>
  </conditionalFormatting>
  <conditionalFormatting sqref="M30">
    <cfRule type="cellIs" dxfId="17" priority="20" operator="notEqual">
      <formula>$N30</formula>
    </cfRule>
  </conditionalFormatting>
  <conditionalFormatting sqref="P30">
    <cfRule type="expression" dxfId="16" priority="16">
      <formula>OR($C30=0,$C30=4)</formula>
    </cfRule>
    <cfRule type="expression" dxfId="15" priority="17">
      <formula>$C30=3</formula>
    </cfRule>
    <cfRule type="expression" dxfId="14" priority="18">
      <formula>$C30=2</formula>
    </cfRule>
    <cfRule type="expression" dxfId="13" priority="19">
      <formula>$C30=1</formula>
    </cfRule>
  </conditionalFormatting>
  <conditionalFormatting sqref="P30">
    <cfRule type="expression" dxfId="12" priority="12">
      <formula>OR($C30=0,$C30=4)</formula>
    </cfRule>
    <cfRule type="expression" dxfId="11" priority="13">
      <formula>$C30=3</formula>
    </cfRule>
    <cfRule type="expression" dxfId="10" priority="14">
      <formula>$C30=2</formula>
    </cfRule>
    <cfRule type="expression" dxfId="9" priority="15">
      <formula>$C30=1</formula>
    </cfRule>
  </conditionalFormatting>
  <conditionalFormatting sqref="O33:W33">
    <cfRule type="expression" dxfId="8" priority="8">
      <formula>OR($C33=0,$C33=4)</formula>
    </cfRule>
    <cfRule type="expression" dxfId="7" priority="9">
      <formula>$C33=3</formula>
    </cfRule>
    <cfRule type="expression" dxfId="6" priority="10">
      <formula>$C33=2</formula>
    </cfRule>
    <cfRule type="expression" dxfId="5" priority="11">
      <formula>$C33=1</formula>
    </cfRule>
  </conditionalFormatting>
  <conditionalFormatting sqref="S33:V33 P33:Q33">
    <cfRule type="expression" dxfId="4" priority="4">
      <formula>OR($C33=0,$C33=4)</formula>
    </cfRule>
    <cfRule type="expression" dxfId="3" priority="5">
      <formula>$C33=3</formula>
    </cfRule>
    <cfRule type="expression" dxfId="2" priority="6">
      <formula>$C33=2</formula>
    </cfRule>
    <cfRule type="expression" dxfId="1" priority="7">
      <formula>$C33=1</formula>
    </cfRule>
  </conditionalFormatting>
  <conditionalFormatting sqref="M33">
    <cfRule type="cellIs" dxfId="0" priority="1" operator="notEqual">
      <formula>$N33</formula>
    </cfRule>
  </conditionalFormatting>
  <dataValidations count="18">
    <dataValidation allowBlank="1" showInputMessage="1" showErrorMessage="1" promptTitle="Placa de Obra" prompt="Área: 4,50 m²" sqref="T28"/>
    <dataValidation allowBlank="1" showInputMessage="1" showErrorMessage="1" promptTitle="Área Total Construída (M²)" prompt="Consultar projeto arquitetônico atualizado." sqref="S13:U13"/>
    <dataValidation allowBlank="1" showInputMessage="1" showErrorMessage="1" promptTitle="Área Existente" prompt="Consultar projeto arquitetônico atualizado." sqref="O13:Q13"/>
    <dataValidation type="list" allowBlank="1" showInputMessage="1" sqref="R17 R20:R143">
      <formula1>IF(M17="Nível 2",ORÇAMENTO.ListaServiços,"ERRO")</formula1>
    </dataValidation>
    <dataValidation type="custom" allowBlank="1" showInputMessage="1" showErrorMessage="1" sqref="A144">
      <formula1>-1</formula1>
    </dataValidation>
    <dataValidation type="list" allowBlank="1" showInputMessage="1" showErrorMessage="1" sqref="M7">
      <formula1>"SIM,NÃO"</formula1>
    </dataValidation>
    <dataValidation type="list" showErrorMessage="1" errorTitle="Erro de Entrada" error="Selecione somente os itens da lista." promptTitle="Nível:" prompt="Selecione na lista o nível de itemização da Planilha." sqref="M17 M19:M143">
      <formula1>"Nível 1,Nível 2,Nível 3,Nível 4,Serviço"</formula1>
    </dataValidation>
    <dataValidation allowBlank="1" showInputMessage="1" showErrorMessage="1" promptTitle="Data" prompt="Atualizada automaticamente com a data atual" sqref="S7"/>
    <dataValidation allowBlank="1" showInputMessage="1" showErrorMessage="1" promptTitle="Área a Construir" prompt="Consultar projeto arquitetônico atualizado." sqref="R13"/>
    <dataValidation allowBlank="1" showInputMessage="1" showErrorMessage="1" promptTitle="Código INEP:" prompt="Consultar planilha oculta &quot;Unidades Escolares&quot; ou o endereço http://seduc.go.gov.br/escolas/" sqref="V4"/>
    <dataValidation allowBlank="1" showInputMessage="1" showErrorMessage="1" promptTitle="SINAPI" prompt="Atualizar mensalmente o banco de dados com os custos e índices da construção civil." sqref="V13"/>
    <dataValidation allowBlank="1" showInputMessage="1" showErrorMessage="1" promptTitle="Custo Referencial de Serviços" prompt="Tabelas 133 e 134 - Custos de Obras Civis." sqref="V10"/>
    <dataValidation allowBlank="1" showInputMessage="1" showErrorMessage="1" promptTitle="Indicar tipo:" prompt="• Reforma;_x000a_• Ampliação;_x000a_• Implantação de Quadra Coberta;_x000a_• Etc." sqref="O7:O8"/>
    <dataValidation allowBlank="1" showInputMessage="1" showErrorMessage="1" promptTitle="ALERTA!" prompt="Altere referência AGETOP" sqref="W13"/>
    <dataValidation type="list" allowBlank="1" showInputMessage="1" showErrorMessage="1" sqref="P17 P19:P143">
      <formula1>"AGETOP,SINAPI,COMPOSIÇÃO,COTAÇÃO"</formula1>
    </dataValidation>
    <dataValidation allowBlank="1" showInputMessage="1" showErrorMessage="1" promptTitle="ATENÇÃO" prompt="Altere o CÓDIGO INEP." sqref="O10:O11"/>
    <dataValidation type="list" allowBlank="1" showInputMessage="1" showErrorMessage="1" sqref="W10">
      <formula1>"DESONERADA,NÃO DESONERADA"</formula1>
    </dataValidation>
    <dataValidation allowBlank="1" showInputMessage="1" showErrorMessage="1" promptTitle="ATENÇÃO!" prompt="Altere o CÓDIGO INEP." sqref="O4:O5 V7 R10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7" fitToHeight="11" orientation="portrait" r:id="rId2"/>
  <headerFooter scaleWithDoc="0" alignWithMargins="0">
    <oddFooter xml:space="preserve">&amp;C&amp;"Times New Roman,Normal"&amp;5VICTOR BERNARDES TORRES
 ENGENHEIRO CIVIL
CREA 1016105843/D-GO&amp;R
</oddFooter>
  </headerFooter>
  <colBreaks count="1" manualBreakCount="1">
    <brk id="14" max="1048575" man="1"/>
  </col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18</vt:i4>
      </vt:variant>
    </vt:vector>
  </HeadingPairs>
  <TitlesOfParts>
    <vt:vector size="19" baseType="lpstr">
      <vt:lpstr>Orçamento</vt:lpstr>
      <vt:lpstr>Orçamento!Area_de_impressao</vt:lpstr>
      <vt:lpstr>ORÇAMENTO.Código</vt:lpstr>
      <vt:lpstr>ORÇAMENTO.Descrição</vt:lpstr>
      <vt:lpstr>ORÇAMENTO.firstrow</vt:lpstr>
      <vt:lpstr>ORÇAMENTO.Fonte</vt:lpstr>
      <vt:lpstr>ORÇAMENTO.Item</vt:lpstr>
      <vt:lpstr>ORÇAMENTO.lastrow</vt:lpstr>
      <vt:lpstr>ORÇAMENTO.LinhaPadrão</vt:lpstr>
      <vt:lpstr>ORÇAMENTO.Nivel</vt:lpstr>
      <vt:lpstr>ORÇAMENTO.Observações</vt:lpstr>
      <vt:lpstr>ORÇAMENTO.PreçoMãodeObra</vt:lpstr>
      <vt:lpstr>ORÇAMENTO.PreçoMaterial</vt:lpstr>
      <vt:lpstr>ORÇAMENTO.PreçoTotalServiço</vt:lpstr>
      <vt:lpstr>ORÇAMENTO.Quantidade</vt:lpstr>
      <vt:lpstr>ORÇAMENTO.TotalOrçamento</vt:lpstr>
      <vt:lpstr>ORÇAMENTO.TROCAPreço</vt:lpstr>
      <vt:lpstr>ORÇAMENTO.Unidade</vt:lpstr>
      <vt:lpstr>Orçamento!Titulos_de_impressao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Rodrigues Alves Lopes</dc:creator>
  <cp:lastModifiedBy>Thiago Rodrigues Alves Lopes</cp:lastModifiedBy>
  <dcterms:created xsi:type="dcterms:W3CDTF">2020-01-09T17:31:23Z</dcterms:created>
  <dcterms:modified xsi:type="dcterms:W3CDTF">2020-01-09T17:41:12Z</dcterms:modified>
</cp:coreProperties>
</file>