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7"/>
  </bookViews>
  <sheets>
    <sheet name="Resumo" sheetId="2" r:id="rId1"/>
    <sheet name="Planilha" sheetId="3" r:id="rId2"/>
    <sheet name="Somatório" sheetId="4" r:id="rId3"/>
    <sheet name="Cronograma" sheetId="5" r:id="rId4"/>
    <sheet name="Relatório" sheetId="6" r:id="rId5"/>
    <sheet name="Parcela Maior Relevância" sheetId="7" r:id="rId6"/>
    <sheet name="BDI" sheetId="9" r:id="rId7"/>
    <sheet name="CPU's" sheetId="8" r:id="rId8"/>
  </sheets>
  <definedNames>
    <definedName name="_xlnm.Print_Area" localSheetId="6">BDI!$A$1:$D$32</definedName>
    <definedName name="_xlnm.Print_Area" localSheetId="7">'CPU''s'!$B$1:$K$1176</definedName>
    <definedName name="_xlnm.Print_Area" localSheetId="3">Cronograma!$A$1:$V$60</definedName>
    <definedName name="_xlnm.Print_Area" localSheetId="1">Planilha!$B$1:$N$2097</definedName>
    <definedName name="_xlnm.Print_Area" localSheetId="4">Relatório!$A$1:$D$33</definedName>
    <definedName name="_xlnm.Print_Area" localSheetId="0">Resumo!$A$1:$F$39</definedName>
    <definedName name="_xlnm.Print_Area" localSheetId="2">Somatório!$A$1:$F$35</definedName>
    <definedName name="_xlnm.Print_Titles" localSheetId="7">'CPU''s'!$1:$10</definedName>
    <definedName name="_xlnm.Print_Titles" localSheetId="3">Cronograma!$1:$10</definedName>
    <definedName name="_xlnm.Print_Titles" localSheetId="1">Planilha!$1:$11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3" i="8" l="1"/>
  <c r="M663" i="8"/>
  <c r="P662" i="8"/>
  <c r="O662" i="8"/>
  <c r="P663" i="8" l="1"/>
  <c r="O663" i="8"/>
  <c r="E13" i="4" l="1"/>
  <c r="E14" i="4"/>
  <c r="B15" i="5" s="1"/>
  <c r="U16" i="5" s="1"/>
  <c r="E15" i="4"/>
  <c r="B17" i="5" s="1"/>
  <c r="E16" i="4"/>
  <c r="B19" i="5" s="1"/>
  <c r="E17" i="4"/>
  <c r="E18" i="4"/>
  <c r="E19" i="4"/>
  <c r="E20" i="4"/>
  <c r="E21" i="4"/>
  <c r="E22" i="4"/>
  <c r="C20" i="6" s="1"/>
  <c r="E23" i="4"/>
  <c r="B33" i="5" s="1"/>
  <c r="E24" i="4"/>
  <c r="B35" i="5" s="1"/>
  <c r="E25" i="4"/>
  <c r="E26" i="4"/>
  <c r="E27" i="4"/>
  <c r="B41" i="5" s="1"/>
  <c r="R42" i="5" s="1"/>
  <c r="E28" i="4"/>
  <c r="B43" i="5" s="1"/>
  <c r="Q44" i="5" s="1"/>
  <c r="E29" i="4"/>
  <c r="E30" i="4"/>
  <c r="B47" i="5" s="1"/>
  <c r="U48" i="5" s="1"/>
  <c r="E31" i="4"/>
  <c r="B49" i="5" s="1"/>
  <c r="E32" i="4"/>
  <c r="B51" i="5" s="1"/>
  <c r="E33" i="4"/>
  <c r="E34" i="4"/>
  <c r="E12" i="4"/>
  <c r="U19" i="3"/>
  <c r="V19" i="3"/>
  <c r="U22" i="3"/>
  <c r="V22" i="3"/>
  <c r="U24" i="3"/>
  <c r="V24" i="3"/>
  <c r="U28" i="3"/>
  <c r="V28" i="3"/>
  <c r="U33" i="3"/>
  <c r="V33" i="3"/>
  <c r="U34" i="3"/>
  <c r="V34" i="3"/>
  <c r="U41" i="3"/>
  <c r="V41" i="3"/>
  <c r="U42" i="3"/>
  <c r="V42" i="3"/>
  <c r="U45" i="3"/>
  <c r="V45" i="3"/>
  <c r="U47" i="3"/>
  <c r="V47" i="3"/>
  <c r="U49" i="3"/>
  <c r="V49" i="3"/>
  <c r="U50" i="3"/>
  <c r="V50" i="3"/>
  <c r="U52" i="3"/>
  <c r="V52" i="3"/>
  <c r="U54" i="3"/>
  <c r="V54" i="3"/>
  <c r="U55" i="3"/>
  <c r="V55" i="3"/>
  <c r="U58" i="3"/>
  <c r="V58" i="3"/>
  <c r="U61" i="3"/>
  <c r="V61" i="3"/>
  <c r="U62" i="3"/>
  <c r="V62" i="3"/>
  <c r="U66" i="3"/>
  <c r="V66" i="3"/>
  <c r="U75" i="3"/>
  <c r="V75" i="3"/>
  <c r="U77" i="3"/>
  <c r="V77" i="3"/>
  <c r="U78" i="3"/>
  <c r="V78" i="3"/>
  <c r="U90" i="3"/>
  <c r="V90" i="3"/>
  <c r="U96" i="3"/>
  <c r="V96" i="3"/>
  <c r="U105" i="3"/>
  <c r="V105" i="3"/>
  <c r="U107" i="3"/>
  <c r="V107" i="3"/>
  <c r="U109" i="3"/>
  <c r="V109" i="3"/>
  <c r="U111" i="3"/>
  <c r="V111" i="3"/>
  <c r="U154" i="3"/>
  <c r="V154" i="3"/>
  <c r="U155" i="3"/>
  <c r="V155" i="3"/>
  <c r="U159" i="3"/>
  <c r="V159" i="3"/>
  <c r="U167" i="3"/>
  <c r="V167" i="3"/>
  <c r="U175" i="3"/>
  <c r="V175" i="3"/>
  <c r="U184" i="3"/>
  <c r="V184" i="3"/>
  <c r="U186" i="3"/>
  <c r="V186" i="3"/>
  <c r="U189" i="3"/>
  <c r="V189" i="3"/>
  <c r="U190" i="3"/>
  <c r="V190" i="3"/>
  <c r="U194" i="3"/>
  <c r="V194" i="3"/>
  <c r="U198" i="3"/>
  <c r="V198" i="3"/>
  <c r="U204" i="3"/>
  <c r="V204" i="3"/>
  <c r="U211" i="3"/>
  <c r="V211" i="3"/>
  <c r="U214" i="3"/>
  <c r="V214" i="3"/>
  <c r="U217" i="3"/>
  <c r="V217" i="3"/>
  <c r="U218" i="3"/>
  <c r="V218" i="3"/>
  <c r="U223" i="3"/>
  <c r="V223" i="3"/>
  <c r="U227" i="3"/>
  <c r="V227" i="3"/>
  <c r="U229" i="3"/>
  <c r="V229" i="3"/>
  <c r="U233" i="3"/>
  <c r="V233" i="3"/>
  <c r="U237" i="3"/>
  <c r="V237" i="3"/>
  <c r="U242" i="3"/>
  <c r="V242" i="3"/>
  <c r="U247" i="3"/>
  <c r="V247" i="3"/>
  <c r="U252" i="3"/>
  <c r="V252" i="3"/>
  <c r="U253" i="3"/>
  <c r="V253" i="3"/>
  <c r="U255" i="3"/>
  <c r="V255" i="3"/>
  <c r="U257" i="3"/>
  <c r="V257" i="3"/>
  <c r="U259" i="3"/>
  <c r="V259" i="3"/>
  <c r="U264" i="3"/>
  <c r="V264" i="3"/>
  <c r="U265" i="3"/>
  <c r="V265" i="3"/>
  <c r="U268" i="3"/>
  <c r="V268" i="3"/>
  <c r="U272" i="3"/>
  <c r="V272" i="3"/>
  <c r="U274" i="3"/>
  <c r="V274" i="3"/>
  <c r="U276" i="3"/>
  <c r="V276" i="3"/>
  <c r="U281" i="3"/>
  <c r="V281" i="3"/>
  <c r="U284" i="3"/>
  <c r="V284" i="3"/>
  <c r="U285" i="3"/>
  <c r="V285" i="3"/>
  <c r="U289" i="3"/>
  <c r="V289" i="3"/>
  <c r="U292" i="3"/>
  <c r="V292" i="3"/>
  <c r="U295" i="3"/>
  <c r="V295" i="3"/>
  <c r="U296" i="3"/>
  <c r="V296" i="3"/>
  <c r="U299" i="3"/>
  <c r="V299" i="3"/>
  <c r="U302" i="3"/>
  <c r="V302" i="3"/>
  <c r="U305" i="3"/>
  <c r="V305" i="3"/>
  <c r="U307" i="3"/>
  <c r="V307" i="3"/>
  <c r="U309" i="3"/>
  <c r="V309" i="3"/>
  <c r="U311" i="3"/>
  <c r="V311" i="3"/>
  <c r="U313" i="3"/>
  <c r="V313" i="3"/>
  <c r="U315" i="3"/>
  <c r="V315" i="3"/>
  <c r="U316" i="3"/>
  <c r="V316" i="3"/>
  <c r="U320" i="3"/>
  <c r="V320" i="3"/>
  <c r="U323" i="3"/>
  <c r="V323" i="3"/>
  <c r="U324" i="3"/>
  <c r="V324" i="3"/>
  <c r="U330" i="3"/>
  <c r="V330" i="3"/>
  <c r="U332" i="3"/>
  <c r="V332" i="3"/>
  <c r="U334" i="3"/>
  <c r="V334" i="3"/>
  <c r="U337" i="3"/>
  <c r="V337" i="3"/>
  <c r="U339" i="3"/>
  <c r="V339" i="3"/>
  <c r="U341" i="3"/>
  <c r="V341" i="3"/>
  <c r="U342" i="3"/>
  <c r="V342" i="3"/>
  <c r="U344" i="3"/>
  <c r="V344" i="3"/>
  <c r="U346" i="3"/>
  <c r="V346" i="3"/>
  <c r="U347" i="3"/>
  <c r="V347" i="3"/>
  <c r="U350" i="3"/>
  <c r="V350" i="3"/>
  <c r="U356" i="3"/>
  <c r="V356" i="3"/>
  <c r="U359" i="3"/>
  <c r="V359" i="3"/>
  <c r="U360" i="3"/>
  <c r="V360" i="3"/>
  <c r="U364" i="3"/>
  <c r="V364" i="3"/>
  <c r="U373" i="3"/>
  <c r="V373" i="3"/>
  <c r="U375" i="3"/>
  <c r="V375" i="3"/>
  <c r="U376" i="3"/>
  <c r="V376" i="3"/>
  <c r="U386" i="3"/>
  <c r="V386" i="3"/>
  <c r="U392" i="3"/>
  <c r="V392" i="3"/>
  <c r="U398" i="3"/>
  <c r="V398" i="3"/>
  <c r="U407" i="3"/>
  <c r="V407" i="3"/>
  <c r="U409" i="3"/>
  <c r="V409" i="3"/>
  <c r="U434" i="3"/>
  <c r="V434" i="3"/>
  <c r="U435" i="3"/>
  <c r="V435" i="3"/>
  <c r="U438" i="3"/>
  <c r="V438" i="3"/>
  <c r="U440" i="3"/>
  <c r="V440" i="3"/>
  <c r="U442" i="3"/>
  <c r="V442" i="3"/>
  <c r="U443" i="3"/>
  <c r="V443" i="3"/>
  <c r="U445" i="3"/>
  <c r="V445" i="3"/>
  <c r="U447" i="3"/>
  <c r="V447" i="3"/>
  <c r="U449" i="3"/>
  <c r="V449" i="3"/>
  <c r="U450" i="3"/>
  <c r="V450" i="3"/>
  <c r="U452" i="3"/>
  <c r="V452" i="3"/>
  <c r="U455" i="3"/>
  <c r="V455" i="3"/>
  <c r="U456" i="3"/>
  <c r="V456" i="3"/>
  <c r="U460" i="3"/>
  <c r="V460" i="3"/>
  <c r="U463" i="3"/>
  <c r="V463" i="3"/>
  <c r="U465" i="3"/>
  <c r="V465" i="3"/>
  <c r="U466" i="3"/>
  <c r="V466" i="3"/>
  <c r="U468" i="3"/>
  <c r="V468" i="3"/>
  <c r="U470" i="3"/>
  <c r="V470" i="3"/>
  <c r="U472" i="3"/>
  <c r="V472" i="3"/>
  <c r="U475" i="3"/>
  <c r="V475" i="3"/>
  <c r="U477" i="3"/>
  <c r="V477" i="3"/>
  <c r="U478" i="3"/>
  <c r="V478" i="3"/>
  <c r="U480" i="3"/>
  <c r="V480" i="3"/>
  <c r="U485" i="3"/>
  <c r="V485" i="3"/>
  <c r="U487" i="3"/>
  <c r="V487" i="3"/>
  <c r="U488" i="3"/>
  <c r="V488" i="3"/>
  <c r="U490" i="3"/>
  <c r="V490" i="3"/>
  <c r="U491" i="3"/>
  <c r="V491" i="3"/>
  <c r="U493" i="3"/>
  <c r="V493" i="3"/>
  <c r="U495" i="3"/>
  <c r="V495" i="3"/>
  <c r="U496" i="3"/>
  <c r="V496" i="3"/>
  <c r="U502" i="3"/>
  <c r="V502" i="3"/>
  <c r="U505" i="3"/>
  <c r="V505" i="3"/>
  <c r="U508" i="3"/>
  <c r="V508" i="3"/>
  <c r="U509" i="3"/>
  <c r="V509" i="3"/>
  <c r="U513" i="3"/>
  <c r="V513" i="3"/>
  <c r="U520" i="3"/>
  <c r="V520" i="3"/>
  <c r="U521" i="3"/>
  <c r="V521" i="3"/>
  <c r="U531" i="3"/>
  <c r="V531" i="3"/>
  <c r="U537" i="3"/>
  <c r="V537" i="3"/>
  <c r="U544" i="3"/>
  <c r="V544" i="3"/>
  <c r="U546" i="3"/>
  <c r="V546" i="3"/>
  <c r="U548" i="3"/>
  <c r="V548" i="3"/>
  <c r="U581" i="3"/>
  <c r="V581" i="3"/>
  <c r="U582" i="3"/>
  <c r="V582" i="3"/>
  <c r="U583" i="3"/>
  <c r="V583" i="3"/>
  <c r="U584" i="3"/>
  <c r="U598" i="3"/>
  <c r="V598" i="3"/>
  <c r="U607" i="3"/>
  <c r="V607" i="3"/>
  <c r="U611" i="3"/>
  <c r="V611" i="3"/>
  <c r="U615" i="3"/>
  <c r="V615" i="3"/>
  <c r="U616" i="3"/>
  <c r="V616" i="3"/>
  <c r="U621" i="3"/>
  <c r="V621" i="3"/>
  <c r="U624" i="3"/>
  <c r="V624" i="3"/>
  <c r="U629" i="3"/>
  <c r="V629" i="3"/>
  <c r="U632" i="3"/>
  <c r="V632" i="3"/>
  <c r="U639" i="3"/>
  <c r="V639" i="3"/>
  <c r="U645" i="3"/>
  <c r="V645" i="3"/>
  <c r="U648" i="3"/>
  <c r="V648" i="3"/>
  <c r="U649" i="3"/>
  <c r="V649" i="3"/>
  <c r="U655" i="3"/>
  <c r="V655" i="3"/>
  <c r="U658" i="3"/>
  <c r="V658" i="3"/>
  <c r="U665" i="3"/>
  <c r="V665" i="3"/>
  <c r="U668" i="3"/>
  <c r="V668" i="3"/>
  <c r="U672" i="3"/>
  <c r="V672" i="3"/>
  <c r="U675" i="3"/>
  <c r="V675" i="3"/>
  <c r="U677" i="3"/>
  <c r="V677" i="3"/>
  <c r="U681" i="3"/>
  <c r="V681" i="3"/>
  <c r="U684" i="3"/>
  <c r="V684" i="3"/>
  <c r="U688" i="3"/>
  <c r="V688" i="3"/>
  <c r="U691" i="3"/>
  <c r="V691" i="3"/>
  <c r="U693" i="3"/>
  <c r="V693" i="3"/>
  <c r="U696" i="3"/>
  <c r="U697" i="3"/>
  <c r="V697" i="3"/>
  <c r="U702" i="3"/>
  <c r="V702" i="3"/>
  <c r="U704" i="3"/>
  <c r="V704" i="3"/>
  <c r="U709" i="3"/>
  <c r="V709" i="3"/>
  <c r="U712" i="3"/>
  <c r="V712" i="3"/>
  <c r="U717" i="3"/>
  <c r="V717" i="3"/>
  <c r="U720" i="3"/>
  <c r="V720" i="3"/>
  <c r="U721" i="3"/>
  <c r="V721" i="3"/>
  <c r="U724" i="3"/>
  <c r="V724" i="3"/>
  <c r="U727" i="3"/>
  <c r="V727" i="3"/>
  <c r="U730" i="3"/>
  <c r="V730" i="3"/>
  <c r="U732" i="3"/>
  <c r="V732" i="3"/>
  <c r="U734" i="3"/>
  <c r="V734" i="3"/>
  <c r="U736" i="3"/>
  <c r="V736" i="3"/>
  <c r="U741" i="3"/>
  <c r="V741" i="3"/>
  <c r="U742" i="3"/>
  <c r="V742" i="3"/>
  <c r="U744" i="3"/>
  <c r="V744" i="3"/>
  <c r="U746" i="3"/>
  <c r="V746" i="3"/>
  <c r="U747" i="3"/>
  <c r="V747" i="3"/>
  <c r="U749" i="3"/>
  <c r="V749" i="3"/>
  <c r="U751" i="3"/>
  <c r="V751" i="3"/>
  <c r="U754" i="3"/>
  <c r="V754" i="3"/>
  <c r="U755" i="3"/>
  <c r="V755" i="3"/>
  <c r="U767" i="3"/>
  <c r="V767" i="3"/>
  <c r="U769" i="3"/>
  <c r="V769" i="3"/>
  <c r="U770" i="3"/>
  <c r="V770" i="3"/>
  <c r="U772" i="3"/>
  <c r="V772" i="3"/>
  <c r="U774" i="3"/>
  <c r="V774" i="3"/>
  <c r="U775" i="3"/>
  <c r="V775" i="3"/>
  <c r="U777" i="3"/>
  <c r="V777" i="3"/>
  <c r="U778" i="3"/>
  <c r="V778" i="3"/>
  <c r="U780" i="3"/>
  <c r="V780" i="3"/>
  <c r="U782" i="3"/>
  <c r="V782" i="3"/>
  <c r="U783" i="3"/>
  <c r="V783" i="3"/>
  <c r="U785" i="3"/>
  <c r="V785" i="3"/>
  <c r="U786" i="3"/>
  <c r="V786" i="3"/>
  <c r="U788" i="3"/>
  <c r="V788" i="3"/>
  <c r="U790" i="3"/>
  <c r="V790" i="3"/>
  <c r="U793" i="3"/>
  <c r="V793" i="3"/>
  <c r="U794" i="3"/>
  <c r="V794" i="3"/>
  <c r="U806" i="3"/>
  <c r="V806" i="3"/>
  <c r="U808" i="3"/>
  <c r="V808" i="3"/>
  <c r="U809" i="3"/>
  <c r="V809" i="3"/>
  <c r="U811" i="3"/>
  <c r="V811" i="3"/>
  <c r="U813" i="3"/>
  <c r="V813" i="3"/>
  <c r="U814" i="3"/>
  <c r="V814" i="3"/>
  <c r="U816" i="3"/>
  <c r="V816" i="3"/>
  <c r="U817" i="3"/>
  <c r="V817" i="3"/>
  <c r="U819" i="3"/>
  <c r="V819" i="3"/>
  <c r="U821" i="3"/>
  <c r="V821" i="3"/>
  <c r="U822" i="3"/>
  <c r="V822" i="3"/>
  <c r="U824" i="3"/>
  <c r="V824" i="3"/>
  <c r="U826" i="3"/>
  <c r="V826" i="3"/>
  <c r="U829" i="3"/>
  <c r="V829" i="3"/>
  <c r="U830" i="3"/>
  <c r="V830" i="3"/>
  <c r="U832" i="3"/>
  <c r="U835" i="3"/>
  <c r="V835" i="3"/>
  <c r="U837" i="3"/>
  <c r="V837" i="3"/>
  <c r="U838" i="3"/>
  <c r="V838" i="3"/>
  <c r="U847" i="3"/>
  <c r="V847" i="3"/>
  <c r="V848" i="3"/>
  <c r="U853" i="3"/>
  <c r="V853" i="3"/>
  <c r="U859" i="3"/>
  <c r="V859" i="3"/>
  <c r="U865" i="3"/>
  <c r="V865" i="3"/>
  <c r="U873" i="3"/>
  <c r="V873" i="3"/>
  <c r="U875" i="3"/>
  <c r="V875" i="3"/>
  <c r="U883" i="3"/>
  <c r="V898" i="3"/>
  <c r="U920" i="3"/>
  <c r="V920" i="3"/>
  <c r="U922" i="3"/>
  <c r="V922" i="3"/>
  <c r="U928" i="3"/>
  <c r="V928" i="3"/>
  <c r="U933" i="3"/>
  <c r="V933" i="3"/>
  <c r="U936" i="3"/>
  <c r="V936" i="3"/>
  <c r="U937" i="3"/>
  <c r="U939" i="3"/>
  <c r="V939" i="3"/>
  <c r="U942" i="3"/>
  <c r="V942" i="3"/>
  <c r="U947" i="3"/>
  <c r="V947" i="3"/>
  <c r="U949" i="3"/>
  <c r="V949" i="3"/>
  <c r="U950" i="3"/>
  <c r="V950" i="3"/>
  <c r="U952" i="3"/>
  <c r="V952" i="3"/>
  <c r="U954" i="3"/>
  <c r="V954" i="3"/>
  <c r="U957" i="3"/>
  <c r="V957" i="3"/>
  <c r="U965" i="3"/>
  <c r="V965" i="3"/>
  <c r="U971" i="3"/>
  <c r="V971" i="3"/>
  <c r="U974" i="3"/>
  <c r="V974" i="3"/>
  <c r="U976" i="3"/>
  <c r="V976" i="3"/>
  <c r="U978" i="3"/>
  <c r="V978" i="3"/>
  <c r="U979" i="3"/>
  <c r="V979" i="3"/>
  <c r="U982" i="3"/>
  <c r="V982" i="3"/>
  <c r="U983" i="3"/>
  <c r="V983" i="3"/>
  <c r="U1011" i="3"/>
  <c r="V1011" i="3"/>
  <c r="U1012" i="3"/>
  <c r="V1012" i="3"/>
  <c r="U1014" i="3"/>
  <c r="V1014" i="3"/>
  <c r="U1016" i="3"/>
  <c r="V1016" i="3"/>
  <c r="U1019" i="3"/>
  <c r="V1019" i="3"/>
  <c r="U1020" i="3"/>
  <c r="V1020" i="3"/>
  <c r="U1060" i="3"/>
  <c r="V1060" i="3"/>
  <c r="U1061" i="3"/>
  <c r="V1061" i="3"/>
  <c r="U1063" i="3"/>
  <c r="V1063" i="3"/>
  <c r="U1065" i="3"/>
  <c r="V1065" i="3"/>
  <c r="U1068" i="3"/>
  <c r="V1068" i="3"/>
  <c r="U1069" i="3"/>
  <c r="V1069" i="3"/>
  <c r="U1070" i="3"/>
  <c r="V1070" i="3"/>
  <c r="U1081" i="3"/>
  <c r="V1081" i="3"/>
  <c r="U1091" i="3"/>
  <c r="V1091" i="3"/>
  <c r="U1097" i="3"/>
  <c r="V1097" i="3"/>
  <c r="V1100" i="3"/>
  <c r="U1101" i="3"/>
  <c r="U1103" i="3"/>
  <c r="V1103" i="3"/>
  <c r="U1109" i="3"/>
  <c r="V1109" i="3"/>
  <c r="U1110" i="3"/>
  <c r="V1110" i="3"/>
  <c r="U1116" i="3"/>
  <c r="V1116" i="3"/>
  <c r="U1124" i="3"/>
  <c r="V1124" i="3"/>
  <c r="U1126" i="3"/>
  <c r="V1126" i="3"/>
  <c r="U1135" i="3"/>
  <c r="V1135" i="3"/>
  <c r="U1141" i="3"/>
  <c r="V1141" i="3"/>
  <c r="U1145" i="3"/>
  <c r="V1145" i="3"/>
  <c r="U1158" i="3"/>
  <c r="V1158" i="3"/>
  <c r="U1159" i="3"/>
  <c r="U1161" i="3"/>
  <c r="V1161" i="3"/>
  <c r="U1164" i="3"/>
  <c r="V1164" i="3"/>
  <c r="U1171" i="3"/>
  <c r="V1171" i="3"/>
  <c r="U1172" i="3"/>
  <c r="V1172" i="3"/>
  <c r="U1179" i="3"/>
  <c r="V1179" i="3"/>
  <c r="U1184" i="3"/>
  <c r="V1184" i="3"/>
  <c r="U1191" i="3"/>
  <c r="V1191" i="3"/>
  <c r="U1195" i="3"/>
  <c r="V1195" i="3"/>
  <c r="U1198" i="3"/>
  <c r="V1198" i="3"/>
  <c r="U1200" i="3"/>
  <c r="V1200" i="3"/>
  <c r="U1203" i="3"/>
  <c r="V1203" i="3"/>
  <c r="U1209" i="3"/>
  <c r="V1209" i="3"/>
  <c r="U1221" i="3"/>
  <c r="V1221" i="3"/>
  <c r="U1222" i="3"/>
  <c r="V1222" i="3"/>
  <c r="U1223" i="3"/>
  <c r="V1223" i="3"/>
  <c r="U1225" i="3"/>
  <c r="V1225" i="3"/>
  <c r="U1226" i="3"/>
  <c r="V1226" i="3"/>
  <c r="U1228" i="3"/>
  <c r="V1228" i="3"/>
  <c r="U1229" i="3"/>
  <c r="V1229" i="3"/>
  <c r="U1232" i="3"/>
  <c r="V1232" i="3"/>
  <c r="U1235" i="3"/>
  <c r="V1235" i="3"/>
  <c r="U1236" i="3"/>
  <c r="V1236" i="3"/>
  <c r="U1256" i="3"/>
  <c r="V1281" i="3"/>
  <c r="U1283" i="3"/>
  <c r="V1283" i="3"/>
  <c r="V1328" i="3"/>
  <c r="U1339" i="3"/>
  <c r="V1339" i="3"/>
  <c r="U1358" i="3"/>
  <c r="U1360" i="3"/>
  <c r="V1360" i="3"/>
  <c r="U1383" i="3"/>
  <c r="V1383" i="3"/>
  <c r="V1396" i="3"/>
  <c r="U1423" i="3"/>
  <c r="V1423" i="3"/>
  <c r="U1441" i="3"/>
  <c r="V1441" i="3"/>
  <c r="U1442" i="3"/>
  <c r="V1442" i="3"/>
  <c r="U1455" i="3"/>
  <c r="V1455" i="3"/>
  <c r="U1463" i="3"/>
  <c r="U1467" i="3"/>
  <c r="V1467" i="3"/>
  <c r="U1483" i="3"/>
  <c r="V1483" i="3"/>
  <c r="U1484" i="3"/>
  <c r="V1484" i="3"/>
  <c r="U1487" i="3"/>
  <c r="V1487" i="3"/>
  <c r="U1488" i="3"/>
  <c r="V1488" i="3"/>
  <c r="U1490" i="3"/>
  <c r="V1490" i="3"/>
  <c r="U1491" i="3"/>
  <c r="V1491" i="3"/>
  <c r="U1494" i="3"/>
  <c r="V1494" i="3"/>
  <c r="U1495" i="3"/>
  <c r="V1495" i="3"/>
  <c r="U1498" i="3"/>
  <c r="V1498" i="3"/>
  <c r="U1499" i="3"/>
  <c r="V1499" i="3"/>
  <c r="U1501" i="3"/>
  <c r="V1501" i="3"/>
  <c r="U1502" i="3"/>
  <c r="V1502" i="3"/>
  <c r="U1503" i="3"/>
  <c r="V1505" i="3"/>
  <c r="U1509" i="3"/>
  <c r="U1514" i="3"/>
  <c r="V1514" i="3"/>
  <c r="U1516" i="3"/>
  <c r="V1516" i="3"/>
  <c r="U1519" i="3"/>
  <c r="V1519" i="3"/>
  <c r="U1520" i="3"/>
  <c r="V1520" i="3"/>
  <c r="U1528" i="3"/>
  <c r="V1528" i="3"/>
  <c r="U1529" i="3"/>
  <c r="V1530" i="3"/>
  <c r="U1532" i="3"/>
  <c r="V1532" i="3"/>
  <c r="U1533" i="3"/>
  <c r="V1533" i="3"/>
  <c r="U1534" i="3"/>
  <c r="V1535" i="3"/>
  <c r="U1541" i="3"/>
  <c r="V1541" i="3"/>
  <c r="V1542" i="3"/>
  <c r="U1547" i="3"/>
  <c r="V1547" i="3"/>
  <c r="V1549" i="3"/>
  <c r="U1556" i="3"/>
  <c r="V1556" i="3"/>
  <c r="U1558" i="3"/>
  <c r="V1558" i="3"/>
  <c r="U1566" i="3"/>
  <c r="V1566" i="3"/>
  <c r="U1568" i="3"/>
  <c r="V1568" i="3"/>
  <c r="V1569" i="3"/>
  <c r="U1573" i="3"/>
  <c r="V1573" i="3"/>
  <c r="U1575" i="3"/>
  <c r="V1575" i="3"/>
  <c r="U1577" i="3"/>
  <c r="V1577" i="3"/>
  <c r="U1582" i="3"/>
  <c r="V1582" i="3"/>
  <c r="U1584" i="3"/>
  <c r="V1584" i="3"/>
  <c r="U1588" i="3"/>
  <c r="V1588" i="3"/>
  <c r="U1590" i="3"/>
  <c r="V1590" i="3"/>
  <c r="U1597" i="3"/>
  <c r="V1597" i="3"/>
  <c r="U1599" i="3"/>
  <c r="V1599" i="3"/>
  <c r="V1600" i="3"/>
  <c r="U1606" i="3"/>
  <c r="V1606" i="3"/>
  <c r="V1607" i="3"/>
  <c r="U1611" i="3"/>
  <c r="V1611" i="3"/>
  <c r="U1612" i="3"/>
  <c r="V1613" i="3"/>
  <c r="U1614" i="3"/>
  <c r="V1614" i="3"/>
  <c r="V1620" i="3"/>
  <c r="U1621" i="3"/>
  <c r="V1621" i="3"/>
  <c r="U1623" i="3"/>
  <c r="V1623" i="3"/>
  <c r="U1624" i="3"/>
  <c r="V1624" i="3"/>
  <c r="U1625" i="3"/>
  <c r="U1626" i="3"/>
  <c r="V1626" i="3"/>
  <c r="U1627" i="3"/>
  <c r="U1629" i="3"/>
  <c r="V1629" i="3"/>
  <c r="U1632" i="3"/>
  <c r="V1632" i="3"/>
  <c r="U1634" i="3"/>
  <c r="V1634" i="3"/>
  <c r="V1635" i="3"/>
  <c r="U1636" i="3"/>
  <c r="U1638" i="3"/>
  <c r="V1638" i="3"/>
  <c r="U1641" i="3"/>
  <c r="V1641" i="3"/>
  <c r="U1643" i="3"/>
  <c r="V1643" i="3"/>
  <c r="V1647" i="3"/>
  <c r="U1651" i="3"/>
  <c r="U1654" i="3"/>
  <c r="V1654" i="3"/>
  <c r="U1655" i="3"/>
  <c r="V1655" i="3"/>
  <c r="V1656" i="3"/>
  <c r="U1657" i="3"/>
  <c r="V1657" i="3"/>
  <c r="U1659" i="3"/>
  <c r="V1659" i="3"/>
  <c r="U1662" i="3"/>
  <c r="V1662" i="3"/>
  <c r="U1663" i="3"/>
  <c r="V1663" i="3"/>
  <c r="V1664" i="3"/>
  <c r="V1667" i="3"/>
  <c r="U1670" i="3"/>
  <c r="V1670" i="3"/>
  <c r="U1671" i="3"/>
  <c r="V1671" i="3"/>
  <c r="V1678" i="3"/>
  <c r="U1679" i="3"/>
  <c r="V1679" i="3"/>
  <c r="U1681" i="3"/>
  <c r="V1681" i="3"/>
  <c r="U1684" i="3"/>
  <c r="V1684" i="3"/>
  <c r="U1688" i="3"/>
  <c r="V1688" i="3"/>
  <c r="V1690" i="3"/>
  <c r="U1692" i="3"/>
  <c r="V1692" i="3"/>
  <c r="U1693" i="3"/>
  <c r="V1693" i="3"/>
  <c r="U1695" i="3"/>
  <c r="V1695" i="3"/>
  <c r="U1697" i="3"/>
  <c r="V1697" i="3"/>
  <c r="U1698" i="3"/>
  <c r="V1698" i="3"/>
  <c r="U1699" i="3"/>
  <c r="V1700" i="3"/>
  <c r="U1703" i="3"/>
  <c r="V1707" i="3"/>
  <c r="U1711" i="3"/>
  <c r="U1712" i="3"/>
  <c r="V1712" i="3"/>
  <c r="V1713" i="3"/>
  <c r="U1714" i="3"/>
  <c r="V1714" i="3"/>
  <c r="U1715" i="3"/>
  <c r="V1719" i="3"/>
  <c r="U1720" i="3"/>
  <c r="V1720" i="3"/>
  <c r="U1721" i="3"/>
  <c r="V1721" i="3"/>
  <c r="V1725" i="3"/>
  <c r="U1729" i="3"/>
  <c r="V1729" i="3"/>
  <c r="U1733" i="3"/>
  <c r="V1733" i="3"/>
  <c r="V1739" i="3"/>
  <c r="U1740" i="3"/>
  <c r="V1740" i="3"/>
  <c r="U1744" i="3"/>
  <c r="V1744" i="3"/>
  <c r="U1745" i="3"/>
  <c r="V1745" i="3"/>
  <c r="V1752" i="3"/>
  <c r="U1754" i="3"/>
  <c r="V1754" i="3"/>
  <c r="U1755" i="3"/>
  <c r="V1758" i="3"/>
  <c r="U1760" i="3"/>
  <c r="U1764" i="3"/>
  <c r="V1764" i="3"/>
  <c r="U1769" i="3"/>
  <c r="U1771" i="3"/>
  <c r="V1771" i="3"/>
  <c r="V1778" i="3"/>
  <c r="U1779" i="3"/>
  <c r="V1779" i="3"/>
  <c r="U1781" i="3"/>
  <c r="V1781" i="3"/>
  <c r="V1784" i="3"/>
  <c r="U1788" i="3"/>
  <c r="V1788" i="3"/>
  <c r="U1789" i="3"/>
  <c r="U1790" i="3"/>
  <c r="V1790" i="3"/>
  <c r="U1795" i="3"/>
  <c r="V1795" i="3"/>
  <c r="V1796" i="3"/>
  <c r="U1797" i="3"/>
  <c r="V1797" i="3"/>
  <c r="U1800" i="3"/>
  <c r="V1800" i="3"/>
  <c r="V1802" i="3"/>
  <c r="U1805" i="3"/>
  <c r="U1806" i="3"/>
  <c r="V1806" i="3"/>
  <c r="V1808" i="3"/>
  <c r="U1813" i="3"/>
  <c r="V1813" i="3"/>
  <c r="U1814" i="3"/>
  <c r="V1814" i="3"/>
  <c r="U1815" i="3"/>
  <c r="U1816" i="3"/>
  <c r="V1816" i="3"/>
  <c r="U1818" i="3"/>
  <c r="V1818" i="3"/>
  <c r="V1819" i="3"/>
  <c r="U1820" i="3"/>
  <c r="V1820" i="3"/>
  <c r="U1821" i="3"/>
  <c r="U1825" i="3"/>
  <c r="V1825" i="3"/>
  <c r="U1831" i="3"/>
  <c r="V1831" i="3"/>
  <c r="U1833" i="3"/>
  <c r="V1833" i="3"/>
  <c r="U1834" i="3"/>
  <c r="V1834" i="3"/>
  <c r="U1835" i="3"/>
  <c r="U1836" i="3"/>
  <c r="V1836" i="3"/>
  <c r="U1838" i="3"/>
  <c r="V1838" i="3"/>
  <c r="U1842" i="3"/>
  <c r="V1842" i="3"/>
  <c r="U1843" i="3"/>
  <c r="U1845" i="3"/>
  <c r="V1845" i="3"/>
  <c r="U1847" i="3"/>
  <c r="V1847" i="3"/>
  <c r="U1849" i="3"/>
  <c r="U1850" i="3"/>
  <c r="V1850" i="3"/>
  <c r="V1852" i="3"/>
  <c r="U1856" i="3"/>
  <c r="V1859" i="3"/>
  <c r="U1860" i="3"/>
  <c r="V1860" i="3"/>
  <c r="U1861" i="3"/>
  <c r="V1861" i="3"/>
  <c r="U1864" i="3"/>
  <c r="V1864" i="3"/>
  <c r="U1866" i="3"/>
  <c r="V1866" i="3"/>
  <c r="U1869" i="3"/>
  <c r="V1870" i="3"/>
  <c r="U1873" i="3"/>
  <c r="U1874" i="3"/>
  <c r="V1874" i="3"/>
  <c r="U1876" i="3"/>
  <c r="V1876" i="3"/>
  <c r="U1880" i="3"/>
  <c r="V1880" i="3"/>
  <c r="U1882" i="3"/>
  <c r="V1882" i="3"/>
  <c r="U1886" i="3"/>
  <c r="V1886" i="3"/>
  <c r="V1888" i="3"/>
  <c r="U1890" i="3"/>
  <c r="U1891" i="3"/>
  <c r="V1891" i="3"/>
  <c r="U1893" i="3"/>
  <c r="V1893" i="3"/>
  <c r="U1894" i="3"/>
  <c r="U1898" i="3"/>
  <c r="V1898" i="3"/>
  <c r="V1899" i="3"/>
  <c r="U1901" i="3"/>
  <c r="V1901" i="3"/>
  <c r="U1906" i="3"/>
  <c r="V1906" i="3"/>
  <c r="U1909" i="3"/>
  <c r="V1909" i="3"/>
  <c r="U1910" i="3"/>
  <c r="V1910" i="3"/>
  <c r="V1911" i="3"/>
  <c r="U1912" i="3"/>
  <c r="V1912" i="3"/>
  <c r="U1914" i="3"/>
  <c r="V1914" i="3"/>
  <c r="U1915" i="3"/>
  <c r="V1916" i="3"/>
  <c r="U1917" i="3"/>
  <c r="V1917" i="3"/>
  <c r="U1919" i="3"/>
  <c r="V1919" i="3"/>
  <c r="U1923" i="3"/>
  <c r="V1923" i="3"/>
  <c r="U1926" i="3"/>
  <c r="V1926" i="3"/>
  <c r="U1931" i="3"/>
  <c r="V1931" i="3"/>
  <c r="U1932" i="3"/>
  <c r="V1932" i="3"/>
  <c r="V1934" i="3"/>
  <c r="U1937" i="3"/>
  <c r="V1937" i="3"/>
  <c r="U1938" i="3"/>
  <c r="U1939" i="3"/>
  <c r="V1939" i="3"/>
  <c r="U1942" i="3"/>
  <c r="U1946" i="3"/>
  <c r="U1947" i="3"/>
  <c r="V1947" i="3"/>
  <c r="U1948" i="3"/>
  <c r="V1948" i="3"/>
  <c r="U1950" i="3"/>
  <c r="V1950" i="3"/>
  <c r="U1955" i="3"/>
  <c r="V1955" i="3"/>
  <c r="V1957" i="3"/>
  <c r="U1958" i="3"/>
  <c r="U1959" i="3"/>
  <c r="V1959" i="3"/>
  <c r="U1962" i="3"/>
  <c r="V1962" i="3"/>
  <c r="U1964" i="3"/>
  <c r="V1964" i="3"/>
  <c r="U1968" i="3"/>
  <c r="V1968" i="3"/>
  <c r="U1970" i="3"/>
  <c r="V1970" i="3"/>
  <c r="U1972" i="3"/>
  <c r="V1972" i="3"/>
  <c r="U1974" i="3"/>
  <c r="U1975" i="3"/>
  <c r="V1975" i="3"/>
  <c r="U1980" i="3"/>
  <c r="V1980" i="3"/>
  <c r="U1983" i="3"/>
  <c r="V1983" i="3"/>
  <c r="U1984" i="3"/>
  <c r="V1984" i="3"/>
  <c r="U1986" i="3"/>
  <c r="V1986" i="3"/>
  <c r="U1988" i="3"/>
  <c r="V1988" i="3"/>
  <c r="U1990" i="3"/>
  <c r="V1990" i="3"/>
  <c r="U1991" i="3"/>
  <c r="V1991" i="3"/>
  <c r="U1994" i="3"/>
  <c r="U1995" i="3"/>
  <c r="V1995" i="3"/>
  <c r="U1996" i="3"/>
  <c r="V1996" i="3"/>
  <c r="U1998" i="3"/>
  <c r="V1998" i="3"/>
  <c r="U2001" i="3"/>
  <c r="V2001" i="3"/>
  <c r="U2003" i="3"/>
  <c r="V2003" i="3"/>
  <c r="U2007" i="3"/>
  <c r="V2007" i="3"/>
  <c r="U2008" i="3"/>
  <c r="V2008" i="3"/>
  <c r="U2010" i="3"/>
  <c r="U2011" i="3"/>
  <c r="V2011" i="3"/>
  <c r="U2013" i="3"/>
  <c r="V2013" i="3"/>
  <c r="U2018" i="3"/>
  <c r="V2018" i="3"/>
  <c r="U2019" i="3"/>
  <c r="V2019" i="3"/>
  <c r="U2022" i="3"/>
  <c r="V2022" i="3"/>
  <c r="U2024" i="3"/>
  <c r="V2024" i="3"/>
  <c r="U2026" i="3"/>
  <c r="V2026" i="3"/>
  <c r="U2028" i="3"/>
  <c r="V2028" i="3"/>
  <c r="U2029" i="3"/>
  <c r="V2029" i="3"/>
  <c r="U2030" i="3"/>
  <c r="U2031" i="3"/>
  <c r="V2031" i="3"/>
  <c r="V2033" i="3"/>
  <c r="U2034" i="3"/>
  <c r="V2034" i="3"/>
  <c r="U2036" i="3"/>
  <c r="V2036" i="3"/>
  <c r="U2037" i="3"/>
  <c r="V2037" i="3"/>
  <c r="U2038" i="3"/>
  <c r="U2041" i="3"/>
  <c r="V2041" i="3"/>
  <c r="U2042" i="3"/>
  <c r="U2043" i="3"/>
  <c r="V2043" i="3"/>
  <c r="U2046" i="3"/>
  <c r="V2046" i="3"/>
  <c r="U2049" i="3"/>
  <c r="V2049" i="3"/>
  <c r="U2050" i="3"/>
  <c r="V2050" i="3"/>
  <c r="U2051" i="3"/>
  <c r="U2053" i="3"/>
  <c r="V2053" i="3"/>
  <c r="U2057" i="3"/>
  <c r="V2057" i="3"/>
  <c r="U2058" i="3"/>
  <c r="V2058" i="3"/>
  <c r="V2059" i="3"/>
  <c r="U2060" i="3"/>
  <c r="V2060" i="3"/>
  <c r="U2062" i="3"/>
  <c r="U2064" i="3"/>
  <c r="V2064" i="3"/>
  <c r="U2066" i="3"/>
  <c r="V2066" i="3"/>
  <c r="U2067" i="3"/>
  <c r="V2067" i="3"/>
  <c r="U2069" i="3"/>
  <c r="V2069" i="3"/>
  <c r="U2070" i="3"/>
  <c r="V2070" i="3"/>
  <c r="U2072" i="3"/>
  <c r="V2072" i="3"/>
  <c r="U2074" i="3"/>
  <c r="V2074" i="3"/>
  <c r="U2075" i="3"/>
  <c r="V2075" i="3"/>
  <c r="U2077" i="3"/>
  <c r="V2077" i="3"/>
  <c r="U2080" i="3"/>
  <c r="V2080" i="3"/>
  <c r="U2081" i="3"/>
  <c r="V2081" i="3"/>
  <c r="U2082" i="3"/>
  <c r="U2083" i="3"/>
  <c r="V2083" i="3"/>
  <c r="V2084" i="3"/>
  <c r="U2085" i="3"/>
  <c r="V2085" i="3"/>
  <c r="V2087" i="3"/>
  <c r="V26" i="3"/>
  <c r="V27" i="3"/>
  <c r="V56" i="3"/>
  <c r="V59" i="3"/>
  <c r="V60" i="3"/>
  <c r="V67" i="3"/>
  <c r="V68" i="3"/>
  <c r="V79" i="3"/>
  <c r="V80" i="3"/>
  <c r="V85" i="3"/>
  <c r="V325" i="3"/>
  <c r="V326" i="3"/>
  <c r="V328" i="3"/>
  <c r="V329" i="3"/>
  <c r="V348" i="3"/>
  <c r="V349" i="3"/>
  <c r="V357" i="3"/>
  <c r="V365" i="3"/>
  <c r="V366" i="3"/>
  <c r="V377" i="3"/>
  <c r="V378" i="3"/>
  <c r="V383" i="3"/>
  <c r="V503" i="3"/>
  <c r="V504" i="3"/>
  <c r="V506" i="3"/>
  <c r="V514" i="3"/>
  <c r="V515" i="3"/>
  <c r="V522" i="3"/>
  <c r="V523" i="3"/>
  <c r="V528" i="3"/>
  <c r="V752" i="3"/>
  <c r="V759" i="3"/>
  <c r="V760" i="3"/>
  <c r="V762" i="3"/>
  <c r="V791" i="3"/>
  <c r="V798" i="3"/>
  <c r="V799" i="3"/>
  <c r="V801" i="3"/>
  <c r="V827" i="3"/>
  <c r="V839" i="3"/>
  <c r="V841" i="3"/>
  <c r="V955" i="3"/>
  <c r="V956" i="3"/>
  <c r="V980" i="3"/>
  <c r="V981" i="3"/>
  <c r="V1010" i="3"/>
  <c r="V1013" i="3"/>
  <c r="V1017" i="3"/>
  <c r="V1018" i="3"/>
  <c r="V1059" i="3"/>
  <c r="V1062" i="3"/>
  <c r="V1066" i="3"/>
  <c r="V1067" i="3"/>
  <c r="V1215" i="3"/>
  <c r="V1224" i="3"/>
  <c r="V1230" i="3"/>
  <c r="V1231" i="3"/>
  <c r="V1233" i="3"/>
  <c r="V1234" i="3"/>
  <c r="V1379" i="3"/>
  <c r="V1380" i="3"/>
  <c r="V1503" i="3"/>
  <c r="V1504" i="3"/>
  <c r="V1506" i="3"/>
  <c r="V1507" i="3"/>
  <c r="V1510" i="3"/>
  <c r="V1511" i="3"/>
  <c r="V1512" i="3"/>
  <c r="V1517" i="3"/>
  <c r="V1524" i="3"/>
  <c r="V1660" i="3"/>
  <c r="V1665" i="3"/>
  <c r="V1699" i="3"/>
  <c r="V1701" i="3"/>
  <c r="V1702" i="3"/>
  <c r="V1704" i="3"/>
  <c r="V1705" i="3"/>
  <c r="V1706" i="3"/>
  <c r="V1708" i="3"/>
  <c r="V1709" i="3"/>
  <c r="V1711" i="3"/>
  <c r="V1736" i="3"/>
  <c r="V1862" i="3"/>
  <c r="V1872" i="3"/>
  <c r="V1933" i="3"/>
  <c r="V1935" i="3"/>
  <c r="V1945" i="3"/>
  <c r="V1951" i="3"/>
  <c r="V1992" i="3"/>
  <c r="V1993" i="3"/>
  <c r="V1994" i="3"/>
  <c r="V1999" i="3"/>
  <c r="V2021" i="3"/>
  <c r="V2038" i="3"/>
  <c r="V2039" i="3"/>
  <c r="V2040" i="3"/>
  <c r="V2044" i="3"/>
  <c r="V2073" i="3"/>
  <c r="V1374" i="3"/>
  <c r="V71" i="3"/>
  <c r="V84" i="3"/>
  <c r="V93" i="3"/>
  <c r="V99" i="3"/>
  <c r="V147" i="3"/>
  <c r="V369" i="3"/>
  <c r="V382" i="3"/>
  <c r="V389" i="3"/>
  <c r="V395" i="3"/>
  <c r="V401" i="3"/>
  <c r="V414" i="3"/>
  <c r="V518" i="3"/>
  <c r="V527" i="3"/>
  <c r="V534" i="3"/>
  <c r="V540" i="3"/>
  <c r="V765" i="3"/>
  <c r="V804" i="3"/>
  <c r="V844" i="3"/>
  <c r="V850" i="3"/>
  <c r="V856" i="3"/>
  <c r="V862" i="3"/>
  <c r="V868" i="3"/>
  <c r="V960" i="3"/>
  <c r="V1345" i="3"/>
  <c r="V1526" i="3"/>
  <c r="V1536" i="3"/>
  <c r="V1544" i="3"/>
  <c r="V1550" i="3"/>
  <c r="V1561" i="3"/>
  <c r="V1571" i="3"/>
  <c r="V1674" i="3"/>
  <c r="V1727" i="3"/>
  <c r="V1738" i="3"/>
  <c r="V1748" i="3"/>
  <c r="V1757" i="3"/>
  <c r="V1767" i="3"/>
  <c r="V1774" i="3"/>
  <c r="V1793" i="3"/>
  <c r="V1953" i="3"/>
  <c r="V113" i="3"/>
  <c r="V413" i="3"/>
  <c r="V1373" i="3"/>
  <c r="V123" i="3"/>
  <c r="V420" i="3"/>
  <c r="V1367" i="3"/>
  <c r="V1415" i="3"/>
  <c r="V1378" i="3"/>
  <c r="V1377" i="3"/>
  <c r="V1371" i="3"/>
  <c r="V1007" i="3"/>
  <c r="V1372" i="3"/>
  <c r="V1369" i="3"/>
  <c r="V263" i="3"/>
  <c r="V2032" i="3"/>
  <c r="V2061" i="3"/>
  <c r="V2063" i="3"/>
  <c r="V1006" i="3"/>
  <c r="V1509" i="3"/>
  <c r="V1703" i="3"/>
  <c r="V412" i="3"/>
  <c r="V57" i="3"/>
  <c r="V358" i="3"/>
  <c r="V507" i="3"/>
  <c r="V828" i="3"/>
  <c r="V1518" i="3"/>
  <c r="V1661" i="3"/>
  <c r="V1873" i="3"/>
  <c r="V1946" i="3"/>
  <c r="V2000" i="3"/>
  <c r="V2045" i="3"/>
  <c r="V1370" i="3"/>
  <c r="V625" i="3"/>
  <c r="V212" i="3"/>
  <c r="V1121" i="3"/>
  <c r="V1289" i="3"/>
  <c r="V36" i="3"/>
  <c r="V39" i="3"/>
  <c r="V352" i="3"/>
  <c r="V498" i="3"/>
  <c r="V1716" i="3"/>
  <c r="V1868" i="3"/>
  <c r="V1941" i="3"/>
  <c r="V1136" i="3"/>
  <c r="V112" i="3"/>
  <c r="V564" i="3"/>
  <c r="V1005" i="3"/>
  <c r="V1287" i="3"/>
  <c r="V1307" i="3"/>
  <c r="V294" i="3"/>
  <c r="V941" i="3"/>
  <c r="V1292" i="3"/>
  <c r="V1344" i="3"/>
  <c r="V1376" i="3"/>
  <c r="V29" i="3"/>
  <c r="V319" i="3"/>
  <c r="V486" i="3"/>
  <c r="V740" i="3"/>
  <c r="V781" i="3"/>
  <c r="V820" i="3"/>
  <c r="V948" i="3"/>
  <c r="V977" i="3"/>
  <c r="V1294" i="3"/>
  <c r="V146" i="3"/>
  <c r="V669" i="3"/>
  <c r="V1368" i="3"/>
  <c r="V35" i="3"/>
  <c r="V351" i="3"/>
  <c r="V416" i="3"/>
  <c r="V497" i="3"/>
  <c r="V565" i="3"/>
  <c r="V1288" i="3"/>
  <c r="V1308" i="3"/>
  <c r="V1715" i="3"/>
  <c r="V1867" i="3"/>
  <c r="V1940" i="3"/>
  <c r="V283" i="3"/>
  <c r="V711" i="3"/>
  <c r="V1900" i="3"/>
  <c r="V1137" i="3"/>
  <c r="V114" i="3"/>
  <c r="V1508" i="3"/>
  <c r="V2020" i="3"/>
  <c r="V2068" i="3"/>
  <c r="V297" i="3"/>
  <c r="V300" i="3"/>
  <c r="V303" i="3"/>
  <c r="V722" i="3"/>
  <c r="V725" i="3"/>
  <c r="V728" i="3"/>
  <c r="V943" i="3"/>
  <c r="V1630" i="3"/>
  <c r="V1639" i="3"/>
  <c r="V1839" i="3"/>
  <c r="V1843" i="3"/>
  <c r="V1915" i="3"/>
  <c r="V1920" i="3"/>
  <c r="V1924" i="3"/>
  <c r="V121" i="3"/>
  <c r="V419" i="3"/>
  <c r="V623" i="3"/>
  <c r="V884" i="3"/>
  <c r="V634" i="3"/>
  <c r="V892" i="3"/>
  <c r="V1297" i="3"/>
  <c r="V415" i="3"/>
  <c r="V567" i="3"/>
  <c r="V1309" i="3"/>
  <c r="V1278" i="3"/>
  <c r="V1327" i="3"/>
  <c r="V1357" i="3"/>
  <c r="V38" i="3"/>
  <c r="V354" i="3"/>
  <c r="V500" i="3"/>
  <c r="V1718" i="3"/>
  <c r="V1943" i="3"/>
  <c r="V562" i="3"/>
  <c r="V568" i="3"/>
  <c r="V1290" i="3"/>
  <c r="V1248" i="3"/>
  <c r="V1257" i="3"/>
  <c r="V1302" i="3"/>
  <c r="V1293" i="3"/>
  <c r="V888" i="3"/>
  <c r="V199" i="3"/>
  <c r="V633" i="3"/>
  <c r="V250" i="3"/>
  <c r="V687" i="3"/>
  <c r="V1579" i="3"/>
  <c r="V1799" i="3"/>
  <c r="V1879" i="3"/>
  <c r="V670" i="3"/>
  <c r="V1196" i="3"/>
  <c r="V279" i="3"/>
  <c r="V454" i="3"/>
  <c r="V706" i="3"/>
  <c r="V935" i="3"/>
  <c r="V1493" i="3"/>
  <c r="V1608" i="3"/>
  <c r="V1822" i="3"/>
  <c r="V1895" i="3"/>
  <c r="V1974" i="3"/>
  <c r="V2051" i="3"/>
  <c r="V1710" i="3"/>
  <c r="V1857" i="3"/>
  <c r="V1352" i="3"/>
  <c r="V115" i="3"/>
  <c r="V427" i="3"/>
  <c r="V549" i="3"/>
  <c r="V1284" i="3"/>
  <c r="V221" i="3"/>
  <c r="V1188" i="3"/>
  <c r="V662" i="3"/>
  <c r="V1189" i="3"/>
  <c r="V1253" i="3"/>
  <c r="V31" i="3"/>
  <c r="V1342" i="3"/>
  <c r="V1085" i="3"/>
  <c r="V1094" i="3"/>
  <c r="V1299" i="3"/>
  <c r="V1439" i="3"/>
  <c r="V664" i="3"/>
  <c r="V1237" i="3"/>
  <c r="V150" i="3"/>
  <c r="V579" i="3"/>
  <c r="V277" i="3"/>
  <c r="V453" i="3"/>
  <c r="V705" i="3"/>
  <c r="V934" i="3"/>
  <c r="V937" i="3"/>
  <c r="V1492" i="3"/>
  <c r="V1821" i="3"/>
  <c r="V1894" i="3"/>
  <c r="V1973" i="3"/>
  <c r="V51" i="3"/>
  <c r="V125" i="3"/>
  <c r="V343" i="3"/>
  <c r="V492" i="3"/>
  <c r="V580" i="3"/>
  <c r="V748" i="3"/>
  <c r="V787" i="3"/>
  <c r="V823" i="3"/>
  <c r="V951" i="3"/>
  <c r="V1277" i="3"/>
  <c r="V1513" i="3"/>
  <c r="V1863" i="3"/>
  <c r="V1936" i="3"/>
  <c r="V1295" i="3"/>
  <c r="V304" i="3"/>
  <c r="V729" i="3"/>
  <c r="V1631" i="3"/>
  <c r="V1640" i="3"/>
  <c r="V1844" i="3"/>
  <c r="V1925" i="3"/>
  <c r="V474" i="3"/>
  <c r="V2010" i="3"/>
  <c r="V308" i="3"/>
  <c r="V476" i="3"/>
  <c r="V1633" i="3"/>
  <c r="V1694" i="3"/>
  <c r="V1837" i="3"/>
  <c r="V1918" i="3"/>
  <c r="V2012" i="3"/>
  <c r="V2062" i="3"/>
  <c r="V426" i="3"/>
  <c r="V135" i="3"/>
  <c r="V1298" i="3"/>
  <c r="V1425" i="3"/>
  <c r="V208" i="3"/>
  <c r="V1146" i="3"/>
  <c r="V550" i="3"/>
  <c r="V1285" i="3"/>
  <c r="V191" i="3"/>
  <c r="V617" i="3"/>
  <c r="V1111" i="3"/>
  <c r="V124" i="3"/>
  <c r="V1279" i="3"/>
  <c r="V1351" i="3"/>
  <c r="V166" i="3"/>
  <c r="V600" i="3"/>
  <c r="V1084" i="3"/>
  <c r="V1166" i="3"/>
  <c r="V1403" i="3"/>
  <c r="V301" i="3"/>
  <c r="V726" i="3"/>
  <c r="V944" i="3"/>
  <c r="V1637" i="3"/>
  <c r="V1841" i="3"/>
  <c r="V1922" i="3"/>
  <c r="V1384" i="3"/>
  <c r="V40" i="3"/>
  <c r="V355" i="3"/>
  <c r="V501" i="3"/>
  <c r="V753" i="3"/>
  <c r="V792" i="3"/>
  <c r="V1871" i="3"/>
  <c r="V1944" i="3"/>
  <c r="V197" i="3"/>
  <c r="V895" i="3"/>
  <c r="V1147" i="3"/>
  <c r="V1246" i="3"/>
  <c r="V1304" i="3"/>
  <c r="V230" i="3"/>
  <c r="V676" i="3"/>
  <c r="V1201" i="3"/>
  <c r="V126" i="3"/>
  <c r="V1628" i="3"/>
  <c r="V1849" i="3"/>
  <c r="V134" i="3"/>
  <c r="V636" i="3"/>
  <c r="V1142" i="3"/>
  <c r="V225" i="3"/>
  <c r="V37" i="3"/>
  <c r="V353" i="3"/>
  <c r="V499" i="3"/>
  <c r="V1717" i="3"/>
  <c r="V1869" i="3"/>
  <c r="V1942" i="3"/>
  <c r="V117" i="3"/>
  <c r="V553" i="3"/>
  <c r="V1331" i="3"/>
  <c r="V181" i="3"/>
  <c r="V417" i="3"/>
  <c r="V563" i="3"/>
  <c r="V588" i="3"/>
  <c r="V1078" i="3"/>
  <c r="V627" i="3"/>
  <c r="V566" i="3"/>
  <c r="V1366" i="3"/>
  <c r="V651" i="3"/>
  <c r="V626" i="3"/>
  <c r="V659" i="3"/>
  <c r="V891" i="3"/>
  <c r="V1185" i="3"/>
  <c r="V1127" i="3"/>
  <c r="V306" i="3"/>
  <c r="V467" i="3"/>
  <c r="V731" i="3"/>
  <c r="V945" i="3"/>
  <c r="V1500" i="3"/>
  <c r="V1642" i="3"/>
  <c r="V1846" i="3"/>
  <c r="V1989" i="3"/>
  <c r="V2035" i="3"/>
  <c r="V120" i="3"/>
  <c r="V213" i="3"/>
  <c r="V424" i="3"/>
  <c r="V622" i="3"/>
  <c r="V885" i="3"/>
  <c r="V1440" i="3"/>
  <c r="V1398" i="3"/>
  <c r="V1476" i="3"/>
  <c r="V226" i="3"/>
  <c r="V656" i="3"/>
  <c r="V1182" i="3"/>
  <c r="V1144" i="3"/>
  <c r="V893" i="3"/>
  <c r="V1199" i="3"/>
  <c r="V1286" i="3"/>
  <c r="V1130" i="3"/>
  <c r="V628" i="3"/>
  <c r="V889" i="3"/>
  <c r="V195" i="3"/>
  <c r="V1409" i="3"/>
  <c r="V1238" i="3"/>
  <c r="V1381" i="3"/>
  <c r="V222" i="3"/>
  <c r="V671" i="3"/>
  <c r="V1197" i="3"/>
  <c r="V2088" i="3"/>
  <c r="V1176" i="3"/>
  <c r="V674" i="3"/>
  <c r="V1175" i="3"/>
  <c r="V411" i="3"/>
  <c r="V1310" i="3"/>
  <c r="V118" i="3"/>
  <c r="V1394" i="3"/>
  <c r="V987" i="3"/>
  <c r="V236" i="3"/>
  <c r="V678" i="3"/>
  <c r="V1204" i="3"/>
  <c r="V17" i="3"/>
  <c r="V990" i="3"/>
  <c r="V995" i="3"/>
  <c r="V203" i="3"/>
  <c r="V1143" i="3"/>
  <c r="V991" i="3"/>
  <c r="V1311" i="3"/>
  <c r="V1346" i="3"/>
  <c r="V1249" i="3"/>
  <c r="V1258" i="3"/>
  <c r="V1303" i="3"/>
  <c r="V298" i="3"/>
  <c r="V723" i="3"/>
  <c r="V1636" i="3"/>
  <c r="V1840" i="3"/>
  <c r="V1921" i="3"/>
  <c r="V988" i="3"/>
  <c r="V139" i="3"/>
  <c r="V571" i="3"/>
  <c r="V1322" i="3"/>
  <c r="V1300" i="3"/>
  <c r="V151" i="3"/>
  <c r="V152" i="3"/>
  <c r="V1280" i="3"/>
  <c r="V1320" i="3"/>
  <c r="V1321" i="3"/>
  <c r="V1356" i="3"/>
  <c r="V133" i="3"/>
  <c r="V1009" i="3"/>
  <c r="V1291" i="3"/>
  <c r="V1375" i="3"/>
  <c r="V1401" i="3"/>
  <c r="V228" i="3"/>
  <c r="V989" i="3"/>
  <c r="V1262" i="3"/>
  <c r="V643" i="3"/>
  <c r="V1151" i="3"/>
  <c r="V122" i="3"/>
  <c r="V418" i="3"/>
  <c r="V1350" i="3"/>
  <c r="V119" i="3"/>
  <c r="V578" i="3"/>
  <c r="V1138" i="3"/>
  <c r="V1438" i="3"/>
  <c r="V1477" i="3"/>
  <c r="V1446" i="3"/>
  <c r="V1459" i="3"/>
  <c r="V220" i="3"/>
  <c r="V834" i="3"/>
  <c r="V852" i="3"/>
  <c r="V1763" i="3"/>
  <c r="V1167" i="3"/>
  <c r="V103" i="3"/>
  <c r="V405" i="3"/>
  <c r="V1770" i="3"/>
  <c r="V196" i="3"/>
  <c r="V1340" i="3"/>
  <c r="V1436" i="3"/>
  <c r="V1481" i="3"/>
  <c r="V64" i="3"/>
  <c r="V74" i="3"/>
  <c r="V88" i="3"/>
  <c r="V372" i="3"/>
  <c r="V511" i="3"/>
  <c r="V535" i="3"/>
  <c r="V542" i="3"/>
  <c r="V872" i="3"/>
  <c r="V1523" i="3"/>
  <c r="V1531" i="3"/>
  <c r="V1540" i="3"/>
  <c r="V1724" i="3"/>
  <c r="V1732" i="3"/>
  <c r="V1735" i="3"/>
  <c r="V1743" i="3"/>
  <c r="V1753" i="3"/>
  <c r="V1762" i="3"/>
  <c r="V1958" i="3"/>
  <c r="V1165" i="3"/>
  <c r="V1382" i="3"/>
  <c r="V1555" i="3"/>
  <c r="V1565" i="3"/>
  <c r="V128" i="3"/>
  <c r="V432" i="3"/>
  <c r="V560" i="3"/>
  <c r="V1269" i="3"/>
  <c r="V1239" i="3"/>
  <c r="V1343" i="3"/>
  <c r="V1406" i="3"/>
  <c r="V278" i="3"/>
  <c r="V707" i="3"/>
  <c r="V1609" i="3"/>
  <c r="V1823" i="3"/>
  <c r="V1896" i="3"/>
  <c r="V87" i="3"/>
  <c r="V101" i="3"/>
  <c r="V371" i="3"/>
  <c r="V384" i="3"/>
  <c r="V403" i="3"/>
  <c r="V529" i="3"/>
  <c r="V541" i="3"/>
  <c r="V757" i="3"/>
  <c r="V796" i="3"/>
  <c r="V846" i="3"/>
  <c r="V858" i="3"/>
  <c r="V864" i="3"/>
  <c r="V871" i="3"/>
  <c r="V963" i="3"/>
  <c r="V1539" i="3"/>
  <c r="V1553" i="3"/>
  <c r="V1563" i="3"/>
  <c r="V1761" i="3"/>
  <c r="V1776" i="3"/>
  <c r="V1786" i="3"/>
  <c r="V660" i="3"/>
  <c r="V1186" i="3"/>
  <c r="V1449" i="3"/>
  <c r="V1462" i="3"/>
  <c r="V569" i="3"/>
  <c r="V1337" i="3"/>
  <c r="V1358" i="3"/>
  <c r="V314" i="3"/>
  <c r="V469" i="3"/>
  <c r="V471" i="3"/>
  <c r="V735" i="3"/>
  <c r="V779" i="3"/>
  <c r="V818" i="3"/>
  <c r="V1625" i="3"/>
  <c r="V1696" i="3"/>
  <c r="V1835" i="3"/>
  <c r="V1985" i="3"/>
  <c r="V2030" i="3"/>
  <c r="V163" i="3"/>
  <c r="V602" i="3"/>
  <c r="V1086" i="3"/>
  <c r="V129" i="3"/>
  <c r="V431" i="3"/>
  <c r="V557" i="3"/>
  <c r="V559" i="3"/>
  <c r="V1270" i="3"/>
  <c r="V73" i="3"/>
  <c r="V86" i="3"/>
  <c r="V100" i="3"/>
  <c r="V402" i="3"/>
  <c r="V763" i="3"/>
  <c r="V802" i="3"/>
  <c r="V833" i="3"/>
  <c r="V863" i="3"/>
  <c r="V870" i="3"/>
  <c r="V962" i="3"/>
  <c r="V1522" i="3"/>
  <c r="V1552" i="3"/>
  <c r="V1572" i="3"/>
  <c r="V1677" i="3"/>
  <c r="V1723" i="3"/>
  <c r="V1751" i="3"/>
  <c r="V1760" i="3"/>
  <c r="V1794" i="3"/>
  <c r="V219" i="3"/>
  <c r="V663" i="3"/>
  <c r="V246" i="3"/>
  <c r="V673" i="3"/>
  <c r="V1219" i="3"/>
  <c r="V992" i="3"/>
  <c r="V661" i="3"/>
  <c r="V1187" i="3"/>
  <c r="V696" i="3"/>
  <c r="V207" i="3"/>
  <c r="V642" i="3"/>
  <c r="V644" i="3"/>
  <c r="V1152" i="3"/>
  <c r="V879" i="3"/>
  <c r="V362" i="3"/>
  <c r="V130" i="3"/>
  <c r="V94" i="3"/>
  <c r="V102" i="3"/>
  <c r="V390" i="3"/>
  <c r="V396" i="3"/>
  <c r="V404" i="3"/>
  <c r="V1546" i="3"/>
  <c r="V1554" i="3"/>
  <c r="V1564" i="3"/>
  <c r="V1769" i="3"/>
  <c r="V1777" i="3"/>
  <c r="V1787" i="3"/>
  <c r="V240" i="3"/>
  <c r="V654" i="3"/>
  <c r="V200" i="3"/>
  <c r="V635" i="3"/>
  <c r="V95" i="3"/>
  <c r="V104" i="3"/>
  <c r="V391" i="3"/>
  <c r="V397" i="3"/>
  <c r="V406" i="3"/>
  <c r="V1545" i="3"/>
  <c r="V1551" i="3"/>
  <c r="V1562" i="3"/>
  <c r="V1768" i="3"/>
  <c r="V1775" i="3"/>
  <c r="V1785" i="3"/>
  <c r="V925" i="3"/>
  <c r="V968" i="3"/>
  <c r="V631" i="3"/>
  <c r="V1129" i="3"/>
  <c r="V141" i="3"/>
  <c r="V574" i="3"/>
  <c r="V1131" i="3"/>
  <c r="V262" i="3"/>
  <c r="V1247" i="3"/>
  <c r="V1305" i="3"/>
  <c r="V1244" i="3"/>
  <c r="V140" i="3"/>
  <c r="V572" i="3"/>
  <c r="V1323" i="3"/>
  <c r="V1251" i="3"/>
  <c r="V657" i="3"/>
  <c r="V1181" i="3"/>
  <c r="V209" i="3"/>
  <c r="V640" i="3"/>
  <c r="V1148" i="3"/>
  <c r="V1414" i="3"/>
  <c r="V205" i="3"/>
  <c r="V1157" i="3"/>
  <c r="V48" i="3"/>
  <c r="V310" i="3"/>
  <c r="V312" i="3"/>
  <c r="V340" i="3"/>
  <c r="V733" i="3"/>
  <c r="V946" i="3"/>
  <c r="V975" i="3"/>
  <c r="V1627" i="3"/>
  <c r="V1848" i="3"/>
  <c r="V1913" i="3"/>
  <c r="V1987" i="3"/>
  <c r="V2065" i="3"/>
  <c r="V2082" i="3"/>
  <c r="V1447" i="3"/>
  <c r="V1460" i="3"/>
  <c r="V232" i="3"/>
  <c r="V1319" i="3"/>
  <c r="V178" i="3"/>
  <c r="V589" i="3"/>
  <c r="V1077" i="3"/>
  <c r="V1313" i="3"/>
  <c r="V637" i="3"/>
  <c r="V235" i="3"/>
  <c r="V679" i="3"/>
  <c r="V1205" i="3"/>
  <c r="V923" i="3"/>
  <c r="V966" i="3"/>
  <c r="V1139" i="3"/>
  <c r="V1402" i="3"/>
  <c r="V618" i="3"/>
  <c r="V1112" i="3"/>
  <c r="V1178" i="3"/>
  <c r="V2005" i="3"/>
  <c r="V256" i="3"/>
  <c r="V926" i="3"/>
  <c r="V969" i="3"/>
  <c r="V1583" i="3"/>
  <c r="V1192" i="3"/>
  <c r="V206" i="3"/>
  <c r="V1156" i="3"/>
  <c r="V65" i="3"/>
  <c r="V72" i="3"/>
  <c r="V89" i="3"/>
  <c r="V363" i="3"/>
  <c r="V370" i="3"/>
  <c r="V385" i="3"/>
  <c r="V512" i="3"/>
  <c r="V519" i="3"/>
  <c r="V530" i="3"/>
  <c r="V536" i="3"/>
  <c r="V543" i="3"/>
  <c r="V758" i="3"/>
  <c r="V797" i="3"/>
  <c r="V845" i="3"/>
  <c r="V851" i="3"/>
  <c r="V857" i="3"/>
  <c r="V869" i="3"/>
  <c r="V961" i="3"/>
  <c r="V1521" i="3"/>
  <c r="V1538" i="3"/>
  <c r="V1676" i="3"/>
  <c r="V1722" i="3"/>
  <c r="V1731" i="3"/>
  <c r="V1734" i="3"/>
  <c r="V1742" i="3"/>
  <c r="V1750" i="3"/>
  <c r="V1759" i="3"/>
  <c r="V1949" i="3"/>
  <c r="V1296" i="3"/>
  <c r="V180" i="3"/>
  <c r="V591" i="3"/>
  <c r="V1071" i="3"/>
  <c r="V1314" i="3"/>
  <c r="V254" i="3"/>
  <c r="V444" i="3"/>
  <c r="V689" i="3"/>
  <c r="V927" i="3"/>
  <c r="V116" i="3"/>
  <c r="V1122" i="3"/>
  <c r="V938" i="3"/>
  <c r="V1393" i="3"/>
  <c r="V1412" i="3"/>
  <c r="V690" i="3"/>
  <c r="V1881" i="3"/>
  <c r="V224" i="3"/>
  <c r="V1095" i="3"/>
  <c r="V1312" i="3"/>
  <c r="V231" i="3"/>
  <c r="V1202" i="3"/>
  <c r="V1255" i="3"/>
  <c r="V1400" i="3"/>
  <c r="V915" i="3"/>
  <c r="V666" i="3"/>
  <c r="V1193" i="3"/>
  <c r="V909" i="3"/>
  <c r="V2086" i="3"/>
  <c r="V1315" i="3"/>
  <c r="V1132" i="3"/>
  <c r="V76" i="3"/>
  <c r="V110" i="3"/>
  <c r="V374" i="3"/>
  <c r="V408" i="3"/>
  <c r="V766" i="3"/>
  <c r="V805" i="3"/>
  <c r="V836" i="3"/>
  <c r="V874" i="3"/>
  <c r="V964" i="3"/>
  <c r="V258" i="3"/>
  <c r="V692" i="3"/>
  <c r="V768" i="3"/>
  <c r="V807" i="3"/>
  <c r="V1574" i="3"/>
  <c r="V1680" i="3"/>
  <c r="V1815" i="3"/>
  <c r="V1817" i="3"/>
  <c r="V1969" i="3"/>
  <c r="V880" i="3"/>
  <c r="V551" i="3"/>
  <c r="V1240" i="3"/>
  <c r="V127" i="3"/>
  <c r="V1177" i="3"/>
  <c r="V32" i="3"/>
  <c r="V1101" i="3"/>
  <c r="V1353" i="3"/>
  <c r="V1117" i="3"/>
  <c r="V897" i="3"/>
  <c r="V1153" i="3"/>
  <c r="V994" i="3"/>
  <c r="V899" i="3"/>
  <c r="V423" i="3"/>
  <c r="V1324" i="3"/>
  <c r="V1206" i="3"/>
  <c r="V1391" i="3"/>
  <c r="V570" i="3"/>
  <c r="V917" i="3"/>
  <c r="V1338" i="3"/>
  <c r="V1359" i="3"/>
  <c r="V1450" i="3"/>
  <c r="V1463" i="3"/>
  <c r="V202" i="3"/>
  <c r="V638" i="3"/>
  <c r="V1389" i="3"/>
  <c r="V916" i="3"/>
  <c r="V986" i="3"/>
  <c r="V997" i="3"/>
  <c r="V695" i="3"/>
  <c r="V882" i="3"/>
  <c r="V907" i="3"/>
  <c r="V1388" i="3"/>
  <c r="V43" i="3"/>
  <c r="V335" i="3"/>
  <c r="V1448" i="3"/>
  <c r="V1461" i="3"/>
  <c r="V234" i="3"/>
  <c r="V680" i="3"/>
  <c r="V1207" i="3"/>
  <c r="V1354" i="3"/>
  <c r="V1133" i="3"/>
  <c r="V1051" i="3"/>
  <c r="V288" i="3"/>
  <c r="V715" i="3"/>
  <c r="V1616" i="3"/>
  <c r="V1828" i="3"/>
  <c r="V1904" i="3"/>
  <c r="V1978" i="3"/>
  <c r="V1648" i="3"/>
  <c r="V1858" i="3"/>
  <c r="V630" i="3"/>
  <c r="V1128" i="3"/>
  <c r="V142" i="3"/>
  <c r="V576" i="3"/>
  <c r="V1329" i="3"/>
  <c r="V261" i="3"/>
  <c r="V1245" i="3"/>
  <c r="V1301" i="3"/>
  <c r="V446" i="3"/>
  <c r="V1282" i="3"/>
  <c r="V1330" i="3"/>
  <c r="V1168" i="3"/>
  <c r="V1119" i="3"/>
  <c r="V192" i="3"/>
  <c r="V619" i="3"/>
  <c r="V1113" i="3"/>
  <c r="V1335" i="3"/>
  <c r="V1252" i="3"/>
  <c r="V1190" i="3"/>
  <c r="V1486" i="3"/>
  <c r="V2052" i="3"/>
  <c r="V1683" i="3"/>
  <c r="V1803" i="3"/>
  <c r="V1885" i="3"/>
  <c r="V1967" i="3"/>
  <c r="V1355" i="3"/>
  <c r="V756" i="3"/>
  <c r="V795" i="3"/>
  <c r="V1216" i="3"/>
  <c r="V1386" i="3"/>
  <c r="V1260" i="3"/>
  <c r="V1140" i="3"/>
  <c r="V249" i="3"/>
  <c r="V436" i="3"/>
  <c r="V685" i="3"/>
  <c r="V921" i="3"/>
  <c r="V1578" i="3"/>
  <c r="V1798" i="3"/>
  <c r="V1877" i="3"/>
  <c r="V183" i="3"/>
  <c r="V593" i="3"/>
  <c r="V1080" i="3"/>
  <c r="V138" i="3"/>
  <c r="V425" i="3"/>
  <c r="V1318" i="3"/>
  <c r="V1102" i="3"/>
  <c r="V552" i="3"/>
  <c r="V1241" i="3"/>
  <c r="V1220" i="3"/>
  <c r="V1000" i="3"/>
  <c r="V82" i="3"/>
  <c r="V380" i="3"/>
  <c r="V525" i="3"/>
  <c r="V842" i="3"/>
  <c r="V193" i="3"/>
  <c r="V620" i="3"/>
  <c r="V1114" i="3"/>
  <c r="V900" i="3"/>
  <c r="V241" i="3"/>
  <c r="V201" i="3"/>
  <c r="V577" i="3"/>
  <c r="V1008" i="3"/>
  <c r="V458" i="3"/>
  <c r="V1267" i="3"/>
  <c r="V286" i="3"/>
  <c r="V713" i="3"/>
  <c r="V1618" i="3"/>
  <c r="V1826" i="3"/>
  <c r="V1902" i="3"/>
  <c r="V1976" i="3"/>
  <c r="V610" i="3"/>
  <c r="V886" i="3"/>
  <c r="V1123" i="3"/>
  <c r="V1419" i="3"/>
  <c r="V1263" i="3"/>
  <c r="V667" i="3"/>
  <c r="V1194" i="3"/>
  <c r="V911" i="3"/>
  <c r="V1646" i="3"/>
  <c r="V1856" i="3"/>
  <c r="V999" i="3"/>
  <c r="V1392" i="3"/>
  <c r="V1043" i="3"/>
  <c r="V1250" i="3"/>
  <c r="V210" i="3"/>
  <c r="V641" i="3"/>
  <c r="V1149" i="3"/>
  <c r="V773" i="3"/>
  <c r="V812" i="3"/>
  <c r="V1587" i="3"/>
  <c r="V1805" i="3"/>
  <c r="V1884" i="3"/>
  <c r="V1966" i="3"/>
  <c r="V1622" i="3"/>
  <c r="V993" i="3"/>
  <c r="V609" i="3"/>
  <c r="V908" i="3"/>
  <c r="V291" i="3"/>
  <c r="V462" i="3"/>
  <c r="V1497" i="3"/>
  <c r="V1686" i="3"/>
  <c r="V2055" i="3"/>
  <c r="V2079" i="3"/>
  <c r="V1003" i="3"/>
  <c r="V1004" i="3"/>
  <c r="V1053" i="3"/>
  <c r="V1054" i="3"/>
  <c r="V1055" i="3"/>
  <c r="V1056" i="3"/>
  <c r="V1180" i="3"/>
  <c r="V883" i="3"/>
  <c r="V63" i="3"/>
  <c r="V361" i="3"/>
  <c r="V510" i="3"/>
  <c r="V1529" i="3"/>
  <c r="V1730" i="3"/>
  <c r="V1741" i="3"/>
  <c r="V1956" i="3"/>
  <c r="V1427" i="3"/>
  <c r="V1470" i="3"/>
  <c r="V1326" i="3"/>
  <c r="V1361" i="3"/>
  <c r="V1387" i="3"/>
  <c r="V1134" i="3"/>
  <c r="V410" i="3"/>
  <c r="V1306" i="3"/>
  <c r="V1242" i="3"/>
  <c r="V91" i="3"/>
  <c r="V97" i="3"/>
  <c r="V387" i="3"/>
  <c r="V393" i="3"/>
  <c r="V399" i="3"/>
  <c r="V532" i="3"/>
  <c r="V538" i="3"/>
  <c r="V854" i="3"/>
  <c r="V860" i="3"/>
  <c r="V866" i="3"/>
  <c r="V958" i="3"/>
  <c r="V1534" i="3"/>
  <c r="V1548" i="3"/>
  <c r="V1559" i="3"/>
  <c r="V1669" i="3"/>
  <c r="V1672" i="3"/>
  <c r="V1746" i="3"/>
  <c r="V1755" i="3"/>
  <c r="V1765" i="3"/>
  <c r="V1772" i="3"/>
  <c r="V1782" i="3"/>
  <c r="V1791" i="3"/>
  <c r="V53" i="3"/>
  <c r="V331" i="3"/>
  <c r="V345" i="3"/>
  <c r="V494" i="3"/>
  <c r="V750" i="3"/>
  <c r="V789" i="3"/>
  <c r="V825" i="3"/>
  <c r="V953" i="3"/>
  <c r="V1015" i="3"/>
  <c r="V1064" i="3"/>
  <c r="V1227" i="3"/>
  <c r="V1515" i="3"/>
  <c r="V1658" i="3"/>
  <c r="V1865" i="3"/>
  <c r="V1938" i="3"/>
  <c r="V1997" i="3"/>
  <c r="V2023" i="3"/>
  <c r="V2042" i="3"/>
  <c r="V2071" i="3"/>
  <c r="V1333" i="3"/>
  <c r="V985" i="3"/>
  <c r="V1341" i="3"/>
  <c r="V1585" i="3"/>
  <c r="V1801" i="3"/>
  <c r="V970" i="3"/>
  <c r="V1256" i="3"/>
  <c r="V1169" i="3"/>
  <c r="V260" i="3"/>
  <c r="V914" i="3"/>
  <c r="V1057" i="3"/>
  <c r="V1058" i="3"/>
  <c r="V1404" i="3"/>
  <c r="V1617" i="3"/>
  <c r="V153" i="3"/>
  <c r="V1174" i="3"/>
  <c r="V890" i="3"/>
  <c r="V1125" i="3"/>
  <c r="V441" i="3"/>
  <c r="V238" i="3"/>
  <c r="V650" i="3"/>
  <c r="V1173" i="3"/>
  <c r="V280" i="3"/>
  <c r="V1451" i="3"/>
  <c r="V179" i="3"/>
  <c r="V590" i="3"/>
  <c r="V1076" i="3"/>
  <c r="V902" i="3"/>
  <c r="V149" i="3"/>
  <c r="V1039" i="3"/>
  <c r="V459" i="3"/>
  <c r="V2006" i="3"/>
  <c r="V1435" i="3"/>
  <c r="V1480" i="3"/>
  <c r="V1363" i="3"/>
  <c r="V1586" i="3"/>
  <c r="V1268" i="3"/>
  <c r="V1208" i="3"/>
  <c r="V1644" i="3"/>
  <c r="V1854" i="3"/>
  <c r="V187" i="3"/>
  <c r="V595" i="3"/>
  <c r="V1362" i="3"/>
  <c r="V998" i="3"/>
  <c r="V248" i="3"/>
  <c r="V439" i="3"/>
  <c r="V686" i="3"/>
  <c r="V1410" i="3"/>
  <c r="V18" i="3"/>
  <c r="V1452" i="3"/>
  <c r="V1464" i="3"/>
  <c r="V293" i="3"/>
  <c r="V464" i="3"/>
  <c r="V716" i="3"/>
  <c r="V940" i="3"/>
  <c r="V1619" i="3"/>
  <c r="V1829" i="3"/>
  <c r="V1905" i="3"/>
  <c r="V1421" i="3"/>
  <c r="V1325" i="3"/>
  <c r="V2002" i="3"/>
  <c r="V473" i="3"/>
  <c r="V2009" i="3"/>
  <c r="V1049" i="3"/>
  <c r="V1653" i="3"/>
  <c r="V1930" i="3"/>
  <c r="V1120" i="3"/>
  <c r="V1032" i="3"/>
  <c r="V1243" i="3"/>
  <c r="V239" i="3"/>
  <c r="V653" i="3"/>
  <c r="V1183" i="3"/>
  <c r="V164" i="3"/>
  <c r="V601" i="3"/>
  <c r="V903" i="3"/>
  <c r="V881" i="3"/>
  <c r="V1115" i="3"/>
  <c r="V1259" i="3"/>
  <c r="V1395" i="3"/>
  <c r="V1612" i="3"/>
  <c r="V1154" i="3"/>
  <c r="V1316" i="3"/>
  <c r="V1349" i="3"/>
  <c r="V1430" i="3"/>
  <c r="V708" i="3"/>
  <c r="V1610" i="3"/>
  <c r="V1824" i="3"/>
  <c r="V1897" i="3"/>
  <c r="V1099" i="3"/>
  <c r="V15" i="3"/>
  <c r="V1475" i="3"/>
  <c r="V876" i="3"/>
  <c r="V429" i="3"/>
  <c r="V1272" i="3"/>
  <c r="V1474" i="3"/>
  <c r="V216" i="3"/>
  <c r="V647" i="3"/>
  <c r="V1163" i="3"/>
  <c r="V171" i="3"/>
  <c r="V1096" i="3"/>
  <c r="V1429" i="3"/>
  <c r="V1411" i="3"/>
  <c r="V1347" i="3"/>
  <c r="V282" i="3"/>
  <c r="V710" i="3"/>
  <c r="V131" i="3"/>
  <c r="V1271" i="3"/>
  <c r="V165" i="3"/>
  <c r="V912" i="3"/>
  <c r="V244" i="3"/>
  <c r="V683" i="3"/>
  <c r="V1214" i="3"/>
  <c r="V1040" i="3"/>
  <c r="V694" i="3"/>
  <c r="V215" i="3"/>
  <c r="V646" i="3"/>
  <c r="V1162" i="3"/>
  <c r="V287" i="3"/>
  <c r="V714" i="3"/>
  <c r="V776" i="3"/>
  <c r="V815" i="3"/>
  <c r="V1615" i="3"/>
  <c r="V1827" i="3"/>
  <c r="V1903" i="3"/>
  <c r="V1977" i="3"/>
  <c r="V321" i="3"/>
  <c r="V1853" i="3"/>
  <c r="V906" i="3"/>
  <c r="V554" i="3"/>
  <c r="V1254" i="3"/>
  <c r="V924" i="3"/>
  <c r="V967" i="3"/>
  <c r="V605" i="3"/>
  <c r="V1089" i="3"/>
  <c r="V448" i="3"/>
  <c r="V771" i="3"/>
  <c r="V810" i="3"/>
  <c r="V1682" i="3"/>
  <c r="V1804" i="3"/>
  <c r="V1883" i="3"/>
  <c r="V1965" i="3"/>
  <c r="V2025" i="3"/>
  <c r="V1473" i="3"/>
  <c r="V1405" i="3"/>
  <c r="V1155" i="3"/>
  <c r="V913" i="3"/>
  <c r="V1408" i="3"/>
  <c r="V158" i="3"/>
  <c r="V1581" i="3"/>
  <c r="V1159" i="3"/>
  <c r="V1106" i="3"/>
  <c r="V606" i="3"/>
  <c r="V1082" i="3"/>
  <c r="V1485" i="3"/>
  <c r="V1963" i="3"/>
  <c r="V1045" i="3"/>
  <c r="V1407" i="3"/>
  <c r="V896" i="3"/>
  <c r="V1150" i="3"/>
  <c r="V718" i="3"/>
  <c r="V1602" i="3"/>
  <c r="V1907" i="3"/>
  <c r="V23" i="3"/>
  <c r="V132" i="3"/>
  <c r="V430" i="3"/>
  <c r="V556" i="3"/>
  <c r="V1431" i="3"/>
  <c r="V1437" i="3"/>
  <c r="V1478" i="3"/>
  <c r="V1365" i="3"/>
  <c r="V1261" i="3"/>
  <c r="V1334" i="3"/>
  <c r="V156" i="3"/>
  <c r="V614" i="3"/>
  <c r="V1037" i="3"/>
  <c r="V1170" i="3"/>
  <c r="V185" i="3"/>
  <c r="V608" i="3"/>
  <c r="V905" i="3"/>
  <c r="V322" i="3"/>
  <c r="V1645" i="3"/>
  <c r="V1855" i="3"/>
  <c r="V160" i="3"/>
  <c r="V188" i="3"/>
  <c r="V596" i="3"/>
  <c r="V172" i="3"/>
  <c r="V599" i="3"/>
  <c r="V1266" i="3"/>
  <c r="V1317" i="3"/>
  <c r="V1348" i="3"/>
  <c r="V910" i="3"/>
  <c r="V1023" i="3"/>
  <c r="V1432" i="3"/>
  <c r="V594" i="3"/>
  <c r="V1090" i="3"/>
  <c r="V877" i="3"/>
  <c r="V1601" i="3"/>
  <c r="V143" i="3"/>
  <c r="V575" i="3"/>
  <c r="V612" i="3"/>
  <c r="V1104" i="3"/>
  <c r="V1218" i="3"/>
  <c r="V1048" i="3"/>
  <c r="V1024" i="3"/>
  <c r="V1832" i="3"/>
  <c r="V1034" i="3"/>
  <c r="V1385" i="3"/>
  <c r="V106" i="3"/>
  <c r="V545" i="3"/>
  <c r="V1567" i="3"/>
  <c r="V1789" i="3"/>
  <c r="V1687" i="3"/>
  <c r="V2027" i="3"/>
  <c r="V2056" i="3"/>
  <c r="V421" i="3"/>
  <c r="V1336" i="3"/>
  <c r="V162" i="3"/>
  <c r="V604" i="3"/>
  <c r="V1087" i="3"/>
  <c r="V251" i="3"/>
  <c r="V437" i="3"/>
  <c r="V719" i="3"/>
  <c r="V1603" i="3"/>
  <c r="V1908" i="3"/>
  <c r="V996" i="3"/>
  <c r="V894" i="3"/>
  <c r="V1035" i="3"/>
  <c r="V1210" i="3"/>
  <c r="V136" i="3"/>
  <c r="V433" i="3"/>
  <c r="V561" i="3"/>
  <c r="V1274" i="3"/>
  <c r="V1026" i="3"/>
  <c r="V173" i="3"/>
  <c r="V1001" i="3"/>
  <c r="V1264" i="3"/>
  <c r="V479" i="3"/>
  <c r="V904" i="3"/>
  <c r="V1093" i="3"/>
  <c r="V1364" i="3"/>
  <c r="V1399" i="3"/>
  <c r="V1275" i="3"/>
  <c r="V1453" i="3"/>
  <c r="V1465" i="3"/>
  <c r="V20" i="3"/>
  <c r="V21" i="3"/>
  <c r="V182" i="3"/>
  <c r="V592" i="3"/>
  <c r="V1079" i="3"/>
  <c r="V1038" i="3"/>
  <c r="V743" i="3"/>
  <c r="V1604" i="3"/>
  <c r="V1689" i="3"/>
  <c r="V2076" i="3"/>
  <c r="V243" i="3"/>
  <c r="V682" i="3"/>
  <c r="V1213" i="3"/>
  <c r="V1482" i="3"/>
  <c r="V137" i="3"/>
  <c r="V157" i="3"/>
  <c r="V613" i="3"/>
  <c r="V1092" i="3"/>
  <c r="V1557" i="3"/>
  <c r="V1780" i="3"/>
  <c r="V422" i="3"/>
  <c r="V1105" i="3"/>
  <c r="V1083" i="3"/>
  <c r="V69" i="3"/>
  <c r="V81" i="3"/>
  <c r="V290" i="3"/>
  <c r="V457" i="3"/>
  <c r="V461" i="3"/>
  <c r="V516" i="3"/>
  <c r="V524" i="3"/>
  <c r="V1496" i="3"/>
  <c r="V1527" i="3"/>
  <c r="V1537" i="3"/>
  <c r="V1668" i="3"/>
  <c r="V1675" i="3"/>
  <c r="V1685" i="3"/>
  <c r="V1728" i="3"/>
  <c r="V1749" i="3"/>
  <c r="V1954" i="3"/>
  <c r="V2004" i="3"/>
  <c r="V2054" i="3"/>
  <c r="V2078" i="3"/>
  <c r="V144" i="3"/>
  <c r="V1002" i="3"/>
  <c r="V1027" i="3"/>
  <c r="V145" i="3"/>
  <c r="V573" i="3"/>
  <c r="V275" i="3"/>
  <c r="V703" i="3"/>
  <c r="V161" i="3"/>
  <c r="V1454" i="3"/>
  <c r="V1466" i="3"/>
  <c r="V1413" i="3"/>
  <c r="V1211" i="3"/>
  <c r="V170" i="3"/>
  <c r="V327" i="3"/>
  <c r="V1418" i="3"/>
  <c r="V1031" i="3"/>
  <c r="V1598" i="3"/>
  <c r="V1892" i="3"/>
  <c r="V1028" i="3"/>
  <c r="V1426" i="3"/>
  <c r="V1469" i="3"/>
  <c r="V46" i="3"/>
  <c r="V338" i="3"/>
  <c r="V489" i="3"/>
  <c r="V745" i="3"/>
  <c r="V784" i="3"/>
  <c r="V1830" i="3"/>
  <c r="V1979" i="3"/>
  <c r="V1042" i="3"/>
  <c r="V1889" i="3"/>
  <c r="V1107" i="3"/>
  <c r="V1424" i="3"/>
  <c r="V1468" i="3"/>
  <c r="V1160" i="3"/>
  <c r="V1047" i="3"/>
  <c r="V270" i="3"/>
  <c r="V1594" i="3"/>
  <c r="V1809" i="3"/>
  <c r="V1420" i="3"/>
  <c r="V1044" i="3"/>
  <c r="V901" i="3"/>
  <c r="V1036" i="3"/>
  <c r="V14" i="3"/>
  <c r="V1445" i="3"/>
  <c r="V1458" i="3"/>
  <c r="V176" i="3"/>
  <c r="V1072" i="3"/>
  <c r="V333" i="3"/>
  <c r="V1960" i="3"/>
  <c r="V273" i="3"/>
  <c r="V1022" i="3"/>
  <c r="V1046" i="3"/>
  <c r="V1397" i="3"/>
  <c r="V585" i="3"/>
  <c r="V1265" i="3"/>
  <c r="V177" i="3"/>
  <c r="V586" i="3"/>
  <c r="V1074" i="3"/>
  <c r="V1025" i="3"/>
  <c r="V168" i="3"/>
  <c r="V1033" i="3"/>
  <c r="V558" i="3"/>
  <c r="V1273" i="3"/>
  <c r="V652" i="3"/>
  <c r="V1433" i="3"/>
  <c r="V1479" i="3"/>
  <c r="V1691" i="3"/>
  <c r="V1981" i="3"/>
  <c r="V1593" i="3"/>
  <c r="V878" i="3"/>
  <c r="V1108" i="3"/>
  <c r="V929" i="3"/>
  <c r="V972" i="3"/>
  <c r="V451" i="3"/>
  <c r="V1605" i="3"/>
  <c r="V1982" i="3"/>
  <c r="V1812" i="3"/>
  <c r="V887" i="3"/>
  <c r="V1118" i="3"/>
  <c r="V1851" i="3"/>
  <c r="V318" i="3"/>
  <c r="V738" i="3"/>
  <c r="V1650" i="3"/>
  <c r="V1928" i="3"/>
  <c r="V1580" i="3"/>
  <c r="V1878" i="3"/>
  <c r="V587" i="3"/>
  <c r="V1075" i="3"/>
  <c r="V1030" i="3"/>
  <c r="V1212" i="3"/>
  <c r="V1098" i="3"/>
  <c r="V16" i="3"/>
  <c r="V1971" i="3"/>
  <c r="V2047" i="3"/>
  <c r="V2048" i="3"/>
  <c r="V701" i="3"/>
  <c r="V1592" i="3"/>
  <c r="V271" i="3"/>
  <c r="V699" i="3"/>
  <c r="V1595" i="3"/>
  <c r="V1810" i="3"/>
  <c r="V1890" i="3"/>
  <c r="V367" i="3"/>
  <c r="V379" i="3"/>
  <c r="V761" i="3"/>
  <c r="V800" i="3"/>
  <c r="V840" i="3"/>
  <c r="V1390" i="3"/>
  <c r="V1041" i="3"/>
  <c r="V1029" i="3"/>
  <c r="V317" i="3"/>
  <c r="V737" i="3"/>
  <c r="V739" i="3"/>
  <c r="V1649" i="3"/>
  <c r="V1927" i="3"/>
  <c r="V932" i="3"/>
  <c r="V973" i="3"/>
  <c r="V1472" i="3"/>
  <c r="V1471" i="3"/>
  <c r="V1332" i="3"/>
  <c r="V44" i="3"/>
  <c r="V336" i="3"/>
  <c r="V1416" i="3"/>
  <c r="V428" i="3"/>
  <c r="V555" i="3"/>
  <c r="V267" i="3"/>
  <c r="V1050" i="3"/>
  <c r="V70" i="3"/>
  <c r="V83" i="3"/>
  <c r="V92" i="3"/>
  <c r="V98" i="3"/>
  <c r="V368" i="3"/>
  <c r="V381" i="3"/>
  <c r="V388" i="3"/>
  <c r="V394" i="3"/>
  <c r="V400" i="3"/>
  <c r="V517" i="3"/>
  <c r="V526" i="3"/>
  <c r="V533" i="3"/>
  <c r="V539" i="3"/>
  <c r="V764" i="3"/>
  <c r="V803" i="3"/>
  <c r="V843" i="3"/>
  <c r="V849" i="3"/>
  <c r="V855" i="3"/>
  <c r="V861" i="3"/>
  <c r="V867" i="3"/>
  <c r="V959" i="3"/>
  <c r="V1525" i="3"/>
  <c r="V1543" i="3"/>
  <c r="V1560" i="3"/>
  <c r="V1570" i="3"/>
  <c r="V1666" i="3"/>
  <c r="V1673" i="3"/>
  <c r="V1726" i="3"/>
  <c r="V1737" i="3"/>
  <c r="V1747" i="3"/>
  <c r="V1756" i="3"/>
  <c r="V1766" i="3"/>
  <c r="V1773" i="3"/>
  <c r="V1783" i="3"/>
  <c r="V1792" i="3"/>
  <c r="V1952" i="3"/>
  <c r="V1489" i="3"/>
  <c r="V930" i="3"/>
  <c r="V931" i="3"/>
  <c r="V1589" i="3"/>
  <c r="V1456" i="3"/>
  <c r="V266" i="3"/>
  <c r="V700" i="3"/>
  <c r="V1591" i="3"/>
  <c r="V1807" i="3"/>
  <c r="V1887" i="3"/>
  <c r="V1073" i="3"/>
  <c r="V1428" i="3"/>
  <c r="V1434" i="3"/>
  <c r="V584" i="3"/>
  <c r="V269" i="3"/>
  <c r="V698" i="3"/>
  <c r="V1596" i="3"/>
  <c r="V1811" i="3"/>
  <c r="V832" i="3"/>
  <c r="V603" i="3"/>
  <c r="V1088" i="3"/>
  <c r="V174" i="3"/>
  <c r="V831" i="3"/>
  <c r="V1651" i="3"/>
  <c r="V597" i="3"/>
  <c r="V1444" i="3"/>
  <c r="V1457" i="3"/>
  <c r="V1443" i="3"/>
  <c r="V245" i="3"/>
  <c r="V1052" i="3"/>
  <c r="V918" i="3"/>
  <c r="V30" i="3"/>
  <c r="V481" i="3"/>
  <c r="V2015" i="3"/>
  <c r="V169" i="3"/>
  <c r="V484" i="3"/>
  <c r="V2017" i="3"/>
  <c r="V1276" i="3"/>
  <c r="V108" i="3"/>
  <c r="V547" i="3"/>
  <c r="V1576" i="3"/>
  <c r="V1875" i="3"/>
  <c r="V1961" i="3"/>
  <c r="V148" i="3"/>
  <c r="V919" i="3"/>
  <c r="V1417" i="3"/>
  <c r="V1021" i="3"/>
  <c r="V2016" i="3"/>
  <c r="V984" i="3"/>
  <c r="V482" i="3"/>
  <c r="V2014" i="3"/>
  <c r="V483" i="3"/>
  <c r="V1217" i="3"/>
  <c r="V1422" i="3"/>
  <c r="V1652" i="3"/>
  <c r="V1929" i="3"/>
  <c r="U26" i="3"/>
  <c r="U27" i="3"/>
  <c r="U56" i="3"/>
  <c r="U59" i="3"/>
  <c r="U60" i="3"/>
  <c r="U67" i="3"/>
  <c r="U68" i="3"/>
  <c r="U79" i="3"/>
  <c r="U325" i="3"/>
  <c r="U326" i="3"/>
  <c r="U328" i="3"/>
  <c r="U329" i="3"/>
  <c r="U348" i="3"/>
  <c r="U349" i="3"/>
  <c r="U366" i="3"/>
  <c r="U377" i="3"/>
  <c r="U378" i="3"/>
  <c r="U383" i="3"/>
  <c r="U503" i="3"/>
  <c r="U504" i="3"/>
  <c r="U515" i="3"/>
  <c r="U522" i="3"/>
  <c r="U523" i="3"/>
  <c r="U528" i="3"/>
  <c r="U752" i="3"/>
  <c r="U759" i="3"/>
  <c r="U791" i="3"/>
  <c r="U798" i="3"/>
  <c r="U799" i="3"/>
  <c r="U801" i="3"/>
  <c r="U827" i="3"/>
  <c r="U839" i="3"/>
  <c r="U841" i="3"/>
  <c r="U955" i="3"/>
  <c r="U956" i="3"/>
  <c r="U980" i="3"/>
  <c r="U981" i="3"/>
  <c r="U1010" i="3"/>
  <c r="U1013" i="3"/>
  <c r="U1017" i="3"/>
  <c r="U1062" i="3"/>
  <c r="U1066" i="3"/>
  <c r="U1067" i="3"/>
  <c r="U1215" i="3"/>
  <c r="U1224" i="3"/>
  <c r="U1230" i="3"/>
  <c r="U1231" i="3"/>
  <c r="U1233" i="3"/>
  <c r="U1234" i="3"/>
  <c r="U1379" i="3"/>
  <c r="U1380" i="3"/>
  <c r="M1503" i="3"/>
  <c r="U1504" i="3"/>
  <c r="U1505" i="3"/>
  <c r="U1510" i="3"/>
  <c r="U1511" i="3"/>
  <c r="U1512" i="3"/>
  <c r="U1524" i="3"/>
  <c r="U1656" i="3"/>
  <c r="U1660" i="3"/>
  <c r="U1665" i="3"/>
  <c r="U1700" i="3"/>
  <c r="U1701" i="3"/>
  <c r="U1704" i="3"/>
  <c r="U1705" i="3"/>
  <c r="U1709" i="3"/>
  <c r="U1725" i="3"/>
  <c r="U1736" i="3"/>
  <c r="U1862" i="3"/>
  <c r="U1872" i="3"/>
  <c r="U1933" i="3"/>
  <c r="U1935" i="3"/>
  <c r="U1945" i="3"/>
  <c r="U1951" i="3"/>
  <c r="U1992" i="3"/>
  <c r="U1993" i="3"/>
  <c r="U2039" i="3"/>
  <c r="U2040" i="3"/>
  <c r="U2044" i="3"/>
  <c r="U2073" i="3"/>
  <c r="U1374" i="3"/>
  <c r="U71" i="3"/>
  <c r="U84" i="3"/>
  <c r="U93" i="3"/>
  <c r="U99" i="3"/>
  <c r="U147" i="3"/>
  <c r="U369" i="3"/>
  <c r="U382" i="3"/>
  <c r="U395" i="3"/>
  <c r="U401" i="3"/>
  <c r="U414" i="3"/>
  <c r="U518" i="3"/>
  <c r="U534" i="3"/>
  <c r="U540" i="3"/>
  <c r="U844" i="3"/>
  <c r="U850" i="3"/>
  <c r="U856" i="3"/>
  <c r="U862" i="3"/>
  <c r="U868" i="3"/>
  <c r="U960" i="3"/>
  <c r="U1526" i="3"/>
  <c r="U1536" i="3"/>
  <c r="U1544" i="3"/>
  <c r="U1550" i="3"/>
  <c r="M1561" i="3"/>
  <c r="U1571" i="3"/>
  <c r="U1667" i="3"/>
  <c r="U1738" i="3"/>
  <c r="U1748" i="3"/>
  <c r="U1757" i="3"/>
  <c r="U1767" i="3"/>
  <c r="U1774" i="3"/>
  <c r="U1784" i="3"/>
  <c r="M1793" i="3"/>
  <c r="U1953" i="3"/>
  <c r="U113" i="3"/>
  <c r="U413" i="3"/>
  <c r="U1373" i="3"/>
  <c r="U420" i="3"/>
  <c r="U1367" i="3"/>
  <c r="U1378" i="3"/>
  <c r="U1377" i="3"/>
  <c r="U1371" i="3"/>
  <c r="U1007" i="3"/>
  <c r="U1372" i="3"/>
  <c r="U1369" i="3"/>
  <c r="U263" i="3"/>
  <c r="U2061" i="3"/>
  <c r="U2087" i="3"/>
  <c r="U2063" i="3"/>
  <c r="U1006" i="3"/>
  <c r="M1509" i="3"/>
  <c r="U412" i="3"/>
  <c r="U358" i="3"/>
  <c r="U507" i="3"/>
  <c r="U828" i="3"/>
  <c r="U1518" i="3"/>
  <c r="U1661" i="3"/>
  <c r="U2045" i="3"/>
  <c r="U1370" i="3"/>
  <c r="U625" i="3"/>
  <c r="U1121" i="3"/>
  <c r="U1289" i="3"/>
  <c r="U39" i="3"/>
  <c r="U352" i="3"/>
  <c r="U498" i="3"/>
  <c r="U1716" i="3"/>
  <c r="U1868" i="3"/>
  <c r="U1941" i="3"/>
  <c r="U1136" i="3"/>
  <c r="U564" i="3"/>
  <c r="U1005" i="3"/>
  <c r="U1287" i="3"/>
  <c r="U1307" i="3"/>
  <c r="U941" i="3"/>
  <c r="U1292" i="3"/>
  <c r="U1376" i="3"/>
  <c r="U29" i="3"/>
  <c r="U319" i="3"/>
  <c r="U486" i="3"/>
  <c r="N740" i="3"/>
  <c r="T740" i="3" s="1"/>
  <c r="U781" i="3"/>
  <c r="U820" i="3"/>
  <c r="U948" i="3"/>
  <c r="U977" i="3"/>
  <c r="U1294" i="3"/>
  <c r="U146" i="3"/>
  <c r="U669" i="3"/>
  <c r="U35" i="3"/>
  <c r="U351" i="3"/>
  <c r="U497" i="3"/>
  <c r="U565" i="3"/>
  <c r="U1288" i="3"/>
  <c r="U1308" i="3"/>
  <c r="N1715" i="3"/>
  <c r="T1715" i="3" s="1"/>
  <c r="U1867" i="3"/>
  <c r="U1940" i="3"/>
  <c r="U283" i="3"/>
  <c r="U711" i="3"/>
  <c r="U1613" i="3"/>
  <c r="U1900" i="3"/>
  <c r="U1137" i="3"/>
  <c r="U1508" i="3"/>
  <c r="U1707" i="3"/>
  <c r="U2068" i="3"/>
  <c r="U297" i="3"/>
  <c r="U300" i="3"/>
  <c r="U303" i="3"/>
  <c r="U725" i="3"/>
  <c r="U728" i="3"/>
  <c r="U943" i="3"/>
  <c r="U1630" i="3"/>
  <c r="U1635" i="3"/>
  <c r="U1639" i="3"/>
  <c r="U1839" i="3"/>
  <c r="M1843" i="3"/>
  <c r="U1920" i="3"/>
  <c r="U121" i="3"/>
  <c r="U419" i="3"/>
  <c r="U623" i="3"/>
  <c r="U884" i="3"/>
  <c r="U892" i="3"/>
  <c r="U1297" i="3"/>
  <c r="U415" i="3"/>
  <c r="U567" i="3"/>
  <c r="U1309" i="3"/>
  <c r="U1278" i="3"/>
  <c r="U1327" i="3"/>
  <c r="U38" i="3"/>
  <c r="U354" i="3"/>
  <c r="U1718" i="3"/>
  <c r="U1870" i="3"/>
  <c r="U1943" i="3"/>
  <c r="U562" i="3"/>
  <c r="U1290" i="3"/>
  <c r="U1248" i="3"/>
  <c r="U1257" i="3"/>
  <c r="U1302" i="3"/>
  <c r="U1293" i="3"/>
  <c r="U888" i="3"/>
  <c r="U199" i="3"/>
  <c r="U250" i="3"/>
  <c r="U687" i="3"/>
  <c r="U1799" i="3"/>
  <c r="U1879" i="3"/>
  <c r="U670" i="3"/>
  <c r="U1196" i="3"/>
  <c r="U454" i="3"/>
  <c r="U706" i="3"/>
  <c r="U935" i="3"/>
  <c r="U1493" i="3"/>
  <c r="U1608" i="3"/>
  <c r="U1822" i="3"/>
  <c r="U1895" i="3"/>
  <c r="M1974" i="3"/>
  <c r="U1710" i="3"/>
  <c r="U1857" i="3"/>
  <c r="U1352" i="3"/>
  <c r="U115" i="3"/>
  <c r="U427" i="3"/>
  <c r="U1284" i="3"/>
  <c r="U221" i="3"/>
  <c r="U1188" i="3"/>
  <c r="U662" i="3"/>
  <c r="U1189" i="3"/>
  <c r="U1253" i="3"/>
  <c r="U31" i="3"/>
  <c r="U1342" i="3"/>
  <c r="U1085" i="3"/>
  <c r="U1094" i="3"/>
  <c r="U1299" i="3"/>
  <c r="U1439" i="3"/>
  <c r="U664" i="3"/>
  <c r="U1237" i="3"/>
  <c r="U150" i="3"/>
  <c r="U277" i="3"/>
  <c r="U453" i="3"/>
  <c r="U934" i="3"/>
  <c r="U1492" i="3"/>
  <c r="U1607" i="3"/>
  <c r="U1973" i="3"/>
  <c r="U51" i="3"/>
  <c r="U125" i="3"/>
  <c r="U343" i="3"/>
  <c r="U492" i="3"/>
  <c r="U580" i="3"/>
  <c r="U787" i="3"/>
  <c r="U823" i="3"/>
  <c r="U1277" i="3"/>
  <c r="U1513" i="3"/>
  <c r="U1863" i="3"/>
  <c r="U1936" i="3"/>
  <c r="U1295" i="3"/>
  <c r="U304" i="3"/>
  <c r="U729" i="3"/>
  <c r="U1631" i="3"/>
  <c r="U1640" i="3"/>
  <c r="U1844" i="3"/>
  <c r="U1916" i="3"/>
  <c r="U1925" i="3"/>
  <c r="U474" i="3"/>
  <c r="U308" i="3"/>
  <c r="U476" i="3"/>
  <c r="U1633" i="3"/>
  <c r="U1694" i="3"/>
  <c r="U1837" i="3"/>
  <c r="U1918" i="3"/>
  <c r="U2012" i="3"/>
  <c r="U2033" i="3"/>
  <c r="U426" i="3"/>
  <c r="U135" i="3"/>
  <c r="U1298" i="3"/>
  <c r="U1425" i="3"/>
  <c r="U1146" i="3"/>
  <c r="U550" i="3"/>
  <c r="U1285" i="3"/>
  <c r="U191" i="3"/>
  <c r="U617" i="3"/>
  <c r="U1111" i="3"/>
  <c r="U124" i="3"/>
  <c r="U1351" i="3"/>
  <c r="U166" i="3"/>
  <c r="U600" i="3"/>
  <c r="U1084" i="3"/>
  <c r="U1166" i="3"/>
  <c r="U1403" i="3"/>
  <c r="U301" i="3"/>
  <c r="U726" i="3"/>
  <c r="U944" i="3"/>
  <c r="U1637" i="3"/>
  <c r="U1841" i="3"/>
  <c r="U1922" i="3"/>
  <c r="U1384" i="3"/>
  <c r="U40" i="3"/>
  <c r="U355" i="3"/>
  <c r="U501" i="3"/>
  <c r="U753" i="3"/>
  <c r="U792" i="3"/>
  <c r="M1719" i="3"/>
  <c r="U1871" i="3"/>
  <c r="U1944" i="3"/>
  <c r="U197" i="3"/>
  <c r="U895" i="3"/>
  <c r="U1246" i="3"/>
  <c r="U1304" i="3"/>
  <c r="U230" i="3"/>
  <c r="U676" i="3"/>
  <c r="U1201" i="3"/>
  <c r="U126" i="3"/>
  <c r="U1628" i="3"/>
  <c r="M1849" i="3"/>
  <c r="U134" i="3"/>
  <c r="U636" i="3"/>
  <c r="U1142" i="3"/>
  <c r="U225" i="3"/>
  <c r="U37" i="3"/>
  <c r="U353" i="3"/>
  <c r="U499" i="3"/>
  <c r="U1717" i="3"/>
  <c r="U117" i="3"/>
  <c r="U553" i="3"/>
  <c r="U1331" i="3"/>
  <c r="U181" i="3"/>
  <c r="U417" i="3"/>
  <c r="U563" i="3"/>
  <c r="U588" i="3"/>
  <c r="U1078" i="3"/>
  <c r="U566" i="3"/>
  <c r="U1366" i="3"/>
  <c r="U651" i="3"/>
  <c r="U626" i="3"/>
  <c r="U659" i="3"/>
  <c r="U891" i="3"/>
  <c r="U1185" i="3"/>
  <c r="U1127" i="3"/>
  <c r="U306" i="3"/>
  <c r="U467" i="3"/>
  <c r="U731" i="3"/>
  <c r="U945" i="3"/>
  <c r="U1642" i="3"/>
  <c r="U1846" i="3"/>
  <c r="U2035" i="3"/>
  <c r="U2059" i="3"/>
  <c r="U120" i="3"/>
  <c r="U213" i="3"/>
  <c r="U424" i="3"/>
  <c r="U622" i="3"/>
  <c r="U885" i="3"/>
  <c r="U1440" i="3"/>
  <c r="U1398" i="3"/>
  <c r="U1476" i="3"/>
  <c r="U226" i="3"/>
  <c r="U656" i="3"/>
  <c r="U1144" i="3"/>
  <c r="U893" i="3"/>
  <c r="U1286" i="3"/>
  <c r="U1130" i="3"/>
  <c r="U1600" i="3"/>
  <c r="U628" i="3"/>
  <c r="U889" i="3"/>
  <c r="U195" i="3"/>
  <c r="U1409" i="3"/>
  <c r="U1238" i="3"/>
  <c r="U222" i="3"/>
  <c r="U671" i="3"/>
  <c r="U1197" i="3"/>
  <c r="U2088" i="3"/>
  <c r="U1176" i="3"/>
  <c r="U674" i="3"/>
  <c r="U1175" i="3"/>
  <c r="U411" i="3"/>
  <c r="U1310" i="3"/>
  <c r="U118" i="3"/>
  <c r="U1394" i="3"/>
  <c r="U236" i="3"/>
  <c r="U678" i="3"/>
  <c r="U990" i="3"/>
  <c r="U995" i="3"/>
  <c r="U203" i="3"/>
  <c r="U1143" i="3"/>
  <c r="U991" i="3"/>
  <c r="U1311" i="3"/>
  <c r="U1249" i="3"/>
  <c r="U1258" i="3"/>
  <c r="U1303" i="3"/>
  <c r="U298" i="3"/>
  <c r="U1840" i="3"/>
  <c r="U988" i="3"/>
  <c r="U139" i="3"/>
  <c r="U571" i="3"/>
  <c r="U1281" i="3"/>
  <c r="U1322" i="3"/>
  <c r="U1300" i="3"/>
  <c r="U151" i="3"/>
  <c r="U152" i="3"/>
  <c r="U1280" i="3"/>
  <c r="U1320" i="3"/>
  <c r="U1321" i="3"/>
  <c r="U1356" i="3"/>
  <c r="U133" i="3"/>
  <c r="U1009" i="3"/>
  <c r="U1291" i="3"/>
  <c r="U228" i="3"/>
  <c r="U989" i="3"/>
  <c r="U1262" i="3"/>
  <c r="U643" i="3"/>
  <c r="U1151" i="3"/>
  <c r="U122" i="3"/>
  <c r="U418" i="3"/>
  <c r="U1350" i="3"/>
  <c r="U119" i="3"/>
  <c r="U578" i="3"/>
  <c r="U1138" i="3"/>
  <c r="U1438" i="3"/>
  <c r="U1477" i="3"/>
  <c r="U1446" i="3"/>
  <c r="U834" i="3"/>
  <c r="U852" i="3"/>
  <c r="U1763" i="3"/>
  <c r="U1167" i="3"/>
  <c r="U103" i="3"/>
  <c r="U405" i="3"/>
  <c r="U1770" i="3"/>
  <c r="U196" i="3"/>
  <c r="U1340" i="3"/>
  <c r="U1436" i="3"/>
  <c r="U1481" i="3"/>
  <c r="U74" i="3"/>
  <c r="U88" i="3"/>
  <c r="U535" i="3"/>
  <c r="U542" i="3"/>
  <c r="U872" i="3"/>
  <c r="U1523" i="3"/>
  <c r="U1531" i="3"/>
  <c r="U1540" i="3"/>
  <c r="U1724" i="3"/>
  <c r="U1732" i="3"/>
  <c r="U1735" i="3"/>
  <c r="U1743" i="3"/>
  <c r="U1753" i="3"/>
  <c r="U1762" i="3"/>
  <c r="U1555" i="3"/>
  <c r="U1565" i="3"/>
  <c r="U1778" i="3"/>
  <c r="U128" i="3"/>
  <c r="U432" i="3"/>
  <c r="U560" i="3"/>
  <c r="U1269" i="3"/>
  <c r="U1239" i="3"/>
  <c r="U1343" i="3"/>
  <c r="U1406" i="3"/>
  <c r="U278" i="3"/>
  <c r="U1609" i="3"/>
  <c r="U1823" i="3"/>
  <c r="U1896" i="3"/>
  <c r="U87" i="3"/>
  <c r="U101" i="3"/>
  <c r="U371" i="3"/>
  <c r="U384" i="3"/>
  <c r="U529" i="3"/>
  <c r="U541" i="3"/>
  <c r="U757" i="3"/>
  <c r="U796" i="3"/>
  <c r="U846" i="3"/>
  <c r="U858" i="3"/>
  <c r="U864" i="3"/>
  <c r="U963" i="3"/>
  <c r="U1539" i="3"/>
  <c r="U1553" i="3"/>
  <c r="U1563" i="3"/>
  <c r="U1664" i="3"/>
  <c r="U1678" i="3"/>
  <c r="U1752" i="3"/>
  <c r="N1761" i="3"/>
  <c r="T1761" i="3" s="1"/>
  <c r="U1776" i="3"/>
  <c r="U1786" i="3"/>
  <c r="U660" i="3"/>
  <c r="U1186" i="3"/>
  <c r="U1449" i="3"/>
  <c r="U1462" i="3"/>
  <c r="U569" i="3"/>
  <c r="U314" i="3"/>
  <c r="U469" i="3"/>
  <c r="U471" i="3"/>
  <c r="U735" i="3"/>
  <c r="U779" i="3"/>
  <c r="U818" i="3"/>
  <c r="N1625" i="3"/>
  <c r="T1625" i="3" s="1"/>
  <c r="U1696" i="3"/>
  <c r="U1911" i="3"/>
  <c r="U1985" i="3"/>
  <c r="U163" i="3"/>
  <c r="U602" i="3"/>
  <c r="U129" i="3"/>
  <c r="U431" i="3"/>
  <c r="U557" i="3"/>
  <c r="U559" i="3"/>
  <c r="U1270" i="3"/>
  <c r="U73" i="3"/>
  <c r="U86" i="3"/>
  <c r="U402" i="3"/>
  <c r="U763" i="3"/>
  <c r="U802" i="3"/>
  <c r="U833" i="3"/>
  <c r="U863" i="3"/>
  <c r="U870" i="3"/>
  <c r="U962" i="3"/>
  <c r="U1522" i="3"/>
  <c r="U1552" i="3"/>
  <c r="U1572" i="3"/>
  <c r="U1677" i="3"/>
  <c r="U1723" i="3"/>
  <c r="M1751" i="3"/>
  <c r="U1794" i="3"/>
  <c r="U663" i="3"/>
  <c r="U246" i="3"/>
  <c r="U673" i="3"/>
  <c r="U1219" i="3"/>
  <c r="U992" i="3"/>
  <c r="U661" i="3"/>
  <c r="U1187" i="3"/>
  <c r="N696" i="3"/>
  <c r="T696" i="3" s="1"/>
  <c r="U207" i="3"/>
  <c r="U642" i="3"/>
  <c r="U644" i="3"/>
  <c r="U1152" i="3"/>
  <c r="U362" i="3"/>
  <c r="U130" i="3"/>
  <c r="U102" i="3"/>
  <c r="U390" i="3"/>
  <c r="U396" i="3"/>
  <c r="U404" i="3"/>
  <c r="U1546" i="3"/>
  <c r="U1554" i="3"/>
  <c r="U1564" i="3"/>
  <c r="U1777" i="3"/>
  <c r="U1787" i="3"/>
  <c r="U240" i="3"/>
  <c r="U654" i="3"/>
  <c r="U635" i="3"/>
  <c r="U95" i="3"/>
  <c r="U391" i="3"/>
  <c r="U397" i="3"/>
  <c r="U406" i="3"/>
  <c r="U1545" i="3"/>
  <c r="U1551" i="3"/>
  <c r="U1562" i="3"/>
  <c r="U1768" i="3"/>
  <c r="U1785" i="3"/>
  <c r="U925" i="3"/>
  <c r="U968" i="3"/>
  <c r="U631" i="3"/>
  <c r="U141" i="3"/>
  <c r="U574" i="3"/>
  <c r="U262" i="3"/>
  <c r="U1247" i="3"/>
  <c r="U1305" i="3"/>
  <c r="U1244" i="3"/>
  <c r="U140" i="3"/>
  <c r="U572" i="3"/>
  <c r="U1323" i="3"/>
  <c r="U898" i="3"/>
  <c r="U1251" i="3"/>
  <c r="U657" i="3"/>
  <c r="U1181" i="3"/>
  <c r="U209" i="3"/>
  <c r="U1148" i="3"/>
  <c r="U1414" i="3"/>
  <c r="U1157" i="3"/>
  <c r="U48" i="3"/>
  <c r="U310" i="3"/>
  <c r="U312" i="3"/>
  <c r="U340" i="3"/>
  <c r="U733" i="3"/>
  <c r="U946" i="3"/>
  <c r="U1848" i="3"/>
  <c r="U1913" i="3"/>
  <c r="U1987" i="3"/>
  <c r="U1447" i="3"/>
  <c r="U232" i="3"/>
  <c r="U1319" i="3"/>
  <c r="U178" i="3"/>
  <c r="U589" i="3"/>
  <c r="U1077" i="3"/>
  <c r="U1313" i="3"/>
  <c r="U637" i="3"/>
  <c r="U235" i="3"/>
  <c r="U679" i="3"/>
  <c r="U1205" i="3"/>
  <c r="U923" i="3"/>
  <c r="U966" i="3"/>
  <c r="U1402" i="3"/>
  <c r="U618" i="3"/>
  <c r="U1178" i="3"/>
  <c r="U2005" i="3"/>
  <c r="U256" i="3"/>
  <c r="U926" i="3"/>
  <c r="U969" i="3"/>
  <c r="U1583" i="3"/>
  <c r="U1192" i="3"/>
  <c r="U1156" i="3"/>
  <c r="U65" i="3"/>
  <c r="U72" i="3"/>
  <c r="U89" i="3"/>
  <c r="U370" i="3"/>
  <c r="U385" i="3"/>
  <c r="U512" i="3"/>
  <c r="U519" i="3"/>
  <c r="U530" i="3"/>
  <c r="U536" i="3"/>
  <c r="U543" i="3"/>
  <c r="U758" i="3"/>
  <c r="U797" i="3"/>
  <c r="U845" i="3"/>
  <c r="U851" i="3"/>
  <c r="U857" i="3"/>
  <c r="U869" i="3"/>
  <c r="U961" i="3"/>
  <c r="U1521" i="3"/>
  <c r="U1530" i="3"/>
  <c r="U1538" i="3"/>
  <c r="U1676" i="3"/>
  <c r="U1722" i="3"/>
  <c r="U1731" i="3"/>
  <c r="U1734" i="3"/>
  <c r="U1742" i="3"/>
  <c r="U1759" i="3"/>
  <c r="U1949" i="3"/>
  <c r="U1957" i="3"/>
  <c r="U1296" i="3"/>
  <c r="U180" i="3"/>
  <c r="U591" i="3"/>
  <c r="U1071" i="3"/>
  <c r="U1314" i="3"/>
  <c r="U254" i="3"/>
  <c r="U444" i="3"/>
  <c r="U689" i="3"/>
  <c r="U927" i="3"/>
  <c r="U116" i="3"/>
  <c r="U1122" i="3"/>
  <c r="U938" i="3"/>
  <c r="U1393" i="3"/>
  <c r="U1412" i="3"/>
  <c r="U690" i="3"/>
  <c r="U1881" i="3"/>
  <c r="U224" i="3"/>
  <c r="U1095" i="3"/>
  <c r="U1312" i="3"/>
  <c r="U231" i="3"/>
  <c r="U1202" i="3"/>
  <c r="U1255" i="3"/>
  <c r="U1400" i="3"/>
  <c r="U915" i="3"/>
  <c r="U666" i="3"/>
  <c r="U1193" i="3"/>
  <c r="U909" i="3"/>
  <c r="U2086" i="3"/>
  <c r="U1132" i="3"/>
  <c r="U76" i="3"/>
  <c r="U110" i="3"/>
  <c r="U374" i="3"/>
  <c r="U408" i="3"/>
  <c r="U766" i="3"/>
  <c r="U805" i="3"/>
  <c r="U836" i="3"/>
  <c r="U874" i="3"/>
  <c r="U964" i="3"/>
  <c r="U258" i="3"/>
  <c r="U692" i="3"/>
  <c r="U768" i="3"/>
  <c r="U807" i="3"/>
  <c r="U1574" i="3"/>
  <c r="U1680" i="3"/>
  <c r="U1817" i="3"/>
  <c r="U1969" i="3"/>
  <c r="U880" i="3"/>
  <c r="U551" i="3"/>
  <c r="U1240" i="3"/>
  <c r="U127" i="3"/>
  <c r="U1177" i="3"/>
  <c r="U32" i="3"/>
  <c r="U1353" i="3"/>
  <c r="U1117" i="3"/>
  <c r="U897" i="3"/>
  <c r="U1153" i="3"/>
  <c r="U994" i="3"/>
  <c r="U423" i="3"/>
  <c r="U1324" i="3"/>
  <c r="U1206" i="3"/>
  <c r="U1391" i="3"/>
  <c r="U570" i="3"/>
  <c r="U917" i="3"/>
  <c r="U1338" i="3"/>
  <c r="U1359" i="3"/>
  <c r="U1450" i="3"/>
  <c r="U202" i="3"/>
  <c r="U638" i="3"/>
  <c r="U1389" i="3"/>
  <c r="U916" i="3"/>
  <c r="U986" i="3"/>
  <c r="U997" i="3"/>
  <c r="U695" i="3"/>
  <c r="U882" i="3"/>
  <c r="U907" i="3"/>
  <c r="U1388" i="3"/>
  <c r="U43" i="3"/>
  <c r="U335" i="3"/>
  <c r="U1448" i="3"/>
  <c r="U234" i="3"/>
  <c r="U680" i="3"/>
  <c r="U1207" i="3"/>
  <c r="U1354" i="3"/>
  <c r="U1051" i="3"/>
  <c r="U288" i="3"/>
  <c r="U715" i="3"/>
  <c r="U1616" i="3"/>
  <c r="U1828" i="3"/>
  <c r="U1904" i="3"/>
  <c r="U1978" i="3"/>
  <c r="U1648" i="3"/>
  <c r="U1858" i="3"/>
  <c r="U630" i="3"/>
  <c r="U1128" i="3"/>
  <c r="U142" i="3"/>
  <c r="U576" i="3"/>
  <c r="U1329" i="3"/>
  <c r="U261" i="3"/>
  <c r="U1245" i="3"/>
  <c r="U1301" i="3"/>
  <c r="U446" i="3"/>
  <c r="U1282" i="3"/>
  <c r="U1330" i="3"/>
  <c r="U1168" i="3"/>
  <c r="U1119" i="3"/>
  <c r="U192" i="3"/>
  <c r="U1113" i="3"/>
  <c r="U1335" i="3"/>
  <c r="U1190" i="3"/>
  <c r="U1486" i="3"/>
  <c r="U2052" i="3"/>
  <c r="U1683" i="3"/>
  <c r="U1803" i="3"/>
  <c r="U1885" i="3"/>
  <c r="U1967" i="3"/>
  <c r="U756" i="3"/>
  <c r="U795" i="3"/>
  <c r="U1216" i="3"/>
  <c r="U1386" i="3"/>
  <c r="U1260" i="3"/>
  <c r="U1140" i="3"/>
  <c r="U249" i="3"/>
  <c r="U436" i="3"/>
  <c r="U685" i="3"/>
  <c r="U921" i="3"/>
  <c r="U1578" i="3"/>
  <c r="U1877" i="3"/>
  <c r="U183" i="3"/>
  <c r="U593" i="3"/>
  <c r="U1080" i="3"/>
  <c r="U425" i="3"/>
  <c r="U1318" i="3"/>
  <c r="U1102" i="3"/>
  <c r="U552" i="3"/>
  <c r="U1241" i="3"/>
  <c r="U1220" i="3"/>
  <c r="U1000" i="3"/>
  <c r="U82" i="3"/>
  <c r="U380" i="3"/>
  <c r="U525" i="3"/>
  <c r="U842" i="3"/>
  <c r="U193" i="3"/>
  <c r="U620" i="3"/>
  <c r="U900" i="3"/>
  <c r="U201" i="3"/>
  <c r="U577" i="3"/>
  <c r="U1008" i="3"/>
  <c r="U458" i="3"/>
  <c r="U1267" i="3"/>
  <c r="U286" i="3"/>
  <c r="U713" i="3"/>
  <c r="U1618" i="3"/>
  <c r="U1826" i="3"/>
  <c r="U1902" i="3"/>
  <c r="U1976" i="3"/>
  <c r="U610" i="3"/>
  <c r="U886" i="3"/>
  <c r="U1123" i="3"/>
  <c r="U1419" i="3"/>
  <c r="U667" i="3"/>
  <c r="U1194" i="3"/>
  <c r="U911" i="3"/>
  <c r="U1646" i="3"/>
  <c r="U999" i="3"/>
  <c r="U1392" i="3"/>
  <c r="U1043" i="3"/>
  <c r="U1250" i="3"/>
  <c r="U210" i="3"/>
  <c r="U641" i="3"/>
  <c r="U1149" i="3"/>
  <c r="U773" i="3"/>
  <c r="U1587" i="3"/>
  <c r="N1805" i="3"/>
  <c r="T1805" i="3" s="1"/>
  <c r="U1884" i="3"/>
  <c r="U1966" i="3"/>
  <c r="U1622" i="3"/>
  <c r="U993" i="3"/>
  <c r="U609" i="3"/>
  <c r="U908" i="3"/>
  <c r="U291" i="3"/>
  <c r="U462" i="3"/>
  <c r="U1497" i="3"/>
  <c r="U1686" i="3"/>
  <c r="U2079" i="3"/>
  <c r="U1003" i="3"/>
  <c r="U1004" i="3"/>
  <c r="U1053" i="3"/>
  <c r="U1054" i="3"/>
  <c r="U1055" i="3"/>
  <c r="U1056" i="3"/>
  <c r="U63" i="3"/>
  <c r="U510" i="3"/>
  <c r="U1730" i="3"/>
  <c r="U1741" i="3"/>
  <c r="U1956" i="3"/>
  <c r="U1427" i="3"/>
  <c r="U1470" i="3"/>
  <c r="M1326" i="3"/>
  <c r="U1387" i="3"/>
  <c r="U1134" i="3"/>
  <c r="U410" i="3"/>
  <c r="U1242" i="3"/>
  <c r="U91" i="3"/>
  <c r="U97" i="3"/>
  <c r="U387" i="3"/>
  <c r="U393" i="3"/>
  <c r="U399" i="3"/>
  <c r="U532" i="3"/>
  <c r="U538" i="3"/>
  <c r="U848" i="3"/>
  <c r="U854" i="3"/>
  <c r="U860" i="3"/>
  <c r="U866" i="3"/>
  <c r="U958" i="3"/>
  <c r="U1542" i="3"/>
  <c r="U1548" i="3"/>
  <c r="U1559" i="3"/>
  <c r="U1569" i="3"/>
  <c r="U1669" i="3"/>
  <c r="U1672" i="3"/>
  <c r="U1746" i="3"/>
  <c r="U1765" i="3"/>
  <c r="U1772" i="3"/>
  <c r="U1782" i="3"/>
  <c r="U1791" i="3"/>
  <c r="U345" i="3"/>
  <c r="U494" i="3"/>
  <c r="U750" i="3"/>
  <c r="U825" i="3"/>
  <c r="U953" i="3"/>
  <c r="U1015" i="3"/>
  <c r="U1064" i="3"/>
  <c r="U1227" i="3"/>
  <c r="U1515" i="3"/>
  <c r="U1658" i="3"/>
  <c r="U1713" i="3"/>
  <c r="U1865" i="3"/>
  <c r="U1997" i="3"/>
  <c r="U2023" i="3"/>
  <c r="U2071" i="3"/>
  <c r="U1333" i="3"/>
  <c r="U985" i="3"/>
  <c r="U1341" i="3"/>
  <c r="U1585" i="3"/>
  <c r="U1801" i="3"/>
  <c r="U970" i="3"/>
  <c r="U1169" i="3"/>
  <c r="U260" i="3"/>
  <c r="U914" i="3"/>
  <c r="U1057" i="3"/>
  <c r="U1058" i="3"/>
  <c r="U153" i="3"/>
  <c r="U1174" i="3"/>
  <c r="U890" i="3"/>
  <c r="U441" i="3"/>
  <c r="U238" i="3"/>
  <c r="U650" i="3"/>
  <c r="U1173" i="3"/>
  <c r="U280" i="3"/>
  <c r="U1451" i="3"/>
  <c r="U179" i="3"/>
  <c r="U590" i="3"/>
  <c r="U1076" i="3"/>
  <c r="U902" i="3"/>
  <c r="U149" i="3"/>
  <c r="U1039" i="3"/>
  <c r="U459" i="3"/>
  <c r="U2006" i="3"/>
  <c r="U1435" i="3"/>
  <c r="U1480" i="3"/>
  <c r="U1363" i="3"/>
  <c r="U1586" i="3"/>
  <c r="U1802" i="3"/>
  <c r="U1268" i="3"/>
  <c r="U1208" i="3"/>
  <c r="U1644" i="3"/>
  <c r="U1854" i="3"/>
  <c r="U187" i="3"/>
  <c r="U1362" i="3"/>
  <c r="U998" i="3"/>
  <c r="U248" i="3"/>
  <c r="U439" i="3"/>
  <c r="U686" i="3"/>
  <c r="U1410" i="3"/>
  <c r="U18" i="3"/>
  <c r="U1452" i="3"/>
  <c r="U1464" i="3"/>
  <c r="U293" i="3"/>
  <c r="U464" i="3"/>
  <c r="U716" i="3"/>
  <c r="U940" i="3"/>
  <c r="U1619" i="3"/>
  <c r="U1905" i="3"/>
  <c r="U1421" i="3"/>
  <c r="U1325" i="3"/>
  <c r="U2002" i="3"/>
  <c r="U473" i="3"/>
  <c r="U2009" i="3"/>
  <c r="U1049" i="3"/>
  <c r="U1653" i="3"/>
  <c r="U1859" i="3"/>
  <c r="U1930" i="3"/>
  <c r="U1120" i="3"/>
  <c r="U1032" i="3"/>
  <c r="U1243" i="3"/>
  <c r="U239" i="3"/>
  <c r="U653" i="3"/>
  <c r="U164" i="3"/>
  <c r="U903" i="3"/>
  <c r="U1115" i="3"/>
  <c r="U1259" i="3"/>
  <c r="U1395" i="3"/>
  <c r="N1612" i="3"/>
  <c r="T1612" i="3" s="1"/>
  <c r="U1899" i="3"/>
  <c r="U1316" i="3"/>
  <c r="U1349" i="3"/>
  <c r="U1430" i="3"/>
  <c r="U708" i="3"/>
  <c r="U1610" i="3"/>
  <c r="U1897" i="3"/>
  <c r="U15" i="3"/>
  <c r="U876" i="3"/>
  <c r="U429" i="3"/>
  <c r="U1272" i="3"/>
  <c r="U216" i="3"/>
  <c r="U1163" i="3"/>
  <c r="U1396" i="3"/>
  <c r="U171" i="3"/>
  <c r="U1096" i="3"/>
  <c r="U1429" i="3"/>
  <c r="U1347" i="3"/>
  <c r="U710" i="3"/>
  <c r="U1271" i="3"/>
  <c r="U165" i="3"/>
  <c r="U912" i="3"/>
  <c r="U683" i="3"/>
  <c r="U1040" i="3"/>
  <c r="U694" i="3"/>
  <c r="U215" i="3"/>
  <c r="U646" i="3"/>
  <c r="U1162" i="3"/>
  <c r="U714" i="3"/>
  <c r="U815" i="3"/>
  <c r="U1827" i="3"/>
  <c r="U1903" i="3"/>
  <c r="U1977" i="3"/>
  <c r="U1853" i="3"/>
  <c r="U554" i="3"/>
  <c r="U1254" i="3"/>
  <c r="U924" i="3"/>
  <c r="U967" i="3"/>
  <c r="U1934" i="3"/>
  <c r="U1089" i="3"/>
  <c r="U771" i="3"/>
  <c r="U810" i="3"/>
  <c r="U1682" i="3"/>
  <c r="U1804" i="3"/>
  <c r="U1883" i="3"/>
  <c r="U2025" i="3"/>
  <c r="U1405" i="3"/>
  <c r="U1155" i="3"/>
  <c r="U913" i="3"/>
  <c r="U1408" i="3"/>
  <c r="U158" i="3"/>
  <c r="N1581" i="3"/>
  <c r="T1581" i="3" s="1"/>
  <c r="M1106" i="3"/>
  <c r="U606" i="3"/>
  <c r="U1082" i="3"/>
  <c r="U1485" i="3"/>
  <c r="U1963" i="3"/>
  <c r="U1045" i="3"/>
  <c r="U896" i="3"/>
  <c r="U718" i="3"/>
  <c r="U1602" i="3"/>
  <c r="U1907" i="3"/>
  <c r="U23" i="3"/>
  <c r="U132" i="3"/>
  <c r="U556" i="3"/>
  <c r="U1437" i="3"/>
  <c r="U1478" i="3"/>
  <c r="U1365" i="3"/>
  <c r="U1261" i="3"/>
  <c r="U1334" i="3"/>
  <c r="U156" i="3"/>
  <c r="U1037" i="3"/>
  <c r="U1170" i="3"/>
  <c r="U185" i="3"/>
  <c r="U608" i="3"/>
  <c r="U905" i="3"/>
  <c r="U1645" i="3"/>
  <c r="U160" i="3"/>
  <c r="U188" i="3"/>
  <c r="U596" i="3"/>
  <c r="U172" i="3"/>
  <c r="U599" i="3"/>
  <c r="U1317" i="3"/>
  <c r="U910" i="3"/>
  <c r="U1023" i="3"/>
  <c r="U1432" i="3"/>
  <c r="U594" i="3"/>
  <c r="U1090" i="3"/>
  <c r="U1601" i="3"/>
  <c r="U575" i="3"/>
  <c r="U612" i="3"/>
  <c r="U1104" i="3"/>
  <c r="U1218" i="3"/>
  <c r="U1048" i="3"/>
  <c r="U1832" i="3"/>
  <c r="U1385" i="3"/>
  <c r="U106" i="3"/>
  <c r="U545" i="3"/>
  <c r="U1567" i="3"/>
  <c r="U2027" i="3"/>
  <c r="U421" i="3"/>
  <c r="U1336" i="3"/>
  <c r="U162" i="3"/>
  <c r="U604" i="3"/>
  <c r="U1087" i="3"/>
  <c r="U437" i="3"/>
  <c r="U1603" i="3"/>
  <c r="U1908" i="3"/>
  <c r="U996" i="3"/>
  <c r="U894" i="3"/>
  <c r="U1035" i="3"/>
  <c r="U136" i="3"/>
  <c r="U561" i="3"/>
  <c r="U1274" i="3"/>
  <c r="U1026" i="3"/>
  <c r="U173" i="3"/>
  <c r="U1001" i="3"/>
  <c r="U479" i="3"/>
  <c r="U1093" i="3"/>
  <c r="U1364" i="3"/>
  <c r="U1399" i="3"/>
  <c r="U1275" i="3"/>
  <c r="U1453" i="3"/>
  <c r="U20" i="3"/>
  <c r="U182" i="3"/>
  <c r="U592" i="3"/>
  <c r="U1079" i="3"/>
  <c r="U1038" i="3"/>
  <c r="U743" i="3"/>
  <c r="U1689" i="3"/>
  <c r="U243" i="3"/>
  <c r="U682" i="3"/>
  <c r="U1213" i="3"/>
  <c r="U1482" i="3"/>
  <c r="U137" i="3"/>
  <c r="U613" i="3"/>
  <c r="U1557" i="3"/>
  <c r="U1780" i="3"/>
  <c r="U422" i="3"/>
  <c r="U1105" i="3"/>
  <c r="U1083" i="3"/>
  <c r="U81" i="3"/>
  <c r="U457" i="3"/>
  <c r="U461" i="3"/>
  <c r="U516" i="3"/>
  <c r="U524" i="3"/>
  <c r="U1496" i="3"/>
  <c r="U1537" i="3"/>
  <c r="M1668" i="3"/>
  <c r="U1675" i="3"/>
  <c r="U1685" i="3"/>
  <c r="U1728" i="3"/>
  <c r="U1739" i="3"/>
  <c r="U1749" i="3"/>
  <c r="U1954" i="3"/>
  <c r="U2054" i="3"/>
  <c r="U2078" i="3"/>
  <c r="U144" i="3"/>
  <c r="U1002" i="3"/>
  <c r="U1027" i="3"/>
  <c r="U573" i="3"/>
  <c r="U703" i="3"/>
  <c r="U161" i="3"/>
  <c r="U1454" i="3"/>
  <c r="U1466" i="3"/>
  <c r="U1413" i="3"/>
  <c r="U170" i="3"/>
  <c r="U1418" i="3"/>
  <c r="U1031" i="3"/>
  <c r="U1598" i="3"/>
  <c r="U1819" i="3"/>
  <c r="U1892" i="3"/>
  <c r="U1426" i="3"/>
  <c r="M1469" i="3"/>
  <c r="U46" i="3"/>
  <c r="U338" i="3"/>
  <c r="U489" i="3"/>
  <c r="U745" i="3"/>
  <c r="U784" i="3"/>
  <c r="U1830" i="3"/>
  <c r="U1042" i="3"/>
  <c r="U1889" i="3"/>
  <c r="U1107" i="3"/>
  <c r="U1424" i="3"/>
  <c r="U1468" i="3"/>
  <c r="U1047" i="3"/>
  <c r="U1594" i="3"/>
  <c r="U1809" i="3"/>
  <c r="U1420" i="3"/>
  <c r="U1044" i="3"/>
  <c r="U901" i="3"/>
  <c r="U14" i="3"/>
  <c r="M1445" i="3"/>
  <c r="U1458" i="3"/>
  <c r="U176" i="3"/>
  <c r="U1072" i="3"/>
  <c r="U333" i="3"/>
  <c r="U1960" i="3"/>
  <c r="U1022" i="3"/>
  <c r="U1397" i="3"/>
  <c r="U585" i="3"/>
  <c r="U1265" i="3"/>
  <c r="U177" i="3"/>
  <c r="U586" i="3"/>
  <c r="U1025" i="3"/>
  <c r="U1033" i="3"/>
  <c r="U558" i="3"/>
  <c r="U1273" i="3"/>
  <c r="U652" i="3"/>
  <c r="U1433" i="3"/>
  <c r="U1691" i="3"/>
  <c r="U1593" i="3"/>
  <c r="U878" i="3"/>
  <c r="U1108" i="3"/>
  <c r="U929" i="3"/>
  <c r="U972" i="3"/>
  <c r="U1605" i="3"/>
  <c r="U1982" i="3"/>
  <c r="U1812" i="3"/>
  <c r="U887" i="3"/>
  <c r="U1118" i="3"/>
  <c r="U1851" i="3"/>
  <c r="U738" i="3"/>
  <c r="U1928" i="3"/>
  <c r="U1580" i="3"/>
  <c r="U1878" i="3"/>
  <c r="U587" i="3"/>
  <c r="U1075" i="3"/>
  <c r="U1212" i="3"/>
  <c r="U16" i="3"/>
  <c r="U1971" i="3"/>
  <c r="U2047" i="3"/>
  <c r="U1808" i="3"/>
  <c r="U2048" i="3"/>
  <c r="U1592" i="3"/>
  <c r="U271" i="3"/>
  <c r="U699" i="3"/>
  <c r="U1595" i="3"/>
  <c r="U1810" i="3"/>
  <c r="U379" i="3"/>
  <c r="U800" i="3"/>
  <c r="U840" i="3"/>
  <c r="U1390" i="3"/>
  <c r="U1041" i="3"/>
  <c r="U1029" i="3"/>
  <c r="U737" i="3"/>
  <c r="U1649" i="3"/>
  <c r="U1852" i="3"/>
  <c r="U1927" i="3"/>
  <c r="U932" i="3"/>
  <c r="U973" i="3"/>
  <c r="U1471" i="3"/>
  <c r="U44" i="3"/>
  <c r="U336" i="3"/>
  <c r="U1416" i="3"/>
  <c r="U428" i="3"/>
  <c r="U555" i="3"/>
  <c r="U1050" i="3"/>
  <c r="U83" i="3"/>
  <c r="U92" i="3"/>
  <c r="U98" i="3"/>
  <c r="U368" i="3"/>
  <c r="U381" i="3"/>
  <c r="U394" i="3"/>
  <c r="U517" i="3"/>
  <c r="U526" i="3"/>
  <c r="U533" i="3"/>
  <c r="U539" i="3"/>
  <c r="U764" i="3"/>
  <c r="U843" i="3"/>
  <c r="U855" i="3"/>
  <c r="U861" i="3"/>
  <c r="U867" i="3"/>
  <c r="U959" i="3"/>
  <c r="U1525" i="3"/>
  <c r="U1543" i="3"/>
  <c r="U1560" i="3"/>
  <c r="U1570" i="3"/>
  <c r="U1666" i="3"/>
  <c r="U1673" i="3"/>
  <c r="U1726" i="3"/>
  <c r="N1737" i="3"/>
  <c r="T1737" i="3" s="1"/>
  <c r="U1747" i="3"/>
  <c r="U1766" i="3"/>
  <c r="U1773" i="3"/>
  <c r="U1783" i="3"/>
  <c r="U1792" i="3"/>
  <c r="U1952" i="3"/>
  <c r="U930" i="3"/>
  <c r="U1589" i="3"/>
  <c r="U1456" i="3"/>
  <c r="U266" i="3"/>
  <c r="U700" i="3"/>
  <c r="U1591" i="3"/>
  <c r="U1887" i="3"/>
  <c r="U1428" i="3"/>
  <c r="U1434" i="3"/>
  <c r="U269" i="3"/>
  <c r="U698" i="3"/>
  <c r="U1811" i="3"/>
  <c r="M832" i="3"/>
  <c r="U603" i="3"/>
  <c r="U1088" i="3"/>
  <c r="U174" i="3"/>
  <c r="U831" i="3"/>
  <c r="U1444" i="3"/>
  <c r="U1443" i="3"/>
  <c r="U245" i="3"/>
  <c r="U1052" i="3"/>
  <c r="U918" i="3"/>
  <c r="U30" i="3"/>
  <c r="U2015" i="3"/>
  <c r="U484" i="3"/>
  <c r="U2017" i="3"/>
  <c r="U1276" i="3"/>
  <c r="U108" i="3"/>
  <c r="U547" i="3"/>
  <c r="U1796" i="3"/>
  <c r="M1875" i="3"/>
  <c r="U1961" i="3"/>
  <c r="U148" i="3"/>
  <c r="U919" i="3"/>
  <c r="U1417" i="3"/>
  <c r="U1021" i="3"/>
  <c r="U984" i="3"/>
  <c r="U2014" i="3"/>
  <c r="U483" i="3"/>
  <c r="U1217" i="3"/>
  <c r="U1422" i="3"/>
  <c r="U1652" i="3"/>
  <c r="V25" i="3"/>
  <c r="U25" i="3"/>
  <c r="C12" i="6" l="1"/>
  <c r="C28" i="6"/>
  <c r="C27" i="6"/>
  <c r="B45" i="5"/>
  <c r="I46" i="5" s="1"/>
  <c r="S34" i="5"/>
  <c r="D34" i="5"/>
  <c r="P36" i="5"/>
  <c r="O36" i="5"/>
  <c r="G36" i="5"/>
  <c r="O20" i="5"/>
  <c r="F20" i="5"/>
  <c r="P20" i="5"/>
  <c r="P18" i="5"/>
  <c r="V18" i="5"/>
  <c r="D18" i="5"/>
  <c r="B11" i="5"/>
  <c r="L12" i="5" s="1"/>
  <c r="C10" i="6"/>
  <c r="C19" i="6"/>
  <c r="B29" i="5"/>
  <c r="O30" i="5" s="1"/>
  <c r="C11" i="6"/>
  <c r="B13" i="5"/>
  <c r="I14" i="5" s="1"/>
  <c r="B55" i="5"/>
  <c r="U56" i="5" s="1"/>
  <c r="C32" i="6"/>
  <c r="B27" i="5"/>
  <c r="V28" i="5" s="1"/>
  <c r="C18" i="6"/>
  <c r="B53" i="5"/>
  <c r="U54" i="5" s="1"/>
  <c r="C31" i="6"/>
  <c r="B25" i="5"/>
  <c r="O26" i="5" s="1"/>
  <c r="C17" i="6"/>
  <c r="O52" i="5"/>
  <c r="T52" i="5"/>
  <c r="M52" i="5"/>
  <c r="H52" i="5"/>
  <c r="E52" i="5"/>
  <c r="B39" i="5"/>
  <c r="T40" i="5" s="1"/>
  <c r="C24" i="6"/>
  <c r="B23" i="5"/>
  <c r="S24" i="5" s="1"/>
  <c r="C16" i="6"/>
  <c r="S50" i="5"/>
  <c r="U50" i="5"/>
  <c r="B37" i="5"/>
  <c r="V38" i="5" s="1"/>
  <c r="C23" i="6"/>
  <c r="B21" i="5"/>
  <c r="O22" i="5" s="1"/>
  <c r="C15" i="6"/>
  <c r="B31" i="5"/>
  <c r="U32" i="5" s="1"/>
  <c r="C13" i="6"/>
  <c r="C21" i="6"/>
  <c r="C29" i="6"/>
  <c r="C14" i="6"/>
  <c r="C22" i="6"/>
  <c r="C30" i="6"/>
  <c r="C25" i="6"/>
  <c r="C26" i="6"/>
  <c r="D35" i="4"/>
  <c r="E35" i="4" s="1"/>
  <c r="F33" i="4" s="1"/>
  <c r="D31" i="6" s="1"/>
  <c r="M2096" i="3"/>
  <c r="M1381" i="3"/>
  <c r="N1708" i="3"/>
  <c r="T1708" i="3" s="1"/>
  <c r="M1073" i="3"/>
  <c r="U1073" i="3"/>
  <c r="M739" i="3"/>
  <c r="U739" i="3"/>
  <c r="M1981" i="3"/>
  <c r="U1981" i="3"/>
  <c r="M270" i="3"/>
  <c r="U270" i="3"/>
  <c r="M275" i="3"/>
  <c r="U275" i="3"/>
  <c r="M1092" i="3"/>
  <c r="U1092" i="3"/>
  <c r="M719" i="3"/>
  <c r="U719" i="3"/>
  <c r="M614" i="3"/>
  <c r="U614" i="3"/>
  <c r="M1473" i="3"/>
  <c r="U1473" i="3"/>
  <c r="M282" i="3"/>
  <c r="U282" i="3"/>
  <c r="M1154" i="3"/>
  <c r="U1154" i="3"/>
  <c r="M1404" i="3"/>
  <c r="U1404" i="3"/>
  <c r="M53" i="3"/>
  <c r="U53" i="3"/>
  <c r="M361" i="3"/>
  <c r="U361" i="3"/>
  <c r="M812" i="3"/>
  <c r="U812" i="3"/>
  <c r="M1114" i="3"/>
  <c r="U1114" i="3"/>
  <c r="N1165" i="3"/>
  <c r="T1165" i="3" s="1"/>
  <c r="U1165" i="3"/>
  <c r="M372" i="3"/>
  <c r="U372" i="3"/>
  <c r="N1459" i="3"/>
  <c r="T1459" i="3" s="1"/>
  <c r="U1459" i="3"/>
  <c r="M1375" i="3"/>
  <c r="U1375" i="3"/>
  <c r="N1921" i="3"/>
  <c r="T1921" i="3" s="1"/>
  <c r="U1921" i="3"/>
  <c r="M1346" i="3"/>
  <c r="U1346" i="3"/>
  <c r="M1204" i="3"/>
  <c r="U1204" i="3"/>
  <c r="M1199" i="3"/>
  <c r="U1199" i="3"/>
  <c r="N1989" i="3"/>
  <c r="T1989" i="3" s="1"/>
  <c r="U1989" i="3"/>
  <c r="M627" i="3"/>
  <c r="U627" i="3"/>
  <c r="M2084" i="3"/>
  <c r="U2084" i="3"/>
  <c r="M951" i="3"/>
  <c r="U951" i="3"/>
  <c r="N705" i="3"/>
  <c r="T705" i="3" s="1"/>
  <c r="U705" i="3"/>
  <c r="M1647" i="3"/>
  <c r="U1647" i="3"/>
  <c r="M1579" i="3"/>
  <c r="U1579" i="3"/>
  <c r="M500" i="3"/>
  <c r="U500" i="3"/>
  <c r="M1924" i="3"/>
  <c r="U1924" i="3"/>
  <c r="M2020" i="3"/>
  <c r="U2020" i="3"/>
  <c r="M416" i="3"/>
  <c r="U416" i="3"/>
  <c r="M1344" i="3"/>
  <c r="U1344" i="3"/>
  <c r="M112" i="3"/>
  <c r="U112" i="3"/>
  <c r="M36" i="3"/>
  <c r="U36" i="3"/>
  <c r="M2000" i="3"/>
  <c r="U2000" i="3"/>
  <c r="M57" i="3"/>
  <c r="U57" i="3"/>
  <c r="M2032" i="3"/>
  <c r="U2032" i="3"/>
  <c r="M1415" i="3"/>
  <c r="U1415" i="3"/>
  <c r="M1674" i="3"/>
  <c r="U1674" i="3"/>
  <c r="M1345" i="3"/>
  <c r="U1345" i="3"/>
  <c r="M765" i="3"/>
  <c r="U765" i="3"/>
  <c r="M389" i="3"/>
  <c r="U389" i="3"/>
  <c r="M1999" i="3"/>
  <c r="U1999" i="3"/>
  <c r="M1706" i="3"/>
  <c r="U1706" i="3"/>
  <c r="M1506" i="3"/>
  <c r="U1506" i="3"/>
  <c r="M1018" i="3"/>
  <c r="U1018" i="3"/>
  <c r="M760" i="3"/>
  <c r="U760" i="3"/>
  <c r="M506" i="3"/>
  <c r="U506" i="3"/>
  <c r="M357" i="3"/>
  <c r="U357" i="3"/>
  <c r="M80" i="3"/>
  <c r="U80" i="3"/>
  <c r="U1793" i="3"/>
  <c r="U1737" i="3"/>
  <c r="U1106" i="3"/>
  <c r="M1756" i="3"/>
  <c r="U1756" i="3"/>
  <c r="M1888" i="3"/>
  <c r="U1888" i="3"/>
  <c r="M1046" i="3"/>
  <c r="U1046" i="3"/>
  <c r="M1979" i="3"/>
  <c r="U1979" i="3"/>
  <c r="M2004" i="3"/>
  <c r="U2004" i="3"/>
  <c r="M21" i="3"/>
  <c r="U21" i="3"/>
  <c r="M1348" i="3"/>
  <c r="U1348" i="3"/>
  <c r="M601" i="3"/>
  <c r="U601" i="3"/>
  <c r="U1875" i="3"/>
  <c r="U1581" i="3"/>
  <c r="U1326" i="3"/>
  <c r="N1617" i="3"/>
  <c r="T1617" i="3" s="1"/>
  <c r="U1617" i="3"/>
  <c r="N899" i="3"/>
  <c r="T899" i="3" s="1"/>
  <c r="U899" i="3"/>
  <c r="M1315" i="3"/>
  <c r="U1315" i="3"/>
  <c r="N1750" i="3"/>
  <c r="T1750" i="3" s="1"/>
  <c r="U1750" i="3"/>
  <c r="M511" i="3"/>
  <c r="U511" i="3"/>
  <c r="M1401" i="3"/>
  <c r="U1401" i="3"/>
  <c r="M17" i="3"/>
  <c r="U17" i="3"/>
  <c r="M804" i="3"/>
  <c r="U804" i="3"/>
  <c r="M482" i="3"/>
  <c r="U482" i="3"/>
  <c r="M1549" i="3"/>
  <c r="U1549" i="3"/>
  <c r="M400" i="3"/>
  <c r="U400" i="3"/>
  <c r="M1332" i="3"/>
  <c r="U1332" i="3"/>
  <c r="M761" i="3"/>
  <c r="U761" i="3"/>
  <c r="M1098" i="3"/>
  <c r="U1098" i="3"/>
  <c r="M1690" i="3"/>
  <c r="U1690" i="3"/>
  <c r="M168" i="3"/>
  <c r="U168" i="3"/>
  <c r="M327" i="3"/>
  <c r="U327" i="3"/>
  <c r="M290" i="3"/>
  <c r="U290" i="3"/>
  <c r="M2076" i="3"/>
  <c r="U2076" i="3"/>
  <c r="M904" i="3"/>
  <c r="U904" i="3"/>
  <c r="M433" i="3"/>
  <c r="U433" i="3"/>
  <c r="M2056" i="3"/>
  <c r="U2056" i="3"/>
  <c r="M1034" i="3"/>
  <c r="U1034" i="3"/>
  <c r="M143" i="3"/>
  <c r="U143" i="3"/>
  <c r="M1855" i="3"/>
  <c r="U1855" i="3"/>
  <c r="M1431" i="3"/>
  <c r="U1431" i="3"/>
  <c r="M1150" i="3"/>
  <c r="U1150" i="3"/>
  <c r="M448" i="3"/>
  <c r="U448" i="3"/>
  <c r="M906" i="3"/>
  <c r="U906" i="3"/>
  <c r="M776" i="3"/>
  <c r="U776" i="3"/>
  <c r="M1214" i="3"/>
  <c r="U1214" i="3"/>
  <c r="M647" i="3"/>
  <c r="U647" i="3"/>
  <c r="M1099" i="3"/>
  <c r="U1099" i="3"/>
  <c r="N1929" i="3"/>
  <c r="T1929" i="3" s="1"/>
  <c r="U1929" i="3"/>
  <c r="N2016" i="3"/>
  <c r="T2016" i="3" s="1"/>
  <c r="U2016" i="3"/>
  <c r="N1576" i="3"/>
  <c r="T1576" i="3" s="1"/>
  <c r="U1576" i="3"/>
  <c r="N481" i="3"/>
  <c r="T481" i="3" s="1"/>
  <c r="U481" i="3"/>
  <c r="N597" i="3"/>
  <c r="T597" i="3" s="1"/>
  <c r="U597" i="3"/>
  <c r="N1596" i="3"/>
  <c r="T1596" i="3" s="1"/>
  <c r="U1596" i="3"/>
  <c r="N1807" i="3"/>
  <c r="T1807" i="3" s="1"/>
  <c r="U1807" i="3"/>
  <c r="N1489" i="3"/>
  <c r="T1489" i="3" s="1"/>
  <c r="U1489" i="3"/>
  <c r="N1535" i="3"/>
  <c r="T1535" i="3" s="1"/>
  <c r="U1535" i="3"/>
  <c r="N803" i="3"/>
  <c r="T803" i="3" s="1"/>
  <c r="U803" i="3"/>
  <c r="N388" i="3"/>
  <c r="T388" i="3" s="1"/>
  <c r="U388" i="3"/>
  <c r="N267" i="3"/>
  <c r="T267" i="3" s="1"/>
  <c r="U267" i="3"/>
  <c r="N1472" i="3"/>
  <c r="T1472" i="3" s="1"/>
  <c r="U1472" i="3"/>
  <c r="N317" i="3"/>
  <c r="T317" i="3" s="1"/>
  <c r="U317" i="3"/>
  <c r="N367" i="3"/>
  <c r="T367" i="3" s="1"/>
  <c r="U367" i="3"/>
  <c r="N701" i="3"/>
  <c r="T701" i="3" s="1"/>
  <c r="U701" i="3"/>
  <c r="N1030" i="3"/>
  <c r="T1030" i="3" s="1"/>
  <c r="U1030" i="3"/>
  <c r="N318" i="3"/>
  <c r="T318" i="3" s="1"/>
  <c r="U318" i="3"/>
  <c r="N451" i="3"/>
  <c r="T451" i="3" s="1"/>
  <c r="U451" i="3"/>
  <c r="N1479" i="3"/>
  <c r="T1479" i="3" s="1"/>
  <c r="U1479" i="3"/>
  <c r="N1074" i="3"/>
  <c r="T1074" i="3" s="1"/>
  <c r="U1074" i="3"/>
  <c r="N273" i="3"/>
  <c r="T273" i="3" s="1"/>
  <c r="U273" i="3"/>
  <c r="N1036" i="3"/>
  <c r="T1036" i="3" s="1"/>
  <c r="U1036" i="3"/>
  <c r="N1160" i="3"/>
  <c r="T1160" i="3" s="1"/>
  <c r="U1160" i="3"/>
  <c r="N1620" i="3"/>
  <c r="T1620" i="3" s="1"/>
  <c r="U1620" i="3"/>
  <c r="N1028" i="3"/>
  <c r="T1028" i="3" s="1"/>
  <c r="U1028" i="3"/>
  <c r="N1211" i="3"/>
  <c r="T1211" i="3" s="1"/>
  <c r="U1211" i="3"/>
  <c r="N145" i="3"/>
  <c r="T145" i="3" s="1"/>
  <c r="U145" i="3"/>
  <c r="N1758" i="3"/>
  <c r="T1758" i="3" s="1"/>
  <c r="U1758" i="3"/>
  <c r="N1527" i="3"/>
  <c r="T1527" i="3" s="1"/>
  <c r="U1527" i="3"/>
  <c r="N69" i="3"/>
  <c r="T69" i="3" s="1"/>
  <c r="U69" i="3"/>
  <c r="N157" i="3"/>
  <c r="T157" i="3" s="1"/>
  <c r="U157" i="3"/>
  <c r="N1604" i="3"/>
  <c r="T1604" i="3" s="1"/>
  <c r="U1604" i="3"/>
  <c r="N1465" i="3"/>
  <c r="T1465" i="3" s="1"/>
  <c r="U1465" i="3"/>
  <c r="N1264" i="3"/>
  <c r="T1264" i="3" s="1"/>
  <c r="U1264" i="3"/>
  <c r="N1210" i="3"/>
  <c r="T1210" i="3" s="1"/>
  <c r="U1210" i="3"/>
  <c r="N251" i="3"/>
  <c r="T251" i="3" s="1"/>
  <c r="U251" i="3"/>
  <c r="N1687" i="3"/>
  <c r="T1687" i="3" s="1"/>
  <c r="U1687" i="3"/>
  <c r="N1024" i="3"/>
  <c r="T1024" i="3" s="1"/>
  <c r="U1024" i="3"/>
  <c r="N877" i="3"/>
  <c r="T877" i="3" s="1"/>
  <c r="U877" i="3"/>
  <c r="N1266" i="3"/>
  <c r="T1266" i="3" s="1"/>
  <c r="U1266" i="3"/>
  <c r="N322" i="3"/>
  <c r="T322" i="3" s="1"/>
  <c r="U322" i="3"/>
  <c r="N1328" i="3"/>
  <c r="T1328" i="3" s="1"/>
  <c r="U1328" i="3"/>
  <c r="N430" i="3"/>
  <c r="T430" i="3" s="1"/>
  <c r="U430" i="3"/>
  <c r="N1407" i="3"/>
  <c r="T1407" i="3" s="1"/>
  <c r="U1407" i="3"/>
  <c r="N1965" i="3"/>
  <c r="T1965" i="3" s="1"/>
  <c r="U1965" i="3"/>
  <c r="N605" i="3"/>
  <c r="T605" i="3" s="1"/>
  <c r="U605" i="3"/>
  <c r="N321" i="3"/>
  <c r="T321" i="3" s="1"/>
  <c r="U321" i="3"/>
  <c r="N287" i="3"/>
  <c r="T287" i="3" s="1"/>
  <c r="U287" i="3"/>
  <c r="N244" i="3"/>
  <c r="T244" i="3" s="1"/>
  <c r="U244" i="3"/>
  <c r="N1411" i="3"/>
  <c r="T1411" i="3" s="1"/>
  <c r="U1411" i="3"/>
  <c r="N1474" i="3"/>
  <c r="T1474" i="3" s="1"/>
  <c r="U1474" i="3"/>
  <c r="N1824" i="3"/>
  <c r="T1824" i="3" s="1"/>
  <c r="U1824" i="3"/>
  <c r="N1183" i="3"/>
  <c r="T1183" i="3" s="1"/>
  <c r="U1183" i="3"/>
  <c r="N1829" i="3"/>
  <c r="T1829" i="3" s="1"/>
  <c r="U1829" i="3"/>
  <c r="N1100" i="3"/>
  <c r="T1100" i="3" s="1"/>
  <c r="U1100" i="3"/>
  <c r="N595" i="3"/>
  <c r="T595" i="3" s="1"/>
  <c r="U595" i="3"/>
  <c r="M619" i="3"/>
  <c r="U619" i="3"/>
  <c r="N1133" i="3"/>
  <c r="T1133" i="3" s="1"/>
  <c r="U1133" i="3"/>
  <c r="U1719" i="3"/>
  <c r="U1708" i="3"/>
  <c r="U1445" i="3"/>
  <c r="N1361" i="3"/>
  <c r="T1361" i="3" s="1"/>
  <c r="U1361" i="3"/>
  <c r="N1355" i="3"/>
  <c r="T1355" i="3" s="1"/>
  <c r="U1355" i="3"/>
  <c r="M1252" i="3"/>
  <c r="U1252" i="3"/>
  <c r="M1461" i="3"/>
  <c r="U1461" i="3"/>
  <c r="M1382" i="3"/>
  <c r="U1382" i="3"/>
  <c r="M220" i="3"/>
  <c r="U220" i="3"/>
  <c r="M1727" i="3"/>
  <c r="U1727" i="3"/>
  <c r="N2021" i="3"/>
  <c r="T2021" i="3" s="1"/>
  <c r="U2021" i="3"/>
  <c r="N1507" i="3"/>
  <c r="T1507" i="3" s="1"/>
  <c r="U1507" i="3"/>
  <c r="N1059" i="3"/>
  <c r="T1059" i="3" s="1"/>
  <c r="U1059" i="3"/>
  <c r="N762" i="3"/>
  <c r="T762" i="3" s="1"/>
  <c r="U762" i="3"/>
  <c r="N514" i="3"/>
  <c r="T514" i="3" s="1"/>
  <c r="U514" i="3"/>
  <c r="N365" i="3"/>
  <c r="T365" i="3" s="1"/>
  <c r="U365" i="3"/>
  <c r="N85" i="3"/>
  <c r="T85" i="3" s="1"/>
  <c r="U85" i="3"/>
  <c r="M169" i="3"/>
  <c r="U169" i="3"/>
  <c r="M1457" i="3"/>
  <c r="U1457" i="3"/>
  <c r="M931" i="3"/>
  <c r="U931" i="3"/>
  <c r="M849" i="3"/>
  <c r="U849" i="3"/>
  <c r="M70" i="3"/>
  <c r="U70" i="3"/>
  <c r="M1650" i="3"/>
  <c r="U1650" i="3"/>
  <c r="M1125" i="3"/>
  <c r="U1125" i="3"/>
  <c r="M789" i="3"/>
  <c r="U789" i="3"/>
  <c r="M1306" i="3"/>
  <c r="U1306" i="3"/>
  <c r="N1180" i="3"/>
  <c r="T1180" i="3" s="1"/>
  <c r="U1180" i="3"/>
  <c r="M2055" i="3"/>
  <c r="U2055" i="3"/>
  <c r="M1798" i="3"/>
  <c r="U1798" i="3"/>
  <c r="N206" i="3"/>
  <c r="T206" i="3" s="1"/>
  <c r="U206" i="3"/>
  <c r="N1112" i="3"/>
  <c r="T1112" i="3" s="1"/>
  <c r="U1112" i="3"/>
  <c r="N1460" i="3"/>
  <c r="T1460" i="3" s="1"/>
  <c r="U1460" i="3"/>
  <c r="N975" i="3"/>
  <c r="T975" i="3" s="1"/>
  <c r="U975" i="3"/>
  <c r="N205" i="3"/>
  <c r="T205" i="3" s="1"/>
  <c r="U205" i="3"/>
  <c r="N1131" i="3"/>
  <c r="T1131" i="3" s="1"/>
  <c r="U1131" i="3"/>
  <c r="N1775" i="3"/>
  <c r="T1775" i="3" s="1"/>
  <c r="U1775" i="3"/>
  <c r="N104" i="3"/>
  <c r="T104" i="3" s="1"/>
  <c r="U104" i="3"/>
  <c r="N94" i="3"/>
  <c r="T94" i="3" s="1"/>
  <c r="U94" i="3"/>
  <c r="U1668" i="3"/>
  <c r="N331" i="3"/>
  <c r="T331" i="3" s="1"/>
  <c r="U331" i="3"/>
  <c r="U1751" i="3"/>
  <c r="U1381" i="3"/>
  <c r="N1615" i="3"/>
  <c r="T1615" i="3" s="1"/>
  <c r="U1615" i="3"/>
  <c r="N131" i="3"/>
  <c r="T131" i="3" s="1"/>
  <c r="U131" i="3"/>
  <c r="N1475" i="3"/>
  <c r="T1475" i="3" s="1"/>
  <c r="U1475" i="3"/>
  <c r="N881" i="3"/>
  <c r="T881" i="3" s="1"/>
  <c r="U881" i="3"/>
  <c r="N1263" i="3"/>
  <c r="T1263" i="3" s="1"/>
  <c r="U1263" i="3"/>
  <c r="N241" i="3"/>
  <c r="T241" i="3" s="1"/>
  <c r="U241" i="3"/>
  <c r="N138" i="3"/>
  <c r="T138" i="3" s="1"/>
  <c r="U138" i="3"/>
  <c r="M363" i="3"/>
  <c r="U363" i="3"/>
  <c r="M1139" i="3"/>
  <c r="U1139" i="3"/>
  <c r="M2065" i="3"/>
  <c r="U2065" i="3"/>
  <c r="M640" i="3"/>
  <c r="U640" i="3"/>
  <c r="M1129" i="3"/>
  <c r="U1129" i="3"/>
  <c r="M200" i="3"/>
  <c r="U200" i="3"/>
  <c r="M879" i="3"/>
  <c r="U879" i="3"/>
  <c r="U1469" i="3"/>
  <c r="N219" i="3"/>
  <c r="T219" i="3" s="1"/>
  <c r="U219" i="3"/>
  <c r="N100" i="3"/>
  <c r="T100" i="3" s="1"/>
  <c r="U100" i="3"/>
  <c r="N1086" i="3"/>
  <c r="T1086" i="3" s="1"/>
  <c r="U1086" i="3"/>
  <c r="N1337" i="3"/>
  <c r="T1337" i="3" s="1"/>
  <c r="U1337" i="3"/>
  <c r="N871" i="3"/>
  <c r="T871" i="3" s="1"/>
  <c r="U871" i="3"/>
  <c r="N403" i="3"/>
  <c r="T403" i="3" s="1"/>
  <c r="U403" i="3"/>
  <c r="N707" i="3"/>
  <c r="T707" i="3" s="1"/>
  <c r="U707" i="3"/>
  <c r="M64" i="3"/>
  <c r="U64" i="3"/>
  <c r="N723" i="3"/>
  <c r="T723" i="3" s="1"/>
  <c r="U723" i="3"/>
  <c r="M987" i="3"/>
  <c r="U987" i="3"/>
  <c r="N1182" i="3"/>
  <c r="T1182" i="3" s="1"/>
  <c r="U1182" i="3"/>
  <c r="M1500" i="3"/>
  <c r="U1500" i="3"/>
  <c r="M1147" i="3"/>
  <c r="U1147" i="3"/>
  <c r="M1279" i="3"/>
  <c r="U1279" i="3"/>
  <c r="M208" i="3"/>
  <c r="U208" i="3"/>
  <c r="M748" i="3"/>
  <c r="U748" i="3"/>
  <c r="N579" i="3"/>
  <c r="T579" i="3" s="1"/>
  <c r="U579" i="3"/>
  <c r="N549" i="3"/>
  <c r="T549" i="3" s="1"/>
  <c r="U549" i="3"/>
  <c r="N279" i="3"/>
  <c r="T279" i="3" s="1"/>
  <c r="U279" i="3"/>
  <c r="M633" i="3"/>
  <c r="U633" i="3"/>
  <c r="N568" i="3"/>
  <c r="T568" i="3" s="1"/>
  <c r="U568" i="3"/>
  <c r="M1357" i="3"/>
  <c r="U1357" i="3"/>
  <c r="N634" i="3"/>
  <c r="T634" i="3" s="1"/>
  <c r="U634" i="3"/>
  <c r="N722" i="3"/>
  <c r="T722" i="3" s="1"/>
  <c r="U722" i="3"/>
  <c r="M114" i="3"/>
  <c r="U114" i="3"/>
  <c r="M1368" i="3"/>
  <c r="U1368" i="3"/>
  <c r="M294" i="3"/>
  <c r="U294" i="3"/>
  <c r="M212" i="3"/>
  <c r="U212" i="3"/>
  <c r="M123" i="3"/>
  <c r="U123" i="3"/>
  <c r="M527" i="3"/>
  <c r="U527" i="3"/>
  <c r="M1702" i="3"/>
  <c r="U1702" i="3"/>
  <c r="N1517" i="3"/>
  <c r="T1517" i="3" s="1"/>
  <c r="U1517" i="3"/>
  <c r="U1561" i="3"/>
  <c r="U1761" i="3"/>
  <c r="U740" i="3"/>
  <c r="K16" i="5"/>
  <c r="J20" i="5"/>
  <c r="L50" i="5"/>
  <c r="N18" i="5"/>
  <c r="R18" i="5"/>
  <c r="L20" i="5"/>
  <c r="D36" i="5"/>
  <c r="N42" i="5"/>
  <c r="J52" i="5"/>
  <c r="R20" i="5"/>
  <c r="J36" i="5"/>
  <c r="R52" i="5"/>
  <c r="T36" i="5"/>
  <c r="J18" i="5"/>
  <c r="E16" i="5"/>
  <c r="S44" i="5"/>
  <c r="I18" i="5"/>
  <c r="T18" i="5"/>
  <c r="T34" i="5"/>
  <c r="R44" i="5"/>
  <c r="E50" i="5"/>
  <c r="K18" i="5"/>
  <c r="U44" i="5"/>
  <c r="M50" i="5"/>
  <c r="L18" i="5"/>
  <c r="T50" i="5"/>
  <c r="E44" i="5"/>
  <c r="Q18" i="5"/>
  <c r="J44" i="5"/>
  <c r="K44" i="5"/>
  <c r="F18" i="5"/>
  <c r="S18" i="5"/>
  <c r="L34" i="5"/>
  <c r="M44" i="5"/>
  <c r="D50" i="5"/>
  <c r="K48" i="5"/>
  <c r="V48" i="5"/>
  <c r="F16" i="5"/>
  <c r="Q42" i="5"/>
  <c r="D48" i="5"/>
  <c r="L48" i="5"/>
  <c r="H16" i="5"/>
  <c r="N20" i="5"/>
  <c r="I36" i="5"/>
  <c r="D44" i="5"/>
  <c r="L44" i="5"/>
  <c r="T44" i="5"/>
  <c r="E48" i="5"/>
  <c r="M48" i="5"/>
  <c r="I52" i="5"/>
  <c r="U52" i="5"/>
  <c r="M16" i="5"/>
  <c r="D20" i="5"/>
  <c r="Q20" i="5"/>
  <c r="L36" i="5"/>
  <c r="F44" i="5"/>
  <c r="N44" i="5"/>
  <c r="V44" i="5"/>
  <c r="G48" i="5"/>
  <c r="O48" i="5"/>
  <c r="L52" i="5"/>
  <c r="F48" i="5"/>
  <c r="N48" i="5"/>
  <c r="N16" i="5"/>
  <c r="G44" i="5"/>
  <c r="O44" i="5"/>
  <c r="H48" i="5"/>
  <c r="P48" i="5"/>
  <c r="P16" i="5"/>
  <c r="H20" i="5"/>
  <c r="T20" i="5"/>
  <c r="Q36" i="5"/>
  <c r="J42" i="5"/>
  <c r="H44" i="5"/>
  <c r="P44" i="5"/>
  <c r="I48" i="5"/>
  <c r="Q48" i="5"/>
  <c r="P52" i="5"/>
  <c r="V16" i="5"/>
  <c r="I20" i="5"/>
  <c r="V20" i="5"/>
  <c r="R36" i="5"/>
  <c r="L42" i="5"/>
  <c r="I44" i="5"/>
  <c r="J48" i="5"/>
  <c r="R48" i="5"/>
  <c r="D52" i="5"/>
  <c r="Q52" i="5"/>
  <c r="D42" i="5"/>
  <c r="S42" i="5"/>
  <c r="F42" i="5"/>
  <c r="T42" i="5"/>
  <c r="I42" i="5"/>
  <c r="V42" i="5"/>
  <c r="K42" i="5"/>
  <c r="K52" i="5"/>
  <c r="S52" i="5"/>
  <c r="F52" i="5"/>
  <c r="N52" i="5"/>
  <c r="V52" i="5"/>
  <c r="G52" i="5"/>
  <c r="F50" i="5"/>
  <c r="N50" i="5"/>
  <c r="V50" i="5"/>
  <c r="G50" i="5"/>
  <c r="O50" i="5"/>
  <c r="H50" i="5"/>
  <c r="P50" i="5"/>
  <c r="I50" i="5"/>
  <c r="Q50" i="5"/>
  <c r="J50" i="5"/>
  <c r="R50" i="5"/>
  <c r="K50" i="5"/>
  <c r="S48" i="5"/>
  <c r="T48" i="5"/>
  <c r="E42" i="5"/>
  <c r="M42" i="5"/>
  <c r="U42" i="5"/>
  <c r="G42" i="5"/>
  <c r="O42" i="5"/>
  <c r="H42" i="5"/>
  <c r="P42" i="5"/>
  <c r="K36" i="5"/>
  <c r="S36" i="5"/>
  <c r="E36" i="5"/>
  <c r="M36" i="5"/>
  <c r="U36" i="5"/>
  <c r="F36" i="5"/>
  <c r="N36" i="5"/>
  <c r="V36" i="5"/>
  <c r="H36" i="5"/>
  <c r="E34" i="5"/>
  <c r="M34" i="5"/>
  <c r="U34" i="5"/>
  <c r="F34" i="5"/>
  <c r="N34" i="5"/>
  <c r="V34" i="5"/>
  <c r="G34" i="5"/>
  <c r="O34" i="5"/>
  <c r="H34" i="5"/>
  <c r="P34" i="5"/>
  <c r="I34" i="5"/>
  <c r="Q34" i="5"/>
  <c r="J34" i="5"/>
  <c r="R34" i="5"/>
  <c r="K34" i="5"/>
  <c r="H24" i="5"/>
  <c r="K20" i="5"/>
  <c r="S20" i="5"/>
  <c r="E20" i="5"/>
  <c r="M20" i="5"/>
  <c r="U20" i="5"/>
  <c r="G20" i="5"/>
  <c r="E18" i="5"/>
  <c r="M18" i="5"/>
  <c r="U18" i="5"/>
  <c r="G18" i="5"/>
  <c r="O18" i="5"/>
  <c r="H18" i="5"/>
  <c r="G16" i="5"/>
  <c r="O16" i="5"/>
  <c r="I16" i="5"/>
  <c r="Q16" i="5"/>
  <c r="J16" i="5"/>
  <c r="R16" i="5"/>
  <c r="S16" i="5"/>
  <c r="D16" i="5"/>
  <c r="L16" i="5"/>
  <c r="T16" i="5"/>
  <c r="M43" i="3"/>
  <c r="M551" i="3"/>
  <c r="N408" i="3"/>
  <c r="T408" i="3" s="1"/>
  <c r="N1095" i="3"/>
  <c r="T1095" i="3" s="1"/>
  <c r="N116" i="3"/>
  <c r="T116" i="3" s="1"/>
  <c r="N857" i="3"/>
  <c r="T857" i="3" s="1"/>
  <c r="N1156" i="3"/>
  <c r="T1156" i="3" s="1"/>
  <c r="N1178" i="3"/>
  <c r="T1178" i="3" s="1"/>
  <c r="N679" i="3"/>
  <c r="T679" i="3" s="1"/>
  <c r="N1627" i="3"/>
  <c r="T1627" i="3" s="1"/>
  <c r="N1157" i="3"/>
  <c r="T1157" i="3" s="1"/>
  <c r="N1251" i="3"/>
  <c r="T1251" i="3" s="1"/>
  <c r="N1785" i="3"/>
  <c r="T1785" i="3" s="1"/>
  <c r="N391" i="3"/>
  <c r="T391" i="3" s="1"/>
  <c r="N1777" i="3"/>
  <c r="T1777" i="3" s="1"/>
  <c r="N207" i="3"/>
  <c r="T207" i="3" s="1"/>
  <c r="N663" i="3"/>
  <c r="T663" i="3" s="1"/>
  <c r="N1552" i="3"/>
  <c r="T1552" i="3" s="1"/>
  <c r="N402" i="3"/>
  <c r="T402" i="3" s="1"/>
  <c r="N129" i="3"/>
  <c r="T129" i="3" s="1"/>
  <c r="N1696" i="3"/>
  <c r="T1696" i="3" s="1"/>
  <c r="N1358" i="3"/>
  <c r="T1358" i="3" s="1"/>
  <c r="N1776" i="3"/>
  <c r="T1776" i="3" s="1"/>
  <c r="N963" i="3"/>
  <c r="T963" i="3" s="1"/>
  <c r="N529" i="3"/>
  <c r="T529" i="3" s="1"/>
  <c r="N1609" i="3"/>
  <c r="T1609" i="3" s="1"/>
  <c r="M74" i="3"/>
  <c r="M1009" i="3"/>
  <c r="M1636" i="3"/>
  <c r="M236" i="3"/>
  <c r="M622" i="3"/>
  <c r="M1642" i="3"/>
  <c r="M1869" i="3"/>
  <c r="M134" i="3"/>
  <c r="M944" i="3"/>
  <c r="M1351" i="3"/>
  <c r="M2010" i="3"/>
  <c r="M304" i="3"/>
  <c r="M108" i="3"/>
  <c r="M700" i="3"/>
  <c r="M959" i="3"/>
  <c r="M428" i="3"/>
  <c r="M1810" i="3"/>
  <c r="M1118" i="3"/>
  <c r="M177" i="3"/>
  <c r="M1424" i="3"/>
  <c r="M1466" i="3"/>
  <c r="M524" i="3"/>
  <c r="M1482" i="3"/>
  <c r="M1038" i="3"/>
  <c r="M173" i="3"/>
  <c r="M604" i="3"/>
  <c r="M1567" i="3"/>
  <c r="N594" i="3"/>
  <c r="T594" i="3" s="1"/>
  <c r="N608" i="3"/>
  <c r="T608" i="3" s="1"/>
  <c r="N23" i="3"/>
  <c r="T23" i="3" s="1"/>
  <c r="N1408" i="3"/>
  <c r="T1408" i="3" s="1"/>
  <c r="N967" i="3"/>
  <c r="T967" i="3" s="1"/>
  <c r="M940" i="3"/>
  <c r="N410" i="3"/>
  <c r="T410" i="3" s="1"/>
  <c r="N1686" i="3"/>
  <c r="T1686" i="3" s="1"/>
  <c r="M1578" i="3"/>
  <c r="M1119" i="3"/>
  <c r="M1329" i="3"/>
  <c r="M907" i="3"/>
  <c r="M202" i="3"/>
  <c r="M1969" i="3"/>
  <c r="M689" i="3"/>
  <c r="M1957" i="3"/>
  <c r="N845" i="3"/>
  <c r="T845" i="3" s="1"/>
  <c r="N962" i="3"/>
  <c r="T962" i="3" s="1"/>
  <c r="N602" i="3"/>
  <c r="T602" i="3" s="1"/>
  <c r="N569" i="3"/>
  <c r="T569" i="3" s="1"/>
  <c r="N278" i="3"/>
  <c r="T278" i="3" s="1"/>
  <c r="M1753" i="3"/>
  <c r="M1481" i="3"/>
  <c r="M1138" i="3"/>
  <c r="M1356" i="3"/>
  <c r="M1281" i="3"/>
  <c r="M298" i="3"/>
  <c r="M1394" i="3"/>
  <c r="M580" i="3"/>
  <c r="M31" i="3"/>
  <c r="M1895" i="3"/>
  <c r="M199" i="3"/>
  <c r="M1327" i="3"/>
  <c r="M1839" i="3"/>
  <c r="M1137" i="3"/>
  <c r="M669" i="3"/>
  <c r="M1307" i="3"/>
  <c r="M625" i="3"/>
  <c r="M1006" i="3"/>
  <c r="M1373" i="3"/>
  <c r="M1757" i="3"/>
  <c r="M1550" i="3"/>
  <c r="M856" i="3"/>
  <c r="M518" i="3"/>
  <c r="M99" i="3"/>
  <c r="M2040" i="3"/>
  <c r="M1992" i="3"/>
  <c r="M1725" i="3"/>
  <c r="M1701" i="3"/>
  <c r="M1512" i="3"/>
  <c r="M1380" i="3"/>
  <c r="M1067" i="3"/>
  <c r="M981" i="3"/>
  <c r="M799" i="3"/>
  <c r="M523" i="3"/>
  <c r="M378" i="3"/>
  <c r="M328" i="3"/>
  <c r="M60" i="3"/>
  <c r="M1422" i="3"/>
  <c r="M918" i="3"/>
  <c r="M1673" i="3"/>
  <c r="M368" i="3"/>
  <c r="M932" i="3"/>
  <c r="M1808" i="3"/>
  <c r="M929" i="3"/>
  <c r="M1044" i="3"/>
  <c r="M1819" i="3"/>
  <c r="M1739" i="3"/>
  <c r="M1275" i="3"/>
  <c r="M1417" i="3"/>
  <c r="M831" i="3"/>
  <c r="M1792" i="3"/>
  <c r="M539" i="3"/>
  <c r="M1041" i="3"/>
  <c r="M587" i="3"/>
  <c r="M652" i="3"/>
  <c r="M333" i="3"/>
  <c r="M745" i="3"/>
  <c r="M1002" i="3"/>
  <c r="M1105" i="3"/>
  <c r="M894" i="3"/>
  <c r="M269" i="3"/>
  <c r="N25" i="3"/>
  <c r="T25" i="3" s="1"/>
  <c r="M25" i="3"/>
  <c r="M1104" i="3"/>
  <c r="M1432" i="3"/>
  <c r="M596" i="3"/>
  <c r="M185" i="3"/>
  <c r="M1365" i="3"/>
  <c r="M1907" i="3"/>
  <c r="M1485" i="3"/>
  <c r="M913" i="3"/>
  <c r="M1682" i="3"/>
  <c r="M924" i="3"/>
  <c r="M1827" i="3"/>
  <c r="M215" i="3"/>
  <c r="M1271" i="3"/>
  <c r="M171" i="3"/>
  <c r="M876" i="3"/>
  <c r="M1430" i="3"/>
  <c r="M1115" i="3"/>
  <c r="M1243" i="3"/>
  <c r="M716" i="3"/>
  <c r="M686" i="3"/>
  <c r="N2006" i="3"/>
  <c r="T2006" i="3" s="1"/>
  <c r="N1174" i="3"/>
  <c r="T1174" i="3" s="1"/>
  <c r="N2071" i="3"/>
  <c r="T2071" i="3" s="1"/>
  <c r="N494" i="3"/>
  <c r="T494" i="3" s="1"/>
  <c r="N1534" i="3"/>
  <c r="T1534" i="3" s="1"/>
  <c r="N1134" i="3"/>
  <c r="T1134" i="3" s="1"/>
  <c r="N795" i="3"/>
  <c r="T795" i="3" s="1"/>
  <c r="M1486" i="3"/>
  <c r="N1828" i="3"/>
  <c r="T1828" i="3" s="1"/>
  <c r="N1324" i="3"/>
  <c r="T1324" i="3" s="1"/>
  <c r="N690" i="3"/>
  <c r="T690" i="3" s="1"/>
  <c r="N444" i="3"/>
  <c r="T444" i="3" s="1"/>
  <c r="M1538" i="3"/>
  <c r="M797" i="3"/>
  <c r="M1583" i="3"/>
  <c r="M1313" i="3"/>
  <c r="M733" i="3"/>
  <c r="M1148" i="3"/>
  <c r="M572" i="3"/>
  <c r="M1562" i="3"/>
  <c r="M635" i="3"/>
  <c r="M1554" i="3"/>
  <c r="M661" i="3"/>
  <c r="M870" i="3"/>
  <c r="M163" i="3"/>
  <c r="M1462" i="3"/>
  <c r="M858" i="3"/>
  <c r="M1406" i="3"/>
  <c r="M1436" i="3"/>
  <c r="M578" i="3"/>
  <c r="M1321" i="3"/>
  <c r="M118" i="3"/>
  <c r="M226" i="3"/>
  <c r="M120" i="3"/>
  <c r="M181" i="3"/>
  <c r="M353" i="3"/>
  <c r="M40" i="3"/>
  <c r="N1111" i="3"/>
  <c r="T1111" i="3" s="1"/>
  <c r="M1837" i="3"/>
  <c r="M1863" i="3"/>
  <c r="N1237" i="3"/>
  <c r="T1237" i="3" s="1"/>
  <c r="N670" i="3"/>
  <c r="T670" i="3" s="1"/>
  <c r="N1943" i="3"/>
  <c r="T1943" i="3" s="1"/>
  <c r="N623" i="3"/>
  <c r="T623" i="3" s="1"/>
  <c r="N300" i="3"/>
  <c r="T300" i="3" s="1"/>
  <c r="N1288" i="3"/>
  <c r="T1288" i="3" s="1"/>
  <c r="N319" i="3"/>
  <c r="T319" i="3" s="1"/>
  <c r="N1287" i="3"/>
  <c r="T1287" i="3" s="1"/>
  <c r="N498" i="3"/>
  <c r="T498" i="3" s="1"/>
  <c r="N1370" i="3"/>
  <c r="T1370" i="3" s="1"/>
  <c r="N828" i="3"/>
  <c r="T828" i="3" s="1"/>
  <c r="N2063" i="3"/>
  <c r="T2063" i="3" s="1"/>
  <c r="N1371" i="3"/>
  <c r="T1371" i="3" s="1"/>
  <c r="N413" i="3"/>
  <c r="T413" i="3" s="1"/>
  <c r="N1748" i="3"/>
  <c r="T1748" i="3" s="1"/>
  <c r="N1544" i="3"/>
  <c r="T1544" i="3" s="1"/>
  <c r="N850" i="3"/>
  <c r="T850" i="3" s="1"/>
  <c r="N414" i="3"/>
  <c r="T414" i="3" s="1"/>
  <c r="N93" i="3"/>
  <c r="T93" i="3" s="1"/>
  <c r="N1951" i="3"/>
  <c r="T1951" i="3" s="1"/>
  <c r="N1700" i="3"/>
  <c r="T1700" i="3" s="1"/>
  <c r="N1379" i="3"/>
  <c r="T1379" i="3" s="1"/>
  <c r="M714" i="3"/>
  <c r="M1347" i="3"/>
  <c r="M1897" i="3"/>
  <c r="M164" i="3"/>
  <c r="M1859" i="3"/>
  <c r="M1905" i="3"/>
  <c r="M902" i="3"/>
  <c r="M1058" i="3"/>
  <c r="M1938" i="3"/>
  <c r="M1791" i="3"/>
  <c r="M854" i="3"/>
  <c r="M1470" i="3"/>
  <c r="N1140" i="3"/>
  <c r="T1140" i="3" s="1"/>
  <c r="N1113" i="3"/>
  <c r="T1113" i="3" s="1"/>
  <c r="N1301" i="3"/>
  <c r="T1301" i="3" s="1"/>
  <c r="N1858" i="3"/>
  <c r="T1858" i="3" s="1"/>
  <c r="N335" i="3"/>
  <c r="T335" i="3" s="1"/>
  <c r="N916" i="3"/>
  <c r="T916" i="3" s="1"/>
  <c r="N1240" i="3"/>
  <c r="T1240" i="3" s="1"/>
  <c r="M530" i="3"/>
  <c r="M2005" i="3"/>
  <c r="M1319" i="3"/>
  <c r="M1247" i="3"/>
  <c r="M390" i="3"/>
  <c r="M246" i="3"/>
  <c r="M763" i="3"/>
  <c r="M1835" i="3"/>
  <c r="M1786" i="3"/>
  <c r="M541" i="3"/>
  <c r="N1958" i="3"/>
  <c r="T1958" i="3" s="1"/>
  <c r="N88" i="3"/>
  <c r="T88" i="3" s="1"/>
  <c r="N1446" i="3"/>
  <c r="T1446" i="3" s="1"/>
  <c r="N151" i="3"/>
  <c r="T151" i="3" s="1"/>
  <c r="N1840" i="3"/>
  <c r="T1840" i="3" s="1"/>
  <c r="N678" i="3"/>
  <c r="T678" i="3" s="1"/>
  <c r="N1409" i="3"/>
  <c r="T1409" i="3" s="1"/>
  <c r="N893" i="3"/>
  <c r="T893" i="3" s="1"/>
  <c r="N885" i="3"/>
  <c r="T885" i="3" s="1"/>
  <c r="N1846" i="3"/>
  <c r="T1846" i="3" s="1"/>
  <c r="N1185" i="3"/>
  <c r="T1185" i="3" s="1"/>
  <c r="N1078" i="3"/>
  <c r="T1078" i="3" s="1"/>
  <c r="N1942" i="3"/>
  <c r="T1942" i="3" s="1"/>
  <c r="N636" i="3"/>
  <c r="T636" i="3" s="1"/>
  <c r="N1304" i="3"/>
  <c r="T1304" i="3" s="1"/>
  <c r="N792" i="3"/>
  <c r="T792" i="3" s="1"/>
  <c r="N1637" i="3"/>
  <c r="T1637" i="3" s="1"/>
  <c r="N166" i="3"/>
  <c r="T166" i="3" s="1"/>
  <c r="N550" i="3"/>
  <c r="T550" i="3" s="1"/>
  <c r="N2062" i="3"/>
  <c r="T2062" i="3" s="1"/>
  <c r="N308" i="3"/>
  <c r="T308" i="3" s="1"/>
  <c r="N729" i="3"/>
  <c r="T729" i="3" s="1"/>
  <c r="N823" i="3"/>
  <c r="T823" i="3" s="1"/>
  <c r="N1094" i="3"/>
  <c r="T1094" i="3" s="1"/>
  <c r="N1710" i="3"/>
  <c r="T1710" i="3" s="1"/>
  <c r="N687" i="3"/>
  <c r="T687" i="3" s="1"/>
  <c r="N354" i="3"/>
  <c r="T354" i="3" s="1"/>
  <c r="N1920" i="3"/>
  <c r="T1920" i="3" s="1"/>
  <c r="N1707" i="3"/>
  <c r="T1707" i="3" s="1"/>
  <c r="N351" i="3"/>
  <c r="T351" i="3" s="1"/>
  <c r="N1292" i="3"/>
  <c r="T1292" i="3" s="1"/>
  <c r="N1289" i="3"/>
  <c r="T1289" i="3" s="1"/>
  <c r="N412" i="3"/>
  <c r="T412" i="3" s="1"/>
  <c r="N1367" i="3"/>
  <c r="T1367" i="3" s="1"/>
  <c r="N1784" i="3"/>
  <c r="T1784" i="3" s="1"/>
  <c r="N1667" i="3"/>
  <c r="T1667" i="3" s="1"/>
  <c r="N960" i="3"/>
  <c r="T960" i="3" s="1"/>
  <c r="N540" i="3"/>
  <c r="T540" i="3" s="1"/>
  <c r="N382" i="3"/>
  <c r="T382" i="3" s="1"/>
  <c r="N1995" i="3"/>
  <c r="T1995" i="3" s="1"/>
  <c r="N1705" i="3"/>
  <c r="T1705" i="3" s="1"/>
  <c r="N1017" i="3"/>
  <c r="T1017" i="3" s="1"/>
  <c r="N504" i="3"/>
  <c r="T504" i="3" s="1"/>
  <c r="N349" i="3"/>
  <c r="T349" i="3" s="1"/>
  <c r="N79" i="3"/>
  <c r="T79" i="3" s="1"/>
  <c r="M1930" i="3"/>
  <c r="N1930" i="3"/>
  <c r="T1930" i="3" s="1"/>
  <c r="M1421" i="3"/>
  <c r="N1421" i="3"/>
  <c r="T1421" i="3" s="1"/>
  <c r="M1464" i="3"/>
  <c r="N1464" i="3"/>
  <c r="T1464" i="3" s="1"/>
  <c r="M998" i="3"/>
  <c r="N998" i="3"/>
  <c r="T998" i="3" s="1"/>
  <c r="M1967" i="3"/>
  <c r="N1967" i="3"/>
  <c r="T1967" i="3" s="1"/>
  <c r="M1335" i="3"/>
  <c r="N1335" i="3"/>
  <c r="T1335" i="3" s="1"/>
  <c r="N446" i="3"/>
  <c r="T446" i="3" s="1"/>
  <c r="M446" i="3"/>
  <c r="N288" i="3"/>
  <c r="T288" i="3" s="1"/>
  <c r="M288" i="3"/>
  <c r="N1448" i="3"/>
  <c r="T1448" i="3" s="1"/>
  <c r="M1448" i="3"/>
  <c r="M986" i="3"/>
  <c r="N986" i="3"/>
  <c r="T986" i="3" s="1"/>
  <c r="M994" i="3"/>
  <c r="N994" i="3"/>
  <c r="T994" i="3" s="1"/>
  <c r="M127" i="3"/>
  <c r="N127" i="3"/>
  <c r="T127" i="3" s="1"/>
  <c r="N1574" i="3"/>
  <c r="T1574" i="3" s="1"/>
  <c r="M1574" i="3"/>
  <c r="M805" i="3"/>
  <c r="N805" i="3"/>
  <c r="T805" i="3" s="1"/>
  <c r="N2086" i="3"/>
  <c r="T2086" i="3" s="1"/>
  <c r="M2086" i="3"/>
  <c r="M938" i="3"/>
  <c r="N938" i="3"/>
  <c r="T938" i="3" s="1"/>
  <c r="M1071" i="3"/>
  <c r="N1071" i="3"/>
  <c r="T1071" i="3" s="1"/>
  <c r="N961" i="3"/>
  <c r="T961" i="3" s="1"/>
  <c r="M961" i="3"/>
  <c r="M536" i="3"/>
  <c r="N536" i="3"/>
  <c r="T536" i="3" s="1"/>
  <c r="M72" i="3"/>
  <c r="N72" i="3"/>
  <c r="T72" i="3" s="1"/>
  <c r="N256" i="3"/>
  <c r="T256" i="3" s="1"/>
  <c r="M256" i="3"/>
  <c r="M923" i="3"/>
  <c r="N923" i="3"/>
  <c r="T923" i="3" s="1"/>
  <c r="N178" i="3"/>
  <c r="T178" i="3" s="1"/>
  <c r="M178" i="3"/>
  <c r="N1913" i="3"/>
  <c r="T1913" i="3" s="1"/>
  <c r="M1913" i="3"/>
  <c r="M310" i="3"/>
  <c r="N310" i="3"/>
  <c r="T310" i="3" s="1"/>
  <c r="M1181" i="3"/>
  <c r="N1181" i="3"/>
  <c r="T1181" i="3" s="1"/>
  <c r="M1305" i="3"/>
  <c r="N1305" i="3"/>
  <c r="T1305" i="3" s="1"/>
  <c r="M968" i="3"/>
  <c r="N968" i="3"/>
  <c r="T968" i="3" s="1"/>
  <c r="M406" i="3"/>
  <c r="N406" i="3"/>
  <c r="T406" i="3" s="1"/>
  <c r="N240" i="3"/>
  <c r="T240" i="3" s="1"/>
  <c r="M240" i="3"/>
  <c r="N396" i="3"/>
  <c r="T396" i="3" s="1"/>
  <c r="M396" i="3"/>
  <c r="M644" i="3"/>
  <c r="N644" i="3"/>
  <c r="T644" i="3" s="1"/>
  <c r="M673" i="3"/>
  <c r="N673" i="3"/>
  <c r="T673" i="3" s="1"/>
  <c r="M1677" i="3"/>
  <c r="N1677" i="3"/>
  <c r="T1677" i="3" s="1"/>
  <c r="M802" i="3"/>
  <c r="N802" i="3"/>
  <c r="T802" i="3" s="1"/>
  <c r="M557" i="3"/>
  <c r="N557" i="3"/>
  <c r="T557" i="3" s="1"/>
  <c r="M1911" i="3"/>
  <c r="N1911" i="3"/>
  <c r="T1911" i="3" s="1"/>
  <c r="M469" i="3"/>
  <c r="N469" i="3"/>
  <c r="T469" i="3" s="1"/>
  <c r="N660" i="3"/>
  <c r="T660" i="3" s="1"/>
  <c r="M660" i="3"/>
  <c r="M1553" i="3"/>
  <c r="N1553" i="3"/>
  <c r="T1553" i="3" s="1"/>
  <c r="N757" i="3"/>
  <c r="T757" i="3" s="1"/>
  <c r="M757" i="3"/>
  <c r="M1896" i="3"/>
  <c r="N1896" i="3"/>
  <c r="T1896" i="3" s="1"/>
  <c r="N1269" i="3"/>
  <c r="T1269" i="3" s="1"/>
  <c r="M1269" i="3"/>
  <c r="M1724" i="3"/>
  <c r="N1724" i="3"/>
  <c r="T1724" i="3" s="1"/>
  <c r="M1770" i="3"/>
  <c r="N1770" i="3"/>
  <c r="T1770" i="3" s="1"/>
  <c r="M152" i="3"/>
  <c r="N152" i="3"/>
  <c r="T152" i="3" s="1"/>
  <c r="M1175" i="3"/>
  <c r="N1175" i="3"/>
  <c r="T1175" i="3" s="1"/>
  <c r="M1238" i="3"/>
  <c r="N1238" i="3"/>
  <c r="T1238" i="3" s="1"/>
  <c r="M1127" i="3"/>
  <c r="N1127" i="3"/>
  <c r="T1127" i="3" s="1"/>
  <c r="M230" i="3"/>
  <c r="N230" i="3"/>
  <c r="T230" i="3" s="1"/>
  <c r="N1285" i="3"/>
  <c r="T1285" i="3" s="1"/>
  <c r="M1285" i="3"/>
  <c r="M1586" i="3"/>
  <c r="N1586" i="3"/>
  <c r="T1586" i="3" s="1"/>
  <c r="M1585" i="3"/>
  <c r="N1585" i="3"/>
  <c r="T1585" i="3" s="1"/>
  <c r="M953" i="3"/>
  <c r="N953" i="3"/>
  <c r="T953" i="3" s="1"/>
  <c r="M1569" i="3"/>
  <c r="N1569" i="3"/>
  <c r="T1569" i="3" s="1"/>
  <c r="M91" i="3"/>
  <c r="N91" i="3"/>
  <c r="T91" i="3" s="1"/>
  <c r="M63" i="3"/>
  <c r="N63" i="3"/>
  <c r="T63" i="3" s="1"/>
  <c r="M1003" i="3"/>
  <c r="N1003" i="3"/>
  <c r="T1003" i="3" s="1"/>
  <c r="N609" i="3"/>
  <c r="T609" i="3" s="1"/>
  <c r="M609" i="3"/>
  <c r="M773" i="3"/>
  <c r="N773" i="3"/>
  <c r="T773" i="3" s="1"/>
  <c r="M1856" i="3"/>
  <c r="N1856" i="3"/>
  <c r="T1856" i="3" s="1"/>
  <c r="N886" i="3"/>
  <c r="T886" i="3" s="1"/>
  <c r="M886" i="3"/>
  <c r="N1267" i="3"/>
  <c r="T1267" i="3" s="1"/>
  <c r="M1267" i="3"/>
  <c r="N620" i="3"/>
  <c r="T620" i="3" s="1"/>
  <c r="M620" i="3"/>
  <c r="N1241" i="3"/>
  <c r="T1241" i="3" s="1"/>
  <c r="M1241" i="3"/>
  <c r="M183" i="3"/>
  <c r="N183" i="3"/>
  <c r="T183" i="3" s="1"/>
  <c r="M869" i="3"/>
  <c r="N869" i="3"/>
  <c r="T869" i="3" s="1"/>
  <c r="M1205" i="3"/>
  <c r="N1205" i="3"/>
  <c r="T1205" i="3" s="1"/>
  <c r="M1848" i="3"/>
  <c r="N1848" i="3"/>
  <c r="T1848" i="3" s="1"/>
  <c r="N657" i="3"/>
  <c r="T657" i="3" s="1"/>
  <c r="M657" i="3"/>
  <c r="M925" i="3"/>
  <c r="N925" i="3"/>
  <c r="T925" i="3" s="1"/>
  <c r="M1787" i="3"/>
  <c r="N1787" i="3"/>
  <c r="T1787" i="3" s="1"/>
  <c r="M642" i="3"/>
  <c r="N642" i="3"/>
  <c r="T642" i="3" s="1"/>
  <c r="N1572" i="3"/>
  <c r="T1572" i="3" s="1"/>
  <c r="M1572" i="3"/>
  <c r="N431" i="3"/>
  <c r="T431" i="3" s="1"/>
  <c r="M431" i="3"/>
  <c r="M314" i="3"/>
  <c r="N314" i="3"/>
  <c r="T314" i="3" s="1"/>
  <c r="M1539" i="3"/>
  <c r="N1539" i="3"/>
  <c r="T1539" i="3" s="1"/>
  <c r="M1823" i="3"/>
  <c r="N1823" i="3"/>
  <c r="T1823" i="3" s="1"/>
  <c r="M238" i="3"/>
  <c r="N238" i="3"/>
  <c r="T238" i="3" s="1"/>
  <c r="M1363" i="3"/>
  <c r="N1363" i="3"/>
  <c r="T1363" i="3" s="1"/>
  <c r="N1076" i="3"/>
  <c r="T1076" i="3" s="1"/>
  <c r="M1076" i="3"/>
  <c r="M441" i="3"/>
  <c r="N441" i="3"/>
  <c r="T441" i="3" s="1"/>
  <c r="M1057" i="3"/>
  <c r="N1057" i="3"/>
  <c r="T1057" i="3" s="1"/>
  <c r="M1341" i="3"/>
  <c r="N1341" i="3"/>
  <c r="T1341" i="3" s="1"/>
  <c r="M1865" i="3"/>
  <c r="N1865" i="3"/>
  <c r="T1865" i="3" s="1"/>
  <c r="M825" i="3"/>
  <c r="N825" i="3"/>
  <c r="T825" i="3" s="1"/>
  <c r="N1782" i="3"/>
  <c r="T1782" i="3" s="1"/>
  <c r="M1782" i="3"/>
  <c r="M1559" i="3"/>
  <c r="N1559" i="3"/>
  <c r="T1559" i="3" s="1"/>
  <c r="M1652" i="3"/>
  <c r="N1652" i="3"/>
  <c r="T1652" i="3" s="1"/>
  <c r="M1021" i="3"/>
  <c r="N1021" i="3"/>
  <c r="T1021" i="3" s="1"/>
  <c r="M547" i="3"/>
  <c r="N547" i="3"/>
  <c r="T547" i="3" s="1"/>
  <c r="M30" i="3"/>
  <c r="N30" i="3"/>
  <c r="T30" i="3" s="1"/>
  <c r="M1651" i="3"/>
  <c r="N1651" i="3"/>
  <c r="T1651" i="3" s="1"/>
  <c r="N698" i="3"/>
  <c r="T698" i="3" s="1"/>
  <c r="M698" i="3"/>
  <c r="M1591" i="3"/>
  <c r="N1591" i="3"/>
  <c r="T1591" i="3" s="1"/>
  <c r="M1952" i="3"/>
  <c r="N1952" i="3"/>
  <c r="T1952" i="3" s="1"/>
  <c r="M1726" i="3"/>
  <c r="N1726" i="3"/>
  <c r="T1726" i="3" s="1"/>
  <c r="M1525" i="3"/>
  <c r="N1525" i="3"/>
  <c r="T1525" i="3" s="1"/>
  <c r="M764" i="3"/>
  <c r="N764" i="3"/>
  <c r="T764" i="3" s="1"/>
  <c r="M381" i="3"/>
  <c r="N381" i="3"/>
  <c r="T381" i="3" s="1"/>
  <c r="N555" i="3"/>
  <c r="T555" i="3" s="1"/>
  <c r="M555" i="3"/>
  <c r="M973" i="3"/>
  <c r="N973" i="3"/>
  <c r="T973" i="3" s="1"/>
  <c r="M1029" i="3"/>
  <c r="N1029" i="3"/>
  <c r="T1029" i="3" s="1"/>
  <c r="M1890" i="3"/>
  <c r="N1890" i="3"/>
  <c r="T1890" i="3" s="1"/>
  <c r="N2048" i="3"/>
  <c r="T2048" i="3" s="1"/>
  <c r="M2048" i="3"/>
  <c r="M1075" i="3"/>
  <c r="N1075" i="3"/>
  <c r="T1075" i="3" s="1"/>
  <c r="M1851" i="3"/>
  <c r="N1851" i="3"/>
  <c r="T1851" i="3" s="1"/>
  <c r="M972" i="3"/>
  <c r="N972" i="3"/>
  <c r="T972" i="3" s="1"/>
  <c r="N1433" i="3"/>
  <c r="T1433" i="3" s="1"/>
  <c r="M1433" i="3"/>
  <c r="M586" i="3"/>
  <c r="N586" i="3"/>
  <c r="T586" i="3" s="1"/>
  <c r="N1960" i="3"/>
  <c r="T1960" i="3" s="1"/>
  <c r="M1960" i="3"/>
  <c r="M901" i="3"/>
  <c r="N901" i="3"/>
  <c r="T901" i="3" s="1"/>
  <c r="N1468" i="3"/>
  <c r="T1468" i="3" s="1"/>
  <c r="M1468" i="3"/>
  <c r="M784" i="3"/>
  <c r="N784" i="3"/>
  <c r="T784" i="3" s="1"/>
  <c r="N1892" i="3"/>
  <c r="T1892" i="3" s="1"/>
  <c r="M1892" i="3"/>
  <c r="M1413" i="3"/>
  <c r="N1413" i="3"/>
  <c r="T1413" i="3" s="1"/>
  <c r="N1027" i="3"/>
  <c r="T1027" i="3" s="1"/>
  <c r="M1027" i="3"/>
  <c r="M1749" i="3"/>
  <c r="N1749" i="3"/>
  <c r="T1749" i="3" s="1"/>
  <c r="N1496" i="3"/>
  <c r="T1496" i="3" s="1"/>
  <c r="M1496" i="3"/>
  <c r="M1083" i="3"/>
  <c r="N1083" i="3"/>
  <c r="T1083" i="3" s="1"/>
  <c r="N137" i="3"/>
  <c r="T137" i="3" s="1"/>
  <c r="M137" i="3"/>
  <c r="M743" i="3"/>
  <c r="N743" i="3"/>
  <c r="T743" i="3" s="1"/>
  <c r="M1453" i="3"/>
  <c r="N1453" i="3"/>
  <c r="T1453" i="3" s="1"/>
  <c r="M1001" i="3"/>
  <c r="N1001" i="3"/>
  <c r="T1001" i="3" s="1"/>
  <c r="N1035" i="3"/>
  <c r="T1035" i="3" s="1"/>
  <c r="M1035" i="3"/>
  <c r="N1087" i="3"/>
  <c r="T1087" i="3" s="1"/>
  <c r="M1087" i="3"/>
  <c r="N1789" i="3"/>
  <c r="T1789" i="3" s="1"/>
  <c r="M1789" i="3"/>
  <c r="M1048" i="3"/>
  <c r="N1048" i="3"/>
  <c r="T1048" i="3" s="1"/>
  <c r="M1090" i="3"/>
  <c r="N1090" i="3"/>
  <c r="T1090" i="3" s="1"/>
  <c r="M599" i="3"/>
  <c r="N599" i="3"/>
  <c r="T599" i="3" s="1"/>
  <c r="N905" i="3"/>
  <c r="T905" i="3" s="1"/>
  <c r="M905" i="3"/>
  <c r="N1334" i="3"/>
  <c r="T1334" i="3" s="1"/>
  <c r="M1334" i="3"/>
  <c r="M132" i="3"/>
  <c r="N132" i="3"/>
  <c r="T132" i="3" s="1"/>
  <c r="N1045" i="3"/>
  <c r="T1045" i="3" s="1"/>
  <c r="M1045" i="3"/>
  <c r="M158" i="3"/>
  <c r="N158" i="3"/>
  <c r="T158" i="3" s="1"/>
  <c r="M1883" i="3"/>
  <c r="N1883" i="3"/>
  <c r="T1883" i="3" s="1"/>
  <c r="N1934" i="3"/>
  <c r="T1934" i="3" s="1"/>
  <c r="M1934" i="3"/>
  <c r="M1977" i="3"/>
  <c r="N1977" i="3"/>
  <c r="T1977" i="3" s="1"/>
  <c r="N1162" i="3"/>
  <c r="T1162" i="3" s="1"/>
  <c r="M1162" i="3"/>
  <c r="M912" i="3"/>
  <c r="N912" i="3"/>
  <c r="T912" i="3" s="1"/>
  <c r="M1429" i="3"/>
  <c r="N1429" i="3"/>
  <c r="T1429" i="3" s="1"/>
  <c r="M1272" i="3"/>
  <c r="N1272" i="3"/>
  <c r="T1272" i="3" s="1"/>
  <c r="M1610" i="3"/>
  <c r="N1610" i="3"/>
  <c r="T1610" i="3" s="1"/>
  <c r="M1395" i="3"/>
  <c r="N1395" i="3"/>
  <c r="T1395" i="3" s="1"/>
  <c r="N653" i="3"/>
  <c r="T653" i="3" s="1"/>
  <c r="M653" i="3"/>
  <c r="M1049" i="3"/>
  <c r="N1049" i="3"/>
  <c r="T1049" i="3" s="1"/>
  <c r="M1619" i="3"/>
  <c r="N1619" i="3"/>
  <c r="T1619" i="3" s="1"/>
  <c r="M18" i="3"/>
  <c r="N18" i="3"/>
  <c r="T18" i="3" s="1"/>
  <c r="M187" i="3"/>
  <c r="N187" i="3"/>
  <c r="T187" i="3" s="1"/>
  <c r="M590" i="3"/>
  <c r="N590" i="3"/>
  <c r="T590" i="3" s="1"/>
  <c r="M914" i="3"/>
  <c r="N914" i="3"/>
  <c r="T914" i="3" s="1"/>
  <c r="M1713" i="3"/>
  <c r="N1713" i="3"/>
  <c r="T1713" i="3" s="1"/>
  <c r="M1772" i="3"/>
  <c r="N1772" i="3"/>
  <c r="T1772" i="3" s="1"/>
  <c r="M538" i="3"/>
  <c r="N538" i="3"/>
  <c r="T538" i="3" s="1"/>
  <c r="M1956" i="3"/>
  <c r="N1956" i="3"/>
  <c r="T1956" i="3" s="1"/>
  <c r="M1622" i="3"/>
  <c r="N1622" i="3"/>
  <c r="T1622" i="3" s="1"/>
  <c r="M641" i="3"/>
  <c r="N641" i="3"/>
  <c r="T641" i="3" s="1"/>
  <c r="M911" i="3"/>
  <c r="N911" i="3"/>
  <c r="T911" i="3" s="1"/>
  <c r="N1008" i="3"/>
  <c r="T1008" i="3" s="1"/>
  <c r="M1008" i="3"/>
  <c r="N842" i="3"/>
  <c r="T842" i="3" s="1"/>
  <c r="M842" i="3"/>
  <c r="N1102" i="3"/>
  <c r="T1102" i="3" s="1"/>
  <c r="M1102" i="3"/>
  <c r="N1683" i="3"/>
  <c r="T1683" i="3" s="1"/>
  <c r="M1683" i="3"/>
  <c r="N192" i="3"/>
  <c r="T192" i="3" s="1"/>
  <c r="M192" i="3"/>
  <c r="N261" i="3"/>
  <c r="T261" i="3" s="1"/>
  <c r="M261" i="3"/>
  <c r="M1354" i="3"/>
  <c r="N1354" i="3"/>
  <c r="T1354" i="3" s="1"/>
  <c r="M1388" i="3"/>
  <c r="N1388" i="3"/>
  <c r="T1388" i="3" s="1"/>
  <c r="M638" i="3"/>
  <c r="N638" i="3"/>
  <c r="T638" i="3" s="1"/>
  <c r="N1117" i="3"/>
  <c r="T1117" i="3" s="1"/>
  <c r="M1117" i="3"/>
  <c r="M880" i="3"/>
  <c r="N880" i="3"/>
  <c r="T880" i="3" s="1"/>
  <c r="M692" i="3"/>
  <c r="N692" i="3"/>
  <c r="T692" i="3" s="1"/>
  <c r="N374" i="3"/>
  <c r="T374" i="3" s="1"/>
  <c r="M374" i="3"/>
  <c r="N666" i="3"/>
  <c r="T666" i="3" s="1"/>
  <c r="M666" i="3"/>
  <c r="N224" i="3"/>
  <c r="T224" i="3" s="1"/>
  <c r="M224" i="3"/>
  <c r="N927" i="3"/>
  <c r="T927" i="3" s="1"/>
  <c r="M927" i="3"/>
  <c r="M1296" i="3"/>
  <c r="N1296" i="3"/>
  <c r="T1296" i="3" s="1"/>
  <c r="M1722" i="3"/>
  <c r="N1722" i="3"/>
  <c r="T1722" i="3" s="1"/>
  <c r="M128" i="3"/>
  <c r="N128" i="3"/>
  <c r="T128" i="3" s="1"/>
  <c r="M1167" i="3"/>
  <c r="N1167" i="3"/>
  <c r="T1167" i="3" s="1"/>
  <c r="M643" i="3"/>
  <c r="N643" i="3"/>
  <c r="T643" i="3" s="1"/>
  <c r="M1322" i="3"/>
  <c r="N1322" i="3"/>
  <c r="T1322" i="3" s="1"/>
  <c r="M1143" i="3"/>
  <c r="N1143" i="3"/>
  <c r="T1143" i="3" s="1"/>
  <c r="M2088" i="3"/>
  <c r="N2088" i="3"/>
  <c r="T2088" i="3" s="1"/>
  <c r="M424" i="3"/>
  <c r="N424" i="3"/>
  <c r="T424" i="3" s="1"/>
  <c r="N1717" i="3"/>
  <c r="T1717" i="3" s="1"/>
  <c r="M1717" i="3"/>
  <c r="M726" i="3"/>
  <c r="N726" i="3"/>
  <c r="T726" i="3" s="1"/>
  <c r="M646" i="3"/>
  <c r="N646" i="3"/>
  <c r="T646" i="3" s="1"/>
  <c r="M1096" i="3"/>
  <c r="N1096" i="3"/>
  <c r="T1096" i="3" s="1"/>
  <c r="N708" i="3"/>
  <c r="T708" i="3" s="1"/>
  <c r="M708" i="3"/>
  <c r="M239" i="3"/>
  <c r="N239" i="3"/>
  <c r="T239" i="3" s="1"/>
  <c r="M2009" i="3"/>
  <c r="N2009" i="3"/>
  <c r="T2009" i="3" s="1"/>
  <c r="M179" i="3"/>
  <c r="N179" i="3"/>
  <c r="T179" i="3" s="1"/>
  <c r="M1658" i="3"/>
  <c r="N1658" i="3"/>
  <c r="T1658" i="3" s="1"/>
  <c r="N532" i="3"/>
  <c r="T532" i="3" s="1"/>
  <c r="M532" i="3"/>
  <c r="M1056" i="3"/>
  <c r="N1056" i="3"/>
  <c r="T1056" i="3" s="1"/>
  <c r="M1192" i="3"/>
  <c r="N1192" i="3"/>
  <c r="T1192" i="3" s="1"/>
  <c r="M637" i="3"/>
  <c r="N637" i="3"/>
  <c r="T637" i="3" s="1"/>
  <c r="M946" i="3"/>
  <c r="N946" i="3"/>
  <c r="T946" i="3" s="1"/>
  <c r="M1323" i="3"/>
  <c r="N1323" i="3"/>
  <c r="T1323" i="3" s="1"/>
  <c r="N1768" i="3"/>
  <c r="T1768" i="3" s="1"/>
  <c r="M1768" i="3"/>
  <c r="N1564" i="3"/>
  <c r="T1564" i="3" s="1"/>
  <c r="M1564" i="3"/>
  <c r="M1187" i="3"/>
  <c r="N1187" i="3"/>
  <c r="T1187" i="3" s="1"/>
  <c r="M921" i="3"/>
  <c r="N921" i="3"/>
  <c r="T921" i="3" s="1"/>
  <c r="M576" i="3"/>
  <c r="N576" i="3"/>
  <c r="T576" i="3" s="1"/>
  <c r="N680" i="3"/>
  <c r="T680" i="3" s="1"/>
  <c r="M680" i="3"/>
  <c r="N1463" i="3"/>
  <c r="T1463" i="3" s="1"/>
  <c r="M1463" i="3"/>
  <c r="N1101" i="3"/>
  <c r="T1101" i="3" s="1"/>
  <c r="M1101" i="3"/>
  <c r="M964" i="3"/>
  <c r="N964" i="3"/>
  <c r="T964" i="3" s="1"/>
  <c r="N76" i="3"/>
  <c r="T76" i="3" s="1"/>
  <c r="M76" i="3"/>
  <c r="M1949" i="3"/>
  <c r="N1949" i="3"/>
  <c r="T1949" i="3" s="1"/>
  <c r="N1565" i="3"/>
  <c r="T1565" i="3" s="1"/>
  <c r="M1565" i="3"/>
  <c r="M1743" i="3"/>
  <c r="N1743" i="3"/>
  <c r="T1743" i="3" s="1"/>
  <c r="M852" i="3"/>
  <c r="N852" i="3"/>
  <c r="T852" i="3" s="1"/>
  <c r="M571" i="3"/>
  <c r="N571" i="3"/>
  <c r="T571" i="3" s="1"/>
  <c r="M671" i="3"/>
  <c r="N671" i="3"/>
  <c r="T671" i="3" s="1"/>
  <c r="M1600" i="3"/>
  <c r="N1600" i="3"/>
  <c r="T1600" i="3" s="1"/>
  <c r="M651" i="3"/>
  <c r="N651" i="3"/>
  <c r="T651" i="3" s="1"/>
  <c r="N197" i="3"/>
  <c r="T197" i="3" s="1"/>
  <c r="M197" i="3"/>
  <c r="M1208" i="3"/>
  <c r="N1208" i="3"/>
  <c r="T1208" i="3" s="1"/>
  <c r="N280" i="3"/>
  <c r="T280" i="3" s="1"/>
  <c r="M280" i="3"/>
  <c r="M1256" i="3"/>
  <c r="N1256" i="3"/>
  <c r="T1256" i="3" s="1"/>
  <c r="N1746" i="3"/>
  <c r="T1746" i="3" s="1"/>
  <c r="M1746" i="3"/>
  <c r="N393" i="3"/>
  <c r="T393" i="3" s="1"/>
  <c r="M393" i="3"/>
  <c r="N1529" i="3"/>
  <c r="T1529" i="3" s="1"/>
  <c r="M1529" i="3"/>
  <c r="M1054" i="3"/>
  <c r="N1054" i="3"/>
  <c r="T1054" i="3" s="1"/>
  <c r="N685" i="3"/>
  <c r="T685" i="3" s="1"/>
  <c r="M685" i="3"/>
  <c r="M756" i="3"/>
  <c r="N756" i="3"/>
  <c r="T756" i="3" s="1"/>
  <c r="N1190" i="3"/>
  <c r="T1190" i="3" s="1"/>
  <c r="M1190" i="3"/>
  <c r="N1330" i="3"/>
  <c r="T1330" i="3" s="1"/>
  <c r="M1330" i="3"/>
  <c r="N142" i="3"/>
  <c r="T142" i="3" s="1"/>
  <c r="M142" i="3"/>
  <c r="N1616" i="3"/>
  <c r="T1616" i="3" s="1"/>
  <c r="M1616" i="3"/>
  <c r="M234" i="3"/>
  <c r="N234" i="3"/>
  <c r="T234" i="3" s="1"/>
  <c r="M695" i="3"/>
  <c r="N695" i="3"/>
  <c r="T695" i="3" s="1"/>
  <c r="M1450" i="3"/>
  <c r="N1450" i="3"/>
  <c r="T1450" i="3" s="1"/>
  <c r="N423" i="3"/>
  <c r="T423" i="3" s="1"/>
  <c r="M423" i="3"/>
  <c r="M32" i="3"/>
  <c r="N32" i="3"/>
  <c r="T32" i="3" s="1"/>
  <c r="N1815" i="3"/>
  <c r="T1815" i="3" s="1"/>
  <c r="M1815" i="3"/>
  <c r="N874" i="3"/>
  <c r="T874" i="3" s="1"/>
  <c r="M874" i="3"/>
  <c r="M1132" i="3"/>
  <c r="N1132" i="3"/>
  <c r="T1132" i="3" s="1"/>
  <c r="N1255" i="3"/>
  <c r="T1255" i="3" s="1"/>
  <c r="M1255" i="3"/>
  <c r="M1412" i="3"/>
  <c r="N1412" i="3"/>
  <c r="T1412" i="3" s="1"/>
  <c r="M254" i="3"/>
  <c r="N254" i="3"/>
  <c r="T254" i="3" s="1"/>
  <c r="M1759" i="3"/>
  <c r="N1759" i="3"/>
  <c r="T1759" i="3" s="1"/>
  <c r="M1227" i="3"/>
  <c r="N1227" i="3"/>
  <c r="T1227" i="3" s="1"/>
  <c r="M2014" i="3"/>
  <c r="N2014" i="3"/>
  <c r="T2014" i="3" s="1"/>
  <c r="M1961" i="3"/>
  <c r="N1961" i="3"/>
  <c r="T1961" i="3" s="1"/>
  <c r="M484" i="3"/>
  <c r="N484" i="3"/>
  <c r="T484" i="3" s="1"/>
  <c r="M1443" i="3"/>
  <c r="N1443" i="3"/>
  <c r="T1443" i="3" s="1"/>
  <c r="N603" i="3"/>
  <c r="T603" i="3" s="1"/>
  <c r="M603" i="3"/>
  <c r="M1428" i="3"/>
  <c r="N1428" i="3"/>
  <c r="T1428" i="3" s="1"/>
  <c r="M1589" i="3"/>
  <c r="N1589" i="3"/>
  <c r="T1589" i="3" s="1"/>
  <c r="M1766" i="3"/>
  <c r="N1766" i="3"/>
  <c r="T1766" i="3" s="1"/>
  <c r="M1560" i="3"/>
  <c r="N1560" i="3"/>
  <c r="T1560" i="3" s="1"/>
  <c r="M855" i="3"/>
  <c r="N855" i="3"/>
  <c r="T855" i="3" s="1"/>
  <c r="M517" i="3"/>
  <c r="N517" i="3"/>
  <c r="T517" i="3" s="1"/>
  <c r="N83" i="3"/>
  <c r="T83" i="3" s="1"/>
  <c r="M83" i="3"/>
  <c r="M44" i="3"/>
  <c r="N44" i="3"/>
  <c r="T44" i="3" s="1"/>
  <c r="M1649" i="3"/>
  <c r="N1649" i="3"/>
  <c r="T1649" i="3" s="1"/>
  <c r="N800" i="3"/>
  <c r="T800" i="3" s="1"/>
  <c r="M800" i="3"/>
  <c r="N271" i="3"/>
  <c r="T271" i="3" s="1"/>
  <c r="M271" i="3"/>
  <c r="M16" i="3"/>
  <c r="N16" i="3"/>
  <c r="T16" i="3" s="1"/>
  <c r="M1928" i="3"/>
  <c r="N1928" i="3"/>
  <c r="T1928" i="3" s="1"/>
  <c r="M1982" i="3"/>
  <c r="N1982" i="3"/>
  <c r="T1982" i="3" s="1"/>
  <c r="N1593" i="3"/>
  <c r="T1593" i="3" s="1"/>
  <c r="M1593" i="3"/>
  <c r="M1033" i="3"/>
  <c r="N1033" i="3"/>
  <c r="T1033" i="3" s="1"/>
  <c r="N1397" i="3"/>
  <c r="T1397" i="3" s="1"/>
  <c r="M1397" i="3"/>
  <c r="M1458" i="3"/>
  <c r="N1458" i="3"/>
  <c r="T1458" i="3" s="1"/>
  <c r="N1594" i="3"/>
  <c r="T1594" i="3" s="1"/>
  <c r="M1594" i="3"/>
  <c r="M1042" i="3"/>
  <c r="N1042" i="3"/>
  <c r="T1042" i="3" s="1"/>
  <c r="M46" i="3"/>
  <c r="N46" i="3"/>
  <c r="T46" i="3" s="1"/>
  <c r="M1418" i="3"/>
  <c r="N1418" i="3"/>
  <c r="T1418" i="3" s="1"/>
  <c r="N703" i="3"/>
  <c r="T703" i="3" s="1"/>
  <c r="M703" i="3"/>
  <c r="M2054" i="3"/>
  <c r="N2054" i="3"/>
  <c r="T2054" i="3" s="1"/>
  <c r="N1675" i="3"/>
  <c r="T1675" i="3" s="1"/>
  <c r="M1675" i="3"/>
  <c r="M457" i="3"/>
  <c r="N457" i="3"/>
  <c r="T457" i="3" s="1"/>
  <c r="N1557" i="3"/>
  <c r="T1557" i="3" s="1"/>
  <c r="M1557" i="3"/>
  <c r="M243" i="3"/>
  <c r="N243" i="3"/>
  <c r="T243" i="3" s="1"/>
  <c r="M182" i="3"/>
  <c r="N182" i="3"/>
  <c r="T182" i="3" s="1"/>
  <c r="M1093" i="3"/>
  <c r="N1093" i="3"/>
  <c r="T1093" i="3" s="1"/>
  <c r="N561" i="3"/>
  <c r="T561" i="3" s="1"/>
  <c r="M561" i="3"/>
  <c r="M1603" i="3"/>
  <c r="N1603" i="3"/>
  <c r="T1603" i="3" s="1"/>
  <c r="N421" i="3"/>
  <c r="T421" i="3" s="1"/>
  <c r="M421" i="3"/>
  <c r="M1385" i="3"/>
  <c r="N1385" i="3"/>
  <c r="T1385" i="3" s="1"/>
  <c r="M575" i="3"/>
  <c r="N575" i="3"/>
  <c r="T575" i="3" s="1"/>
  <c r="M910" i="3"/>
  <c r="N910" i="3"/>
  <c r="T910" i="3" s="1"/>
  <c r="M160" i="3"/>
  <c r="N160" i="3"/>
  <c r="T160" i="3" s="1"/>
  <c r="M1037" i="3"/>
  <c r="N1037" i="3"/>
  <c r="T1037" i="3" s="1"/>
  <c r="N1437" i="3"/>
  <c r="T1437" i="3" s="1"/>
  <c r="M1437" i="3"/>
  <c r="M718" i="3"/>
  <c r="N718" i="3"/>
  <c r="T718" i="3" s="1"/>
  <c r="N606" i="3"/>
  <c r="T606" i="3" s="1"/>
  <c r="M606" i="3"/>
  <c r="M1405" i="3"/>
  <c r="N1405" i="3"/>
  <c r="T1405" i="3" s="1"/>
  <c r="M771" i="3"/>
  <c r="N771" i="3"/>
  <c r="T771" i="3" s="1"/>
  <c r="M554" i="3"/>
  <c r="N554" i="3"/>
  <c r="T554" i="3" s="1"/>
  <c r="M815" i="3"/>
  <c r="N815" i="3"/>
  <c r="T815" i="3" s="1"/>
  <c r="M1040" i="3"/>
  <c r="N1040" i="3"/>
  <c r="T1040" i="3" s="1"/>
  <c r="M710" i="3"/>
  <c r="N710" i="3"/>
  <c r="T710" i="3" s="1"/>
  <c r="M1163" i="3"/>
  <c r="N1163" i="3"/>
  <c r="T1163" i="3" s="1"/>
  <c r="M15" i="3"/>
  <c r="N15" i="3"/>
  <c r="T15" i="3" s="1"/>
  <c r="M1316" i="3"/>
  <c r="N1316" i="3"/>
  <c r="T1316" i="3" s="1"/>
  <c r="M903" i="3"/>
  <c r="N903" i="3"/>
  <c r="T903" i="3" s="1"/>
  <c r="M1120" i="3"/>
  <c r="N1120" i="3"/>
  <c r="T1120" i="3" s="1"/>
  <c r="M1325" i="3"/>
  <c r="N1325" i="3"/>
  <c r="T1325" i="3" s="1"/>
  <c r="M293" i="3"/>
  <c r="N293" i="3"/>
  <c r="T293" i="3" s="1"/>
  <c r="M248" i="3"/>
  <c r="N248" i="3"/>
  <c r="T248" i="3" s="1"/>
  <c r="M1268" i="3"/>
  <c r="N1268" i="3"/>
  <c r="T1268" i="3" s="1"/>
  <c r="M1173" i="3"/>
  <c r="N1173" i="3"/>
  <c r="T1173" i="3" s="1"/>
  <c r="M970" i="3"/>
  <c r="N970" i="3"/>
  <c r="T970" i="3" s="1"/>
  <c r="M1064" i="3"/>
  <c r="N1064" i="3"/>
  <c r="T1064" i="3" s="1"/>
  <c r="M1672" i="3"/>
  <c r="N1672" i="3"/>
  <c r="T1672" i="3" s="1"/>
  <c r="M387" i="3"/>
  <c r="N387" i="3"/>
  <c r="T387" i="3" s="1"/>
  <c r="M510" i="3"/>
  <c r="N510" i="3"/>
  <c r="T510" i="3" s="1"/>
  <c r="M1053" i="3"/>
  <c r="N1053" i="3"/>
  <c r="T1053" i="3" s="1"/>
  <c r="N291" i="3"/>
  <c r="T291" i="3" s="1"/>
  <c r="M291" i="3"/>
  <c r="M1587" i="3"/>
  <c r="N1587" i="3"/>
  <c r="T1587" i="3" s="1"/>
  <c r="M1392" i="3"/>
  <c r="N1392" i="3"/>
  <c r="T1392" i="3" s="1"/>
  <c r="N1419" i="3"/>
  <c r="T1419" i="3" s="1"/>
  <c r="M1419" i="3"/>
  <c r="M713" i="3"/>
  <c r="N713" i="3"/>
  <c r="T713" i="3" s="1"/>
  <c r="M900" i="3"/>
  <c r="N900" i="3"/>
  <c r="T900" i="3" s="1"/>
  <c r="N1000" i="3"/>
  <c r="T1000" i="3" s="1"/>
  <c r="M1000" i="3"/>
  <c r="M1080" i="3"/>
  <c r="N1080" i="3"/>
  <c r="T1080" i="3" s="1"/>
  <c r="M1282" i="3"/>
  <c r="N1282" i="3"/>
  <c r="T1282" i="3" s="1"/>
  <c r="N997" i="3"/>
  <c r="T997" i="3" s="1"/>
  <c r="M997" i="3"/>
  <c r="M1680" i="3"/>
  <c r="N1680" i="3"/>
  <c r="T1680" i="3" s="1"/>
  <c r="M836" i="3"/>
  <c r="N836" i="3"/>
  <c r="T836" i="3" s="1"/>
  <c r="M1202" i="3"/>
  <c r="N1202" i="3"/>
  <c r="T1202" i="3" s="1"/>
  <c r="N1521" i="3"/>
  <c r="T1521" i="3" s="1"/>
  <c r="M1521" i="3"/>
  <c r="M543" i="3"/>
  <c r="N543" i="3"/>
  <c r="T543" i="3" s="1"/>
  <c r="M89" i="3"/>
  <c r="N89" i="3"/>
  <c r="T89" i="3" s="1"/>
  <c r="N926" i="3"/>
  <c r="T926" i="3" s="1"/>
  <c r="M926" i="3"/>
  <c r="M966" i="3"/>
  <c r="N966" i="3"/>
  <c r="T966" i="3" s="1"/>
  <c r="N589" i="3"/>
  <c r="T589" i="3" s="1"/>
  <c r="M589" i="3"/>
  <c r="N1987" i="3"/>
  <c r="T1987" i="3" s="1"/>
  <c r="M1987" i="3"/>
  <c r="M312" i="3"/>
  <c r="N312" i="3"/>
  <c r="T312" i="3" s="1"/>
  <c r="N209" i="3"/>
  <c r="T209" i="3" s="1"/>
  <c r="M209" i="3"/>
  <c r="N1244" i="3"/>
  <c r="T1244" i="3" s="1"/>
  <c r="M1244" i="3"/>
  <c r="M631" i="3"/>
  <c r="N631" i="3"/>
  <c r="T631" i="3" s="1"/>
  <c r="M1545" i="3"/>
  <c r="N1545" i="3"/>
  <c r="T1545" i="3" s="1"/>
  <c r="M654" i="3"/>
  <c r="N654" i="3"/>
  <c r="T654" i="3" s="1"/>
  <c r="N404" i="3"/>
  <c r="T404" i="3" s="1"/>
  <c r="M404" i="3"/>
  <c r="M1152" i="3"/>
  <c r="N1152" i="3"/>
  <c r="T1152" i="3" s="1"/>
  <c r="M1219" i="3"/>
  <c r="N1219" i="3"/>
  <c r="T1219" i="3" s="1"/>
  <c r="M1723" i="3"/>
  <c r="N1723" i="3"/>
  <c r="T1723" i="3" s="1"/>
  <c r="M833" i="3"/>
  <c r="N833" i="3"/>
  <c r="T833" i="3" s="1"/>
  <c r="N559" i="3"/>
  <c r="T559" i="3" s="1"/>
  <c r="M559" i="3"/>
  <c r="M1985" i="3"/>
  <c r="N1985" i="3"/>
  <c r="T1985" i="3" s="1"/>
  <c r="M471" i="3"/>
  <c r="N471" i="3"/>
  <c r="T471" i="3" s="1"/>
  <c r="M1186" i="3"/>
  <c r="N1186" i="3"/>
  <c r="T1186" i="3" s="1"/>
  <c r="N1563" i="3"/>
  <c r="T1563" i="3" s="1"/>
  <c r="M1563" i="3"/>
  <c r="M796" i="3"/>
  <c r="N796" i="3"/>
  <c r="T796" i="3" s="1"/>
  <c r="M87" i="3"/>
  <c r="N87" i="3"/>
  <c r="T87" i="3" s="1"/>
  <c r="M1239" i="3"/>
  <c r="N1239" i="3"/>
  <c r="T1239" i="3" s="1"/>
  <c r="M196" i="3"/>
  <c r="N196" i="3"/>
  <c r="T196" i="3" s="1"/>
  <c r="M1280" i="3"/>
  <c r="N1280" i="3"/>
  <c r="T1280" i="3" s="1"/>
  <c r="M411" i="3"/>
  <c r="N411" i="3"/>
  <c r="T411" i="3" s="1"/>
  <c r="M125" i="3"/>
  <c r="N125" i="3"/>
  <c r="T125" i="3" s="1"/>
  <c r="M934" i="3"/>
  <c r="N934" i="3"/>
  <c r="T934" i="3" s="1"/>
  <c r="M662" i="3"/>
  <c r="N662" i="3"/>
  <c r="T662" i="3" s="1"/>
  <c r="M1493" i="3"/>
  <c r="N1493" i="3"/>
  <c r="T1493" i="3" s="1"/>
  <c r="M1302" i="3"/>
  <c r="N1302" i="3"/>
  <c r="T1302" i="3" s="1"/>
  <c r="M567" i="3"/>
  <c r="N567" i="3"/>
  <c r="T567" i="3" s="1"/>
  <c r="M1630" i="3"/>
  <c r="N1630" i="3"/>
  <c r="T1630" i="3" s="1"/>
  <c r="M711" i="3"/>
  <c r="N711" i="3"/>
  <c r="T711" i="3" s="1"/>
  <c r="M977" i="3"/>
  <c r="N977" i="3"/>
  <c r="T977" i="3" s="1"/>
  <c r="M564" i="3"/>
  <c r="N564" i="3"/>
  <c r="T564" i="3" s="1"/>
  <c r="N2045" i="3"/>
  <c r="T2045" i="3" s="1"/>
  <c r="M2045" i="3"/>
  <c r="M2061" i="3"/>
  <c r="N2061" i="3"/>
  <c r="T2061" i="3" s="1"/>
  <c r="M1953" i="3"/>
  <c r="N1953" i="3"/>
  <c r="T1953" i="3" s="1"/>
  <c r="M1526" i="3"/>
  <c r="N1526" i="3"/>
  <c r="T1526" i="3" s="1"/>
  <c r="M395" i="3"/>
  <c r="N395" i="3"/>
  <c r="T395" i="3" s="1"/>
  <c r="N1422" i="3"/>
  <c r="T1422" i="3" s="1"/>
  <c r="M984" i="3"/>
  <c r="M919" i="3"/>
  <c r="M2017" i="3"/>
  <c r="M481" i="3"/>
  <c r="N1756" i="3"/>
  <c r="T1756" i="3" s="1"/>
  <c r="N1673" i="3"/>
  <c r="T1673" i="3" s="1"/>
  <c r="M1543" i="3"/>
  <c r="M867" i="3"/>
  <c r="M526" i="3"/>
  <c r="M1852" i="3"/>
  <c r="M1592" i="3"/>
  <c r="M1971" i="3"/>
  <c r="M585" i="3"/>
  <c r="M14" i="3"/>
  <c r="N1466" i="3"/>
  <c r="T1466" i="3" s="1"/>
  <c r="M145" i="3"/>
  <c r="M1537" i="3"/>
  <c r="N1105" i="3"/>
  <c r="T1105" i="3" s="1"/>
  <c r="N1038" i="3"/>
  <c r="T1038" i="3" s="1"/>
  <c r="M20" i="3"/>
  <c r="M996" i="3"/>
  <c r="M106" i="3"/>
  <c r="N1348" i="3"/>
  <c r="T1348" i="3" s="1"/>
  <c r="M1407" i="3"/>
  <c r="M1155" i="3"/>
  <c r="N1899" i="3"/>
  <c r="T1899" i="3" s="1"/>
  <c r="M1217" i="3"/>
  <c r="M148" i="3"/>
  <c r="M1576" i="3"/>
  <c r="N931" i="3"/>
  <c r="T931" i="3" s="1"/>
  <c r="N1792" i="3"/>
  <c r="T1792" i="3" s="1"/>
  <c r="M1747" i="3"/>
  <c r="M1666" i="3"/>
  <c r="M861" i="3"/>
  <c r="M803" i="3"/>
  <c r="N1810" i="3"/>
  <c r="T1810" i="3" s="1"/>
  <c r="M887" i="3"/>
  <c r="N327" i="3"/>
  <c r="T327" i="3" s="1"/>
  <c r="N1739" i="3"/>
  <c r="T1739" i="3" s="1"/>
  <c r="M1527" i="3"/>
  <c r="M422" i="3"/>
  <c r="M157" i="3"/>
  <c r="M1465" i="3"/>
  <c r="N1104" i="3"/>
  <c r="T1104" i="3" s="1"/>
  <c r="M877" i="3"/>
  <c r="M1328" i="3"/>
  <c r="N448" i="3"/>
  <c r="T448" i="3" s="1"/>
  <c r="M483" i="3"/>
  <c r="M2016" i="3"/>
  <c r="N1073" i="3"/>
  <c r="T1073" i="3" s="1"/>
  <c r="N700" i="3"/>
  <c r="T700" i="3" s="1"/>
  <c r="M930" i="3"/>
  <c r="M1783" i="3"/>
  <c r="M1570" i="3"/>
  <c r="M1535" i="3"/>
  <c r="M1416" i="3"/>
  <c r="M1472" i="3"/>
  <c r="N761" i="3"/>
  <c r="T761" i="3" s="1"/>
  <c r="M1595" i="3"/>
  <c r="M701" i="3"/>
  <c r="N587" i="3"/>
  <c r="T587" i="3" s="1"/>
  <c r="M738" i="3"/>
  <c r="M1273" i="3"/>
  <c r="N333" i="3"/>
  <c r="T333" i="3" s="1"/>
  <c r="M1620" i="3"/>
  <c r="M161" i="3"/>
  <c r="N2004" i="3"/>
  <c r="T2004" i="3" s="1"/>
  <c r="N290" i="3"/>
  <c r="T290" i="3" s="1"/>
  <c r="M1780" i="3"/>
  <c r="N2076" i="3"/>
  <c r="T2076" i="3" s="1"/>
  <c r="M592" i="3"/>
  <c r="M136" i="3"/>
  <c r="M2027" i="3"/>
  <c r="N185" i="3"/>
  <c r="T185" i="3" s="1"/>
  <c r="N1907" i="3"/>
  <c r="T1907" i="3" s="1"/>
  <c r="N171" i="3"/>
  <c r="T171" i="3" s="1"/>
  <c r="M848" i="3"/>
  <c r="N848" i="3"/>
  <c r="T848" i="3" s="1"/>
  <c r="M1242" i="3"/>
  <c r="N1242" i="3"/>
  <c r="T1242" i="3" s="1"/>
  <c r="N1427" i="3"/>
  <c r="T1427" i="3" s="1"/>
  <c r="M1427" i="3"/>
  <c r="M883" i="3"/>
  <c r="N883" i="3"/>
  <c r="T883" i="3" s="1"/>
  <c r="N2079" i="3"/>
  <c r="T2079" i="3" s="1"/>
  <c r="M2079" i="3"/>
  <c r="N993" i="3"/>
  <c r="T993" i="3" s="1"/>
  <c r="M993" i="3"/>
  <c r="M1149" i="3"/>
  <c r="N1149" i="3"/>
  <c r="T1149" i="3" s="1"/>
  <c r="M1646" i="3"/>
  <c r="N1646" i="3"/>
  <c r="T1646" i="3" s="1"/>
  <c r="M610" i="3"/>
  <c r="N610" i="3"/>
  <c r="T610" i="3" s="1"/>
  <c r="M458" i="3"/>
  <c r="N458" i="3"/>
  <c r="T458" i="3" s="1"/>
  <c r="M193" i="3"/>
  <c r="N193" i="3"/>
  <c r="T193" i="3" s="1"/>
  <c r="M552" i="3"/>
  <c r="N552" i="3"/>
  <c r="T552" i="3" s="1"/>
  <c r="N1877" i="3"/>
  <c r="T1877" i="3" s="1"/>
  <c r="M1877" i="3"/>
  <c r="M1803" i="3"/>
  <c r="N1803" i="3"/>
  <c r="T1803" i="3" s="1"/>
  <c r="M1245" i="3"/>
  <c r="N1245" i="3"/>
  <c r="T1245" i="3" s="1"/>
  <c r="N1389" i="3"/>
  <c r="T1389" i="3" s="1"/>
  <c r="M1389" i="3"/>
  <c r="M897" i="3"/>
  <c r="N897" i="3"/>
  <c r="T897" i="3" s="1"/>
  <c r="M768" i="3"/>
  <c r="N768" i="3"/>
  <c r="T768" i="3" s="1"/>
  <c r="M180" i="3"/>
  <c r="N180" i="3"/>
  <c r="T180" i="3" s="1"/>
  <c r="M432" i="3"/>
  <c r="N432" i="3"/>
  <c r="T432" i="3" s="1"/>
  <c r="M103" i="3"/>
  <c r="N103" i="3"/>
  <c r="T103" i="3" s="1"/>
  <c r="M1300" i="3"/>
  <c r="N1300" i="3"/>
  <c r="T1300" i="3" s="1"/>
  <c r="M1176" i="3"/>
  <c r="N1176" i="3"/>
  <c r="T1176" i="3" s="1"/>
  <c r="M1894" i="3"/>
  <c r="N1894" i="3"/>
  <c r="T1894" i="3" s="1"/>
  <c r="M1085" i="3"/>
  <c r="N1085" i="3"/>
  <c r="T1085" i="3" s="1"/>
  <c r="M1284" i="3"/>
  <c r="N1284" i="3"/>
  <c r="T1284" i="3" s="1"/>
  <c r="M2051" i="3"/>
  <c r="N2051" i="3"/>
  <c r="T2051" i="3" s="1"/>
  <c r="M454" i="3"/>
  <c r="N454" i="3"/>
  <c r="T454" i="3" s="1"/>
  <c r="M250" i="3"/>
  <c r="N250" i="3"/>
  <c r="T250" i="3" s="1"/>
  <c r="M1290" i="3"/>
  <c r="N1290" i="3"/>
  <c r="T1290" i="3" s="1"/>
  <c r="M38" i="3"/>
  <c r="N38" i="3"/>
  <c r="T38" i="3" s="1"/>
  <c r="M892" i="3"/>
  <c r="N892" i="3"/>
  <c r="T892" i="3" s="1"/>
  <c r="M1915" i="3"/>
  <c r="N1915" i="3"/>
  <c r="T1915" i="3" s="1"/>
  <c r="M725" i="3"/>
  <c r="N725" i="3"/>
  <c r="T725" i="3" s="1"/>
  <c r="M1508" i="3"/>
  <c r="N1508" i="3"/>
  <c r="T1508" i="3" s="1"/>
  <c r="M1867" i="3"/>
  <c r="N1867" i="3"/>
  <c r="T1867" i="3" s="1"/>
  <c r="M35" i="3"/>
  <c r="N35" i="3"/>
  <c r="T35" i="3" s="1"/>
  <c r="M781" i="3"/>
  <c r="N781" i="3"/>
  <c r="T781" i="3" s="1"/>
  <c r="M941" i="3"/>
  <c r="N941" i="3"/>
  <c r="T941" i="3" s="1"/>
  <c r="M1941" i="3"/>
  <c r="N1941" i="3"/>
  <c r="T1941" i="3" s="1"/>
  <c r="M1121" i="3"/>
  <c r="N1121" i="3"/>
  <c r="T1121" i="3" s="1"/>
  <c r="M1873" i="3"/>
  <c r="N1873" i="3"/>
  <c r="T1873" i="3" s="1"/>
  <c r="M1703" i="3"/>
  <c r="N1703" i="3"/>
  <c r="T1703" i="3" s="1"/>
  <c r="M1369" i="3"/>
  <c r="N1369" i="3"/>
  <c r="T1369" i="3" s="1"/>
  <c r="M420" i="3"/>
  <c r="N420" i="3"/>
  <c r="T420" i="3" s="1"/>
  <c r="M1774" i="3"/>
  <c r="N1774" i="3"/>
  <c r="T1774" i="3" s="1"/>
  <c r="N1571" i="3"/>
  <c r="T1571" i="3" s="1"/>
  <c r="M1571" i="3"/>
  <c r="M868" i="3"/>
  <c r="N868" i="3"/>
  <c r="T868" i="3" s="1"/>
  <c r="M534" i="3"/>
  <c r="N534" i="3"/>
  <c r="T534" i="3" s="1"/>
  <c r="M369" i="3"/>
  <c r="N369" i="3"/>
  <c r="T369" i="3" s="1"/>
  <c r="M2069" i="3"/>
  <c r="N2069" i="3"/>
  <c r="T2069" i="3" s="1"/>
  <c r="M1994" i="3"/>
  <c r="N1994" i="3"/>
  <c r="T1994" i="3" s="1"/>
  <c r="M1862" i="3"/>
  <c r="N1862" i="3"/>
  <c r="T1862" i="3" s="1"/>
  <c r="M1704" i="3"/>
  <c r="N1704" i="3"/>
  <c r="T1704" i="3" s="1"/>
  <c r="N1524" i="3"/>
  <c r="T1524" i="3" s="1"/>
  <c r="M1524" i="3"/>
  <c r="N1504" i="3"/>
  <c r="T1504" i="3" s="1"/>
  <c r="M1504" i="3"/>
  <c r="M1224" i="3"/>
  <c r="N1224" i="3"/>
  <c r="T1224" i="3" s="1"/>
  <c r="M1013" i="3"/>
  <c r="N1013" i="3"/>
  <c r="T1013" i="3" s="1"/>
  <c r="M827" i="3"/>
  <c r="N827" i="3"/>
  <c r="T827" i="3" s="1"/>
  <c r="M752" i="3"/>
  <c r="N752" i="3"/>
  <c r="T752" i="3" s="1"/>
  <c r="M503" i="3"/>
  <c r="N503" i="3"/>
  <c r="T503" i="3" s="1"/>
  <c r="M348" i="3"/>
  <c r="N348" i="3"/>
  <c r="T348" i="3" s="1"/>
  <c r="M68" i="3"/>
  <c r="N68" i="3"/>
  <c r="T68" i="3" s="1"/>
  <c r="M1929" i="3"/>
  <c r="N832" i="3"/>
  <c r="T832" i="3" s="1"/>
  <c r="N269" i="3"/>
  <c r="T269" i="3" s="1"/>
  <c r="M1887" i="3"/>
  <c r="M266" i="3"/>
  <c r="M1773" i="3"/>
  <c r="M1737" i="3"/>
  <c r="M1050" i="3"/>
  <c r="M336" i="3"/>
  <c r="M379" i="3"/>
  <c r="M699" i="3"/>
  <c r="M318" i="3"/>
  <c r="M1072" i="3"/>
  <c r="M1107" i="3"/>
  <c r="M1685" i="3"/>
  <c r="M81" i="3"/>
  <c r="N173" i="3"/>
  <c r="T173" i="3" s="1"/>
  <c r="M1210" i="3"/>
  <c r="N604" i="3"/>
  <c r="T604" i="3" s="1"/>
  <c r="M594" i="3"/>
  <c r="M1581" i="3"/>
  <c r="N906" i="3"/>
  <c r="T906" i="3" s="1"/>
  <c r="M2012" i="3"/>
  <c r="N2012" i="3"/>
  <c r="T2012" i="3" s="1"/>
  <c r="M474" i="3"/>
  <c r="N474" i="3"/>
  <c r="T474" i="3" s="1"/>
  <c r="M1295" i="3"/>
  <c r="N1295" i="3"/>
  <c r="T1295" i="3" s="1"/>
  <c r="M1868" i="3"/>
  <c r="N1868" i="3"/>
  <c r="T1868" i="3" s="1"/>
  <c r="M1661" i="3"/>
  <c r="N1661" i="3"/>
  <c r="T1661" i="3" s="1"/>
  <c r="M1372" i="3"/>
  <c r="N1372" i="3"/>
  <c r="T1372" i="3" s="1"/>
  <c r="N1767" i="3"/>
  <c r="T1767" i="3" s="1"/>
  <c r="M1767" i="3"/>
  <c r="M862" i="3"/>
  <c r="N862" i="3"/>
  <c r="T862" i="3" s="1"/>
  <c r="M147" i="3"/>
  <c r="N147" i="3"/>
  <c r="T147" i="3" s="1"/>
  <c r="M1993" i="3"/>
  <c r="N1993" i="3"/>
  <c r="T1993" i="3" s="1"/>
  <c r="M1010" i="3"/>
  <c r="N1010" i="3"/>
  <c r="T1010" i="3" s="1"/>
  <c r="N1457" i="3"/>
  <c r="T1457" i="3" s="1"/>
  <c r="N831" i="3"/>
  <c r="T831" i="3" s="1"/>
  <c r="M1811" i="3"/>
  <c r="M584" i="3"/>
  <c r="M1456" i="3"/>
  <c r="M1489" i="3"/>
  <c r="N368" i="3"/>
  <c r="T368" i="3" s="1"/>
  <c r="N1041" i="3"/>
  <c r="T1041" i="3" s="1"/>
  <c r="N1098" i="3"/>
  <c r="T1098" i="3" s="1"/>
  <c r="M1580" i="3"/>
  <c r="M1691" i="3"/>
  <c r="N1046" i="3"/>
  <c r="T1046" i="3" s="1"/>
  <c r="M1047" i="3"/>
  <c r="M1889" i="3"/>
  <c r="M1598" i="3"/>
  <c r="N904" i="3"/>
  <c r="T904" i="3" s="1"/>
  <c r="M162" i="3"/>
  <c r="N1832" i="3"/>
  <c r="T1832" i="3" s="1"/>
  <c r="N1432" i="3"/>
  <c r="T1432" i="3" s="1"/>
  <c r="N1645" i="3"/>
  <c r="T1645" i="3" s="1"/>
  <c r="N776" i="3"/>
  <c r="T776" i="3" s="1"/>
  <c r="N169" i="3"/>
  <c r="T169" i="3" s="1"/>
  <c r="N918" i="3"/>
  <c r="T918" i="3" s="1"/>
  <c r="M1444" i="3"/>
  <c r="M174" i="3"/>
  <c r="M1434" i="3"/>
  <c r="M1807" i="3"/>
  <c r="N400" i="3"/>
  <c r="T400" i="3" s="1"/>
  <c r="M98" i="3"/>
  <c r="M267" i="3"/>
  <c r="N739" i="3"/>
  <c r="T739" i="3" s="1"/>
  <c r="M1390" i="3"/>
  <c r="N929" i="3"/>
  <c r="T929" i="3" s="1"/>
  <c r="M1479" i="3"/>
  <c r="M1022" i="3"/>
  <c r="N1044" i="3"/>
  <c r="T1044" i="3" s="1"/>
  <c r="N745" i="3"/>
  <c r="T745" i="3" s="1"/>
  <c r="M1426" i="3"/>
  <c r="M144" i="3"/>
  <c r="N524" i="3"/>
  <c r="T524" i="3" s="1"/>
  <c r="M1604" i="3"/>
  <c r="M1274" i="3"/>
  <c r="N719" i="3"/>
  <c r="T719" i="3" s="1"/>
  <c r="M1024" i="3"/>
  <c r="M1023" i="3"/>
  <c r="M322" i="3"/>
  <c r="M1082" i="3"/>
  <c r="M1298" i="3"/>
  <c r="N1298" i="3"/>
  <c r="T1298" i="3" s="1"/>
  <c r="M1492" i="3"/>
  <c r="N1492" i="3"/>
  <c r="T1492" i="3" s="1"/>
  <c r="N1875" i="3"/>
  <c r="T1875" i="3" s="1"/>
  <c r="N108" i="3"/>
  <c r="T108" i="3" s="1"/>
  <c r="M2015" i="3"/>
  <c r="M1052" i="3"/>
  <c r="M1088" i="3"/>
  <c r="M1596" i="3"/>
  <c r="N849" i="3"/>
  <c r="T849" i="3" s="1"/>
  <c r="N539" i="3"/>
  <c r="T539" i="3" s="1"/>
  <c r="M394" i="3"/>
  <c r="M92" i="3"/>
  <c r="N932" i="3"/>
  <c r="T932" i="3" s="1"/>
  <c r="M737" i="3"/>
  <c r="N1690" i="3"/>
  <c r="T1690" i="3" s="1"/>
  <c r="N177" i="3"/>
  <c r="T177" i="3" s="1"/>
  <c r="M273" i="3"/>
  <c r="M1420" i="3"/>
  <c r="M1160" i="3"/>
  <c r="M1028" i="3"/>
  <c r="M516" i="3"/>
  <c r="M1213" i="3"/>
  <c r="N1567" i="3"/>
  <c r="T1567" i="3" s="1"/>
  <c r="M1478" i="3"/>
  <c r="N1347" i="3"/>
  <c r="T1347" i="3" s="1"/>
  <c r="M1555" i="3"/>
  <c r="N1555" i="3"/>
  <c r="T1555" i="3" s="1"/>
  <c r="M1735" i="3"/>
  <c r="N1735" i="3"/>
  <c r="T1735" i="3" s="1"/>
  <c r="M535" i="3"/>
  <c r="N535" i="3"/>
  <c r="T535" i="3" s="1"/>
  <c r="M1340" i="3"/>
  <c r="N1340" i="3"/>
  <c r="T1340" i="3" s="1"/>
  <c r="M834" i="3"/>
  <c r="N834" i="3"/>
  <c r="T834" i="3" s="1"/>
  <c r="M119" i="3"/>
  <c r="N119" i="3"/>
  <c r="T119" i="3" s="1"/>
  <c r="N228" i="3"/>
  <c r="T228" i="3" s="1"/>
  <c r="M228" i="3"/>
  <c r="M1320" i="3"/>
  <c r="N1320" i="3"/>
  <c r="T1320" i="3" s="1"/>
  <c r="M139" i="3"/>
  <c r="N139" i="3"/>
  <c r="T139" i="3" s="1"/>
  <c r="M1258" i="3"/>
  <c r="N1258" i="3"/>
  <c r="T1258" i="3" s="1"/>
  <c r="N990" i="3"/>
  <c r="T990" i="3" s="1"/>
  <c r="M990" i="3"/>
  <c r="M1310" i="3"/>
  <c r="N1310" i="3"/>
  <c r="T1310" i="3" s="1"/>
  <c r="M222" i="3"/>
  <c r="N222" i="3"/>
  <c r="T222" i="3" s="1"/>
  <c r="M1130" i="3"/>
  <c r="N1130" i="3"/>
  <c r="T1130" i="3" s="1"/>
  <c r="M1476" i="3"/>
  <c r="N1476" i="3"/>
  <c r="T1476" i="3" s="1"/>
  <c r="M2059" i="3"/>
  <c r="N2059" i="3"/>
  <c r="T2059" i="3" s="1"/>
  <c r="N467" i="3"/>
  <c r="T467" i="3" s="1"/>
  <c r="M467" i="3"/>
  <c r="M1366" i="3"/>
  <c r="N1366" i="3"/>
  <c r="T1366" i="3" s="1"/>
  <c r="M1331" i="3"/>
  <c r="N1331" i="3"/>
  <c r="T1331" i="3" s="1"/>
  <c r="M37" i="3"/>
  <c r="N37" i="3"/>
  <c r="T37" i="3" s="1"/>
  <c r="M1201" i="3"/>
  <c r="N1201" i="3"/>
  <c r="T1201" i="3" s="1"/>
  <c r="M1944" i="3"/>
  <c r="N1944" i="3"/>
  <c r="T1944" i="3" s="1"/>
  <c r="N1384" i="3"/>
  <c r="T1384" i="3" s="1"/>
  <c r="M1384" i="3"/>
  <c r="M1166" i="3"/>
  <c r="N1166" i="3"/>
  <c r="T1166" i="3" s="1"/>
  <c r="M617" i="3"/>
  <c r="N617" i="3"/>
  <c r="T617" i="3" s="1"/>
  <c r="M135" i="3"/>
  <c r="N135" i="3"/>
  <c r="T135" i="3" s="1"/>
  <c r="M1694" i="3"/>
  <c r="N1694" i="3"/>
  <c r="T1694" i="3" s="1"/>
  <c r="M1844" i="3"/>
  <c r="N1844" i="3"/>
  <c r="T1844" i="3" s="1"/>
  <c r="N1513" i="3"/>
  <c r="T1513" i="3" s="1"/>
  <c r="M1513" i="3"/>
  <c r="M343" i="3"/>
  <c r="N343" i="3"/>
  <c r="T343" i="3" s="1"/>
  <c r="M937" i="3"/>
  <c r="N937" i="3"/>
  <c r="T937" i="3" s="1"/>
  <c r="M664" i="3"/>
  <c r="N664" i="3"/>
  <c r="T664" i="3" s="1"/>
  <c r="M1189" i="3"/>
  <c r="N1189" i="3"/>
  <c r="T1189" i="3" s="1"/>
  <c r="M1352" i="3"/>
  <c r="N1352" i="3"/>
  <c r="T1352" i="3" s="1"/>
  <c r="N1608" i="3"/>
  <c r="T1608" i="3" s="1"/>
  <c r="M1608" i="3"/>
  <c r="M1879" i="3"/>
  <c r="N1879" i="3"/>
  <c r="T1879" i="3" s="1"/>
  <c r="N1293" i="3"/>
  <c r="T1293" i="3" s="1"/>
  <c r="M1293" i="3"/>
  <c r="M1870" i="3"/>
  <c r="N1870" i="3"/>
  <c r="T1870" i="3" s="1"/>
  <c r="N1309" i="3"/>
  <c r="T1309" i="3" s="1"/>
  <c r="M1309" i="3"/>
  <c r="M419" i="3"/>
  <c r="N419" i="3"/>
  <c r="T419" i="3" s="1"/>
  <c r="N1635" i="3"/>
  <c r="T1635" i="3" s="1"/>
  <c r="M1635" i="3"/>
  <c r="M297" i="3"/>
  <c r="N297" i="3"/>
  <c r="T297" i="3" s="1"/>
  <c r="N1613" i="3"/>
  <c r="T1613" i="3" s="1"/>
  <c r="M1613" i="3"/>
  <c r="M565" i="3"/>
  <c r="N565" i="3"/>
  <c r="T565" i="3" s="1"/>
  <c r="N1294" i="3"/>
  <c r="T1294" i="3" s="1"/>
  <c r="M1294" i="3"/>
  <c r="M29" i="3"/>
  <c r="N29" i="3"/>
  <c r="T29" i="3" s="1"/>
  <c r="M1005" i="3"/>
  <c r="N1005" i="3"/>
  <c r="T1005" i="3" s="1"/>
  <c r="M352" i="3"/>
  <c r="N352" i="3"/>
  <c r="T352" i="3" s="1"/>
  <c r="M2074" i="3"/>
  <c r="N2074" i="3"/>
  <c r="T2074" i="3" s="1"/>
  <c r="M507" i="3"/>
  <c r="N507" i="3"/>
  <c r="T507" i="3" s="1"/>
  <c r="N2087" i="3"/>
  <c r="T2087" i="3" s="1"/>
  <c r="M2087" i="3"/>
  <c r="M1377" i="3"/>
  <c r="N1377" i="3"/>
  <c r="T1377" i="3" s="1"/>
  <c r="M113" i="3"/>
  <c r="N113" i="3"/>
  <c r="T113" i="3" s="1"/>
  <c r="M1738" i="3"/>
  <c r="N1738" i="3"/>
  <c r="T1738" i="3" s="1"/>
  <c r="M1536" i="3"/>
  <c r="N1536" i="3"/>
  <c r="T1536" i="3" s="1"/>
  <c r="M844" i="3"/>
  <c r="N844" i="3"/>
  <c r="T844" i="3" s="1"/>
  <c r="M401" i="3"/>
  <c r="N401" i="3"/>
  <c r="T401" i="3" s="1"/>
  <c r="M84" i="3"/>
  <c r="N84" i="3"/>
  <c r="T84" i="3" s="1"/>
  <c r="N2038" i="3"/>
  <c r="T2038" i="3" s="1"/>
  <c r="M2038" i="3"/>
  <c r="M1945" i="3"/>
  <c r="N1945" i="3"/>
  <c r="T1945" i="3" s="1"/>
  <c r="N1709" i="3"/>
  <c r="T1709" i="3" s="1"/>
  <c r="M1709" i="3"/>
  <c r="M1699" i="3"/>
  <c r="N1699" i="3"/>
  <c r="T1699" i="3" s="1"/>
  <c r="N1510" i="3"/>
  <c r="T1510" i="3" s="1"/>
  <c r="M1510" i="3"/>
  <c r="M1234" i="3"/>
  <c r="N1234" i="3"/>
  <c r="T1234" i="3" s="1"/>
  <c r="M1062" i="3"/>
  <c r="N1062" i="3"/>
  <c r="T1062" i="3" s="1"/>
  <c r="N956" i="3"/>
  <c r="T956" i="3" s="1"/>
  <c r="M956" i="3"/>
  <c r="M791" i="3"/>
  <c r="N791" i="3"/>
  <c r="T791" i="3" s="1"/>
  <c r="M515" i="3"/>
  <c r="N515" i="3"/>
  <c r="T515" i="3" s="1"/>
  <c r="M366" i="3"/>
  <c r="N366" i="3"/>
  <c r="T366" i="3" s="1"/>
  <c r="M325" i="3"/>
  <c r="N325" i="3"/>
  <c r="T325" i="3" s="1"/>
  <c r="M56" i="3"/>
  <c r="N56" i="3"/>
  <c r="T56" i="3" s="1"/>
  <c r="N482" i="3"/>
  <c r="T482" i="3" s="1"/>
  <c r="N1417" i="3"/>
  <c r="T1417" i="3" s="1"/>
  <c r="M1796" i="3"/>
  <c r="M1276" i="3"/>
  <c r="M245" i="3"/>
  <c r="M597" i="3"/>
  <c r="N1549" i="3"/>
  <c r="T1549" i="3" s="1"/>
  <c r="N959" i="3"/>
  <c r="T959" i="3" s="1"/>
  <c r="M843" i="3"/>
  <c r="M533" i="3"/>
  <c r="N1332" i="3"/>
  <c r="T1332" i="3" s="1"/>
  <c r="M317" i="3"/>
  <c r="M2047" i="3"/>
  <c r="M1030" i="3"/>
  <c r="M878" i="3"/>
  <c r="N168" i="3"/>
  <c r="T168" i="3" s="1"/>
  <c r="N1445" i="3"/>
  <c r="T1445" i="3" s="1"/>
  <c r="M1809" i="3"/>
  <c r="N1979" i="3"/>
  <c r="T1979" i="3" s="1"/>
  <c r="M338" i="3"/>
  <c r="M573" i="3"/>
  <c r="N1668" i="3"/>
  <c r="T1668" i="3" s="1"/>
  <c r="M613" i="3"/>
  <c r="M682" i="3"/>
  <c r="M1399" i="3"/>
  <c r="M1218" i="3"/>
  <c r="N1601" i="3"/>
  <c r="T1601" i="3" s="1"/>
  <c r="N596" i="3"/>
  <c r="T596" i="3" s="1"/>
  <c r="N156" i="3"/>
  <c r="T156" i="3" s="1"/>
  <c r="M967" i="3"/>
  <c r="M1903" i="3"/>
  <c r="N1452" i="3"/>
  <c r="T1452" i="3" s="1"/>
  <c r="M2071" i="3"/>
  <c r="M750" i="3"/>
  <c r="M1180" i="3"/>
  <c r="N1578" i="3"/>
  <c r="T1578" i="3" s="1"/>
  <c r="N70" i="3"/>
  <c r="T70" i="3" s="1"/>
  <c r="N428" i="3"/>
  <c r="T428" i="3" s="1"/>
  <c r="M1471" i="3"/>
  <c r="M1927" i="3"/>
  <c r="M840" i="3"/>
  <c r="M367" i="3"/>
  <c r="N1981" i="3"/>
  <c r="T1981" i="3" s="1"/>
  <c r="N652" i="3"/>
  <c r="T652" i="3" s="1"/>
  <c r="M1025" i="3"/>
  <c r="M1265" i="3"/>
  <c r="M176" i="3"/>
  <c r="M1036" i="3"/>
  <c r="N275" i="3"/>
  <c r="T275" i="3" s="1"/>
  <c r="N1002" i="3"/>
  <c r="T1002" i="3" s="1"/>
  <c r="M1954" i="3"/>
  <c r="M1728" i="3"/>
  <c r="M461" i="3"/>
  <c r="M69" i="3"/>
  <c r="N433" i="3"/>
  <c r="T433" i="3" s="1"/>
  <c r="N894" i="3"/>
  <c r="T894" i="3" s="1"/>
  <c r="M437" i="3"/>
  <c r="N1034" i="3"/>
  <c r="T1034" i="3" s="1"/>
  <c r="M612" i="3"/>
  <c r="M1170" i="3"/>
  <c r="M1804" i="3"/>
  <c r="M1396" i="3"/>
  <c r="N1099" i="3"/>
  <c r="T1099" i="3" s="1"/>
  <c r="M260" i="3"/>
  <c r="N2042" i="3"/>
  <c r="T2042" i="3" s="1"/>
  <c r="M1134" i="3"/>
  <c r="M1411" i="3"/>
  <c r="N1905" i="3"/>
  <c r="T1905" i="3" s="1"/>
  <c r="N716" i="3"/>
  <c r="T716" i="3" s="1"/>
  <c r="M1100" i="3"/>
  <c r="N1387" i="3"/>
  <c r="T1387" i="3" s="1"/>
  <c r="N1114" i="3"/>
  <c r="T1114" i="3" s="1"/>
  <c r="N1650" i="3"/>
  <c r="T1650" i="3" s="1"/>
  <c r="N1118" i="3"/>
  <c r="T1118" i="3" s="1"/>
  <c r="M1605" i="3"/>
  <c r="M1108" i="3"/>
  <c r="M558" i="3"/>
  <c r="M1074" i="3"/>
  <c r="N1469" i="3"/>
  <c r="T1469" i="3" s="1"/>
  <c r="N1819" i="3"/>
  <c r="T1819" i="3" s="1"/>
  <c r="M170" i="3"/>
  <c r="M1454" i="3"/>
  <c r="M2078" i="3"/>
  <c r="M1758" i="3"/>
  <c r="N21" i="3"/>
  <c r="T21" i="3" s="1"/>
  <c r="N1275" i="3"/>
  <c r="T1275" i="3" s="1"/>
  <c r="M479" i="3"/>
  <c r="M1026" i="3"/>
  <c r="M1908" i="3"/>
  <c r="N1317" i="3"/>
  <c r="T1317" i="3" s="1"/>
  <c r="M188" i="3"/>
  <c r="M1602" i="3"/>
  <c r="M131" i="3"/>
  <c r="N1897" i="3"/>
  <c r="T1897" i="3" s="1"/>
  <c r="N1430" i="3"/>
  <c r="T1430" i="3" s="1"/>
  <c r="N601" i="3"/>
  <c r="T601" i="3" s="1"/>
  <c r="M2006" i="3"/>
  <c r="N345" i="3"/>
  <c r="T345" i="3" s="1"/>
  <c r="M1361" i="3"/>
  <c r="N215" i="3"/>
  <c r="T215" i="3" s="1"/>
  <c r="M244" i="3"/>
  <c r="N647" i="3"/>
  <c r="T647" i="3" s="1"/>
  <c r="N876" i="3"/>
  <c r="T876" i="3" s="1"/>
  <c r="M1259" i="3"/>
  <c r="M1829" i="3"/>
  <c r="N459" i="3"/>
  <c r="T459" i="3" s="1"/>
  <c r="M890" i="3"/>
  <c r="N1058" i="3"/>
  <c r="T1058" i="3" s="1"/>
  <c r="N854" i="3"/>
  <c r="T854" i="3" s="1"/>
  <c r="M1805" i="3"/>
  <c r="N907" i="3"/>
  <c r="T907" i="3" s="1"/>
  <c r="M388" i="3"/>
  <c r="N1888" i="3"/>
  <c r="T1888" i="3" s="1"/>
  <c r="N1808" i="3"/>
  <c r="T1808" i="3" s="1"/>
  <c r="M1212" i="3"/>
  <c r="M1878" i="3"/>
  <c r="M1812" i="3"/>
  <c r="M451" i="3"/>
  <c r="N270" i="3"/>
  <c r="T270" i="3" s="1"/>
  <c r="N1424" i="3"/>
  <c r="T1424" i="3" s="1"/>
  <c r="M1830" i="3"/>
  <c r="M489" i="3"/>
  <c r="M1031" i="3"/>
  <c r="M1211" i="3"/>
  <c r="N1092" i="3"/>
  <c r="T1092" i="3" s="1"/>
  <c r="N1482" i="3"/>
  <c r="T1482" i="3" s="1"/>
  <c r="M1689" i="3"/>
  <c r="M1079" i="3"/>
  <c r="M1364" i="3"/>
  <c r="M1264" i="3"/>
  <c r="N2056" i="3"/>
  <c r="T2056" i="3" s="1"/>
  <c r="M545" i="3"/>
  <c r="N143" i="3"/>
  <c r="T143" i="3" s="1"/>
  <c r="M1266" i="3"/>
  <c r="N1365" i="3"/>
  <c r="T1365" i="3" s="1"/>
  <c r="M430" i="3"/>
  <c r="M1965" i="3"/>
  <c r="M694" i="3"/>
  <c r="N216" i="3"/>
  <c r="T216" i="3" s="1"/>
  <c r="M1824" i="3"/>
  <c r="N164" i="3"/>
  <c r="T164" i="3" s="1"/>
  <c r="M1653" i="3"/>
  <c r="N1362" i="3"/>
  <c r="T1362" i="3" s="1"/>
  <c r="N1548" i="3"/>
  <c r="T1548" i="3" s="1"/>
  <c r="M287" i="3"/>
  <c r="M1475" i="3"/>
  <c r="N1115" i="3"/>
  <c r="T1115" i="3" s="1"/>
  <c r="N149" i="3"/>
  <c r="T149" i="3" s="1"/>
  <c r="M1174" i="3"/>
  <c r="M1686" i="3"/>
  <c r="N1123" i="3"/>
  <c r="T1123" i="3" s="1"/>
  <c r="N1817" i="3"/>
  <c r="T1817" i="3" s="1"/>
  <c r="M1474" i="3"/>
  <c r="N1154" i="3"/>
  <c r="T1154" i="3" s="1"/>
  <c r="N686" i="3"/>
  <c r="T686" i="3" s="1"/>
  <c r="M595" i="3"/>
  <c r="N153" i="3"/>
  <c r="T153" i="3" s="1"/>
  <c r="N1791" i="3"/>
  <c r="T1791" i="3" s="1"/>
  <c r="M1336" i="3"/>
  <c r="M1687" i="3"/>
  <c r="M1963" i="3"/>
  <c r="N1106" i="3"/>
  <c r="T1106" i="3" s="1"/>
  <c r="M1408" i="3"/>
  <c r="N1473" i="3"/>
  <c r="T1473" i="3" s="1"/>
  <c r="N1089" i="3"/>
  <c r="T1089" i="3" s="1"/>
  <c r="N1853" i="3"/>
  <c r="T1853" i="3" s="1"/>
  <c r="N1827" i="3"/>
  <c r="T1827" i="3" s="1"/>
  <c r="M165" i="3"/>
  <c r="M1349" i="3"/>
  <c r="M1612" i="3"/>
  <c r="M881" i="3"/>
  <c r="M1617" i="3"/>
  <c r="N1997" i="3"/>
  <c r="T1997" i="3" s="1"/>
  <c r="M331" i="3"/>
  <c r="M1765" i="3"/>
  <c r="N958" i="3"/>
  <c r="T958" i="3" s="1"/>
  <c r="N1306" i="3"/>
  <c r="T1306" i="3" s="1"/>
  <c r="N1326" i="3"/>
  <c r="T1326" i="3" s="1"/>
  <c r="N361" i="3"/>
  <c r="T361" i="3" s="1"/>
  <c r="N812" i="3"/>
  <c r="T812" i="3" s="1"/>
  <c r="M1263" i="3"/>
  <c r="M1318" i="3"/>
  <c r="M715" i="3"/>
  <c r="M916" i="3"/>
  <c r="M1240" i="3"/>
  <c r="M408" i="3"/>
  <c r="N1393" i="3"/>
  <c r="T1393" i="3" s="1"/>
  <c r="N733" i="3"/>
  <c r="T733" i="3" s="1"/>
  <c r="M251" i="3"/>
  <c r="M1261" i="3"/>
  <c r="N1431" i="3"/>
  <c r="T1431" i="3" s="1"/>
  <c r="M23" i="3"/>
  <c r="N1150" i="3"/>
  <c r="T1150" i="3" s="1"/>
  <c r="N1159" i="3"/>
  <c r="T1159" i="3" s="1"/>
  <c r="N2025" i="3"/>
  <c r="T2025" i="3" s="1"/>
  <c r="N1682" i="3"/>
  <c r="T1682" i="3" s="1"/>
  <c r="N924" i="3"/>
  <c r="T924" i="3" s="1"/>
  <c r="N714" i="3"/>
  <c r="T714" i="3" s="1"/>
  <c r="N1214" i="3"/>
  <c r="T1214" i="3" s="1"/>
  <c r="N282" i="3"/>
  <c r="T282" i="3" s="1"/>
  <c r="M1183" i="3"/>
  <c r="N1243" i="3"/>
  <c r="T1243" i="3" s="1"/>
  <c r="N1480" i="3"/>
  <c r="T1480" i="3" s="1"/>
  <c r="N902" i="3"/>
  <c r="T902" i="3" s="1"/>
  <c r="N53" i="3"/>
  <c r="T53" i="3" s="1"/>
  <c r="N1470" i="3"/>
  <c r="T1470" i="3" s="1"/>
  <c r="M1902" i="3"/>
  <c r="M1858" i="3"/>
  <c r="N1206" i="3"/>
  <c r="T1206" i="3" s="1"/>
  <c r="N551" i="3"/>
  <c r="T551" i="3" s="1"/>
  <c r="N1315" i="3"/>
  <c r="T1315" i="3" s="1"/>
  <c r="M512" i="3"/>
  <c r="M1696" i="3"/>
  <c r="M864" i="3"/>
  <c r="N1753" i="3"/>
  <c r="T1753" i="3" s="1"/>
  <c r="M417" i="3"/>
  <c r="M172" i="3"/>
  <c r="N1855" i="3"/>
  <c r="T1855" i="3" s="1"/>
  <c r="M608" i="3"/>
  <c r="N614" i="3"/>
  <c r="T614" i="3" s="1"/>
  <c r="N556" i="3"/>
  <c r="T556" i="3" s="1"/>
  <c r="N896" i="3"/>
  <c r="T896" i="3" s="1"/>
  <c r="N1485" i="3"/>
  <c r="T1485" i="3" s="1"/>
  <c r="N913" i="3"/>
  <c r="T913" i="3" s="1"/>
  <c r="M810" i="3"/>
  <c r="M605" i="3"/>
  <c r="M1254" i="3"/>
  <c r="M321" i="3"/>
  <c r="M1615" i="3"/>
  <c r="N683" i="3"/>
  <c r="T683" i="3" s="1"/>
  <c r="N1271" i="3"/>
  <c r="T1271" i="3" s="1"/>
  <c r="M429" i="3"/>
  <c r="N1859" i="3"/>
  <c r="T1859" i="3" s="1"/>
  <c r="N473" i="3"/>
  <c r="T473" i="3" s="1"/>
  <c r="N940" i="3"/>
  <c r="T940" i="3" s="1"/>
  <c r="M1410" i="3"/>
  <c r="M1854" i="3"/>
  <c r="N1125" i="3"/>
  <c r="T1125" i="3" s="1"/>
  <c r="N1404" i="3"/>
  <c r="T1404" i="3" s="1"/>
  <c r="N985" i="3"/>
  <c r="T985" i="3" s="1"/>
  <c r="N1938" i="3"/>
  <c r="T1938" i="3" s="1"/>
  <c r="N789" i="3"/>
  <c r="T789" i="3" s="1"/>
  <c r="N860" i="3"/>
  <c r="T860" i="3" s="1"/>
  <c r="M241" i="3"/>
  <c r="N1216" i="3"/>
  <c r="T1216" i="3" s="1"/>
  <c r="N1486" i="3"/>
  <c r="T1486" i="3" s="1"/>
  <c r="M1113" i="3"/>
  <c r="M335" i="3"/>
  <c r="M1095" i="3"/>
  <c r="M206" i="3"/>
  <c r="M1460" i="3"/>
  <c r="N858" i="3"/>
  <c r="T858" i="3" s="1"/>
  <c r="N74" i="3"/>
  <c r="T74" i="3" s="1"/>
  <c r="N120" i="3"/>
  <c r="T120" i="3" s="1"/>
  <c r="M795" i="3"/>
  <c r="N619" i="3"/>
  <c r="T619" i="3" s="1"/>
  <c r="M1324" i="3"/>
  <c r="N370" i="3"/>
  <c r="T370" i="3" s="1"/>
  <c r="N640" i="3"/>
  <c r="T640" i="3" s="1"/>
  <c r="N200" i="3"/>
  <c r="T200" i="3" s="1"/>
  <c r="M1552" i="3"/>
  <c r="N1786" i="3"/>
  <c r="T1786" i="3" s="1"/>
  <c r="M525" i="3"/>
  <c r="M436" i="3"/>
  <c r="N1904" i="3"/>
  <c r="T1904" i="3" s="1"/>
  <c r="M1133" i="3"/>
  <c r="M857" i="3"/>
  <c r="M1178" i="3"/>
  <c r="M94" i="3"/>
  <c r="N2030" i="3"/>
  <c r="T2030" i="3" s="1"/>
  <c r="M1921" i="3"/>
  <c r="N1381" i="3"/>
  <c r="T1381" i="3" s="1"/>
  <c r="M1828" i="3"/>
  <c r="N1177" i="3"/>
  <c r="T1177" i="3" s="1"/>
  <c r="N1881" i="3"/>
  <c r="T1881" i="3" s="1"/>
  <c r="N397" i="3"/>
  <c r="T397" i="3" s="1"/>
  <c r="M207" i="3"/>
  <c r="N246" i="3"/>
  <c r="T246" i="3" s="1"/>
  <c r="M278" i="3"/>
  <c r="N1138" i="3"/>
  <c r="T1138" i="3" s="1"/>
  <c r="N1009" i="3"/>
  <c r="T1009" i="3" s="1"/>
  <c r="M1128" i="3"/>
  <c r="N1461" i="3"/>
  <c r="T1461" i="3" s="1"/>
  <c r="N202" i="3"/>
  <c r="T202" i="3" s="1"/>
  <c r="M690" i="3"/>
  <c r="N870" i="3"/>
  <c r="T870" i="3" s="1"/>
  <c r="N1462" i="3"/>
  <c r="T1462" i="3" s="1"/>
  <c r="N2055" i="3"/>
  <c r="T2055" i="3" s="1"/>
  <c r="M138" i="3"/>
  <c r="M1140" i="3"/>
  <c r="N1119" i="3"/>
  <c r="T1119" i="3" s="1"/>
  <c r="N43" i="3"/>
  <c r="T43" i="3" s="1"/>
  <c r="M1359" i="3"/>
  <c r="N915" i="3"/>
  <c r="T915" i="3" s="1"/>
  <c r="N231" i="3"/>
  <c r="T231" i="3" s="1"/>
  <c r="N689" i="3"/>
  <c r="T689" i="3" s="1"/>
  <c r="M1112" i="3"/>
  <c r="N2082" i="3"/>
  <c r="T2082" i="3" s="1"/>
  <c r="N48" i="3"/>
  <c r="T48" i="3" s="1"/>
  <c r="M1251" i="3"/>
  <c r="N1562" i="3"/>
  <c r="T1562" i="3" s="1"/>
  <c r="N362" i="3"/>
  <c r="T362" i="3" s="1"/>
  <c r="M663" i="3"/>
  <c r="N763" i="3"/>
  <c r="T763" i="3" s="1"/>
  <c r="M129" i="3"/>
  <c r="N1449" i="3"/>
  <c r="T1449" i="3" s="1"/>
  <c r="N541" i="3"/>
  <c r="T541" i="3" s="1"/>
  <c r="M560" i="3"/>
  <c r="N220" i="3"/>
  <c r="T220" i="3" s="1"/>
  <c r="M1976" i="3"/>
  <c r="M1355" i="3"/>
  <c r="M917" i="3"/>
  <c r="N1969" i="3"/>
  <c r="T1969" i="3" s="1"/>
  <c r="M444" i="3"/>
  <c r="N1957" i="3"/>
  <c r="T1957" i="3" s="1"/>
  <c r="M1750" i="3"/>
  <c r="M845" i="3"/>
  <c r="M1157" i="3"/>
  <c r="N1129" i="3"/>
  <c r="T1129" i="3" s="1"/>
  <c r="M219" i="3"/>
  <c r="M402" i="3"/>
  <c r="M1752" i="3"/>
  <c r="N846" i="3"/>
  <c r="T846" i="3" s="1"/>
  <c r="N1382" i="3"/>
  <c r="T1382" i="3" s="1"/>
  <c r="M126" i="3"/>
  <c r="M124" i="3"/>
  <c r="M116" i="3"/>
  <c r="N1538" i="3"/>
  <c r="T1538" i="3" s="1"/>
  <c r="N363" i="3"/>
  <c r="T363" i="3" s="1"/>
  <c r="N1583" i="3"/>
  <c r="T1583" i="3" s="1"/>
  <c r="M1627" i="3"/>
  <c r="N1247" i="3"/>
  <c r="T1247" i="3" s="1"/>
  <c r="M1785" i="3"/>
  <c r="M696" i="3"/>
  <c r="M1358" i="3"/>
  <c r="N1406" i="3"/>
  <c r="T1406" i="3" s="1"/>
  <c r="N298" i="3"/>
  <c r="T298" i="3" s="1"/>
  <c r="N1837" i="3"/>
  <c r="T1837" i="3" s="1"/>
  <c r="M1253" i="3"/>
  <c r="M494" i="3"/>
  <c r="M1534" i="3"/>
  <c r="M410" i="3"/>
  <c r="M1741" i="3"/>
  <c r="M210" i="3"/>
  <c r="N1798" i="3"/>
  <c r="T1798" i="3" s="1"/>
  <c r="N1252" i="3"/>
  <c r="T1252" i="3" s="1"/>
  <c r="M1301" i="3"/>
  <c r="N1329" i="3"/>
  <c r="T1329" i="3" s="1"/>
  <c r="M899" i="3"/>
  <c r="N258" i="3"/>
  <c r="T258" i="3" s="1"/>
  <c r="N1530" i="3"/>
  <c r="T1530" i="3" s="1"/>
  <c r="N797" i="3"/>
  <c r="T797" i="3" s="1"/>
  <c r="M1156" i="3"/>
  <c r="N2005" i="3"/>
  <c r="T2005" i="3" s="1"/>
  <c r="N1139" i="3"/>
  <c r="T1139" i="3" s="1"/>
  <c r="M205" i="3"/>
  <c r="N572" i="3"/>
  <c r="T572" i="3" s="1"/>
  <c r="N635" i="3"/>
  <c r="T635" i="3" s="1"/>
  <c r="N1835" i="3"/>
  <c r="T1835" i="3" s="1"/>
  <c r="M384" i="3"/>
  <c r="N1343" i="3"/>
  <c r="T1343" i="3" s="1"/>
  <c r="N1778" i="3"/>
  <c r="T1778" i="3" s="1"/>
  <c r="M1165" i="3"/>
  <c r="M1731" i="3"/>
  <c r="N530" i="3"/>
  <c r="T530" i="3" s="1"/>
  <c r="M679" i="3"/>
  <c r="M975" i="3"/>
  <c r="N1751" i="3"/>
  <c r="T1751" i="3" s="1"/>
  <c r="N163" i="3"/>
  <c r="T163" i="3" s="1"/>
  <c r="M569" i="3"/>
  <c r="M88" i="3"/>
  <c r="M885" i="3"/>
  <c r="M1846" i="3"/>
  <c r="M151" i="3"/>
  <c r="M628" i="3"/>
  <c r="M1942" i="3"/>
  <c r="N1313" i="3"/>
  <c r="T1313" i="3" s="1"/>
  <c r="N2065" i="3"/>
  <c r="T2065" i="3" s="1"/>
  <c r="M1131" i="3"/>
  <c r="M391" i="3"/>
  <c r="N1554" i="3"/>
  <c r="T1554" i="3" s="1"/>
  <c r="N879" i="3"/>
  <c r="T879" i="3" s="1"/>
  <c r="M100" i="3"/>
  <c r="M1086" i="3"/>
  <c r="M1776" i="3"/>
  <c r="M963" i="3"/>
  <c r="M529" i="3"/>
  <c r="M1609" i="3"/>
  <c r="M1459" i="3"/>
  <c r="N578" i="3"/>
  <c r="T578" i="3" s="1"/>
  <c r="N236" i="3"/>
  <c r="T236" i="3" s="1"/>
  <c r="N1199" i="3"/>
  <c r="T1199" i="3" s="1"/>
  <c r="N226" i="3"/>
  <c r="T226" i="3" s="1"/>
  <c r="N659" i="3"/>
  <c r="T659" i="3" s="1"/>
  <c r="M792" i="3"/>
  <c r="N2084" i="3"/>
  <c r="T2084" i="3" s="1"/>
  <c r="N304" i="3"/>
  <c r="T304" i="3" s="1"/>
  <c r="M1277" i="3"/>
  <c r="N1319" i="3"/>
  <c r="T1319" i="3" s="1"/>
  <c r="N1148" i="3"/>
  <c r="T1148" i="3" s="1"/>
  <c r="M1775" i="3"/>
  <c r="N390" i="3"/>
  <c r="T390" i="3" s="1"/>
  <c r="N1760" i="3"/>
  <c r="T1760" i="3" s="1"/>
  <c r="M962" i="3"/>
  <c r="M1625" i="3"/>
  <c r="M1337" i="3"/>
  <c r="M1958" i="3"/>
  <c r="N511" i="3"/>
  <c r="T511" i="3" s="1"/>
  <c r="N64" i="3"/>
  <c r="T64" i="3" s="1"/>
  <c r="N1401" i="3"/>
  <c r="T1401" i="3" s="1"/>
  <c r="N1356" i="3"/>
  <c r="T1356" i="3" s="1"/>
  <c r="M1840" i="3"/>
  <c r="N622" i="3"/>
  <c r="T622" i="3" s="1"/>
  <c r="N1642" i="3"/>
  <c r="T1642" i="3" s="1"/>
  <c r="M626" i="3"/>
  <c r="N181" i="3"/>
  <c r="T181" i="3" s="1"/>
  <c r="M1111" i="3"/>
  <c r="N1607" i="3"/>
  <c r="T1607" i="3" s="1"/>
  <c r="N112" i="3"/>
  <c r="T112" i="3" s="1"/>
  <c r="M1367" i="3"/>
  <c r="N141" i="3"/>
  <c r="T141" i="3" s="1"/>
  <c r="M104" i="3"/>
  <c r="M1777" i="3"/>
  <c r="N661" i="3"/>
  <c r="T661" i="3" s="1"/>
  <c r="M602" i="3"/>
  <c r="M818" i="3"/>
  <c r="M1761" i="3"/>
  <c r="M871" i="3"/>
  <c r="M403" i="3"/>
  <c r="M707" i="3"/>
  <c r="M1950" i="3"/>
  <c r="M1523" i="3"/>
  <c r="M1446" i="3"/>
  <c r="N17" i="3"/>
  <c r="T17" i="3" s="1"/>
  <c r="N987" i="3"/>
  <c r="T987" i="3" s="1"/>
  <c r="M893" i="3"/>
  <c r="N627" i="3"/>
  <c r="T627" i="3" s="1"/>
  <c r="M2062" i="3"/>
  <c r="M1136" i="3"/>
  <c r="N36" i="3"/>
  <c r="T36" i="3" s="1"/>
  <c r="M801" i="3"/>
  <c r="N372" i="3"/>
  <c r="T372" i="3" s="1"/>
  <c r="N1481" i="3"/>
  <c r="T1481" i="3" s="1"/>
  <c r="N1375" i="3"/>
  <c r="T1375" i="3" s="1"/>
  <c r="N1321" i="3"/>
  <c r="T1321" i="3" s="1"/>
  <c r="N1636" i="3"/>
  <c r="T1636" i="3" s="1"/>
  <c r="N1500" i="3"/>
  <c r="T1500" i="3" s="1"/>
  <c r="M579" i="3"/>
  <c r="M1094" i="3"/>
  <c r="M1291" i="3"/>
  <c r="N1204" i="3"/>
  <c r="T1204" i="3" s="1"/>
  <c r="N1394" i="3"/>
  <c r="T1394" i="3" s="1"/>
  <c r="M1409" i="3"/>
  <c r="M945" i="3"/>
  <c r="M1078" i="3"/>
  <c r="M499" i="3"/>
  <c r="M308" i="3"/>
  <c r="N1436" i="3"/>
  <c r="T1436" i="3" s="1"/>
  <c r="M418" i="3"/>
  <c r="M723" i="3"/>
  <c r="M1182" i="3"/>
  <c r="M213" i="3"/>
  <c r="M1989" i="3"/>
  <c r="M1304" i="3"/>
  <c r="N748" i="3"/>
  <c r="T748" i="3" s="1"/>
  <c r="M1287" i="3"/>
  <c r="N1716" i="3"/>
  <c r="T1716" i="3" s="1"/>
  <c r="M1371" i="3"/>
  <c r="N1281" i="3"/>
  <c r="T1281" i="3" s="1"/>
  <c r="N1346" i="3"/>
  <c r="T1346" i="3" s="1"/>
  <c r="M678" i="3"/>
  <c r="N118" i="3"/>
  <c r="T118" i="3" s="1"/>
  <c r="M656" i="3"/>
  <c r="M1185" i="3"/>
  <c r="M563" i="3"/>
  <c r="M117" i="3"/>
  <c r="M1628" i="3"/>
  <c r="N2010" i="3"/>
  <c r="T2010" i="3" s="1"/>
  <c r="N31" i="3"/>
  <c r="T31" i="3" s="1"/>
  <c r="N804" i="3"/>
  <c r="T804" i="3" s="1"/>
  <c r="M1700" i="3"/>
  <c r="M762" i="3"/>
  <c r="N625" i="3"/>
  <c r="T625" i="3" s="1"/>
  <c r="M358" i="3"/>
  <c r="M413" i="3"/>
  <c r="N1793" i="3"/>
  <c r="T1793" i="3" s="1"/>
  <c r="M960" i="3"/>
  <c r="N856" i="3"/>
  <c r="T856" i="3" s="1"/>
  <c r="N527" i="3"/>
  <c r="T527" i="3" s="1"/>
  <c r="M93" i="3"/>
  <c r="M1951" i="3"/>
  <c r="M1059" i="3"/>
  <c r="N523" i="3"/>
  <c r="T523" i="3" s="1"/>
  <c r="N506" i="3"/>
  <c r="T506" i="3" s="1"/>
  <c r="N378" i="3"/>
  <c r="T378" i="3" s="1"/>
  <c r="N357" i="3"/>
  <c r="T357" i="3" s="1"/>
  <c r="N328" i="3"/>
  <c r="T328" i="3" s="1"/>
  <c r="N80" i="3"/>
  <c r="T80" i="3" s="1"/>
  <c r="N60" i="3"/>
  <c r="T60" i="3" s="1"/>
  <c r="M636" i="3"/>
  <c r="N1246" i="3"/>
  <c r="T1246" i="3" s="1"/>
  <c r="M501" i="3"/>
  <c r="M1841" i="3"/>
  <c r="M301" i="3"/>
  <c r="M166" i="3"/>
  <c r="M550" i="3"/>
  <c r="N580" i="3"/>
  <c r="T580" i="3" s="1"/>
  <c r="M1237" i="3"/>
  <c r="M498" i="3"/>
  <c r="M1289" i="3"/>
  <c r="N1509" i="3"/>
  <c r="T1509" i="3" s="1"/>
  <c r="N1727" i="3"/>
  <c r="T1727" i="3" s="1"/>
  <c r="N765" i="3"/>
  <c r="T765" i="3" s="1"/>
  <c r="M955" i="3"/>
  <c r="N799" i="3"/>
  <c r="T799" i="3" s="1"/>
  <c r="N760" i="3"/>
  <c r="T760" i="3" s="1"/>
  <c r="M377" i="3"/>
  <c r="M326" i="3"/>
  <c r="M59" i="3"/>
  <c r="N353" i="3"/>
  <c r="T353" i="3" s="1"/>
  <c r="M355" i="3"/>
  <c r="N1146" i="3"/>
  <c r="T1146" i="3" s="1"/>
  <c r="N1936" i="3"/>
  <c r="T1936" i="3" s="1"/>
  <c r="N951" i="3"/>
  <c r="T951" i="3" s="1"/>
  <c r="M492" i="3"/>
  <c r="M705" i="3"/>
  <c r="M1718" i="3"/>
  <c r="M121" i="3"/>
  <c r="M2068" i="3"/>
  <c r="M497" i="3"/>
  <c r="M1376" i="3"/>
  <c r="M1370" i="3"/>
  <c r="N2000" i="3"/>
  <c r="T2000" i="3" s="1"/>
  <c r="N1518" i="3"/>
  <c r="T1518" i="3" s="1"/>
  <c r="N57" i="3"/>
  <c r="T57" i="3" s="1"/>
  <c r="M1784" i="3"/>
  <c r="N1757" i="3"/>
  <c r="T1757" i="3" s="1"/>
  <c r="N1561" i="3"/>
  <c r="T1561" i="3" s="1"/>
  <c r="M850" i="3"/>
  <c r="N518" i="3"/>
  <c r="T518" i="3" s="1"/>
  <c r="M2021" i="3"/>
  <c r="M1736" i="3"/>
  <c r="M1708" i="3"/>
  <c r="M1517" i="3"/>
  <c r="M1507" i="3"/>
  <c r="N1503" i="3"/>
  <c r="T1503" i="3" s="1"/>
  <c r="M1233" i="3"/>
  <c r="N1067" i="3"/>
  <c r="T1067" i="3" s="1"/>
  <c r="N1018" i="3"/>
  <c r="T1018" i="3" s="1"/>
  <c r="N841" i="3"/>
  <c r="T841" i="3" s="1"/>
  <c r="M759" i="3"/>
  <c r="M504" i="3"/>
  <c r="M349" i="3"/>
  <c r="M79" i="3"/>
  <c r="N134" i="3"/>
  <c r="T134" i="3" s="1"/>
  <c r="N1147" i="3"/>
  <c r="T1147" i="3" s="1"/>
  <c r="M1637" i="3"/>
  <c r="N1351" i="3"/>
  <c r="T1351" i="3" s="1"/>
  <c r="N1974" i="3"/>
  <c r="T1974" i="3" s="1"/>
  <c r="M279" i="3"/>
  <c r="N633" i="3"/>
  <c r="T633" i="3" s="1"/>
  <c r="M568" i="3"/>
  <c r="N1357" i="3"/>
  <c r="T1357" i="3" s="1"/>
  <c r="M634" i="3"/>
  <c r="N1843" i="3"/>
  <c r="T1843" i="3" s="1"/>
  <c r="M722" i="3"/>
  <c r="N114" i="3"/>
  <c r="T114" i="3" s="1"/>
  <c r="M1715" i="3"/>
  <c r="N1368" i="3"/>
  <c r="T1368" i="3" s="1"/>
  <c r="M740" i="3"/>
  <c r="N294" i="3"/>
  <c r="T294" i="3" s="1"/>
  <c r="M1946" i="3"/>
  <c r="N1006" i="3"/>
  <c r="T1006" i="3" s="1"/>
  <c r="M1378" i="3"/>
  <c r="N1674" i="3"/>
  <c r="T1674" i="3" s="1"/>
  <c r="M540" i="3"/>
  <c r="N1702" i="3"/>
  <c r="T1702" i="3" s="1"/>
  <c r="M1066" i="3"/>
  <c r="N1869" i="3"/>
  <c r="T1869" i="3" s="1"/>
  <c r="M895" i="3"/>
  <c r="N40" i="3"/>
  <c r="T40" i="3" s="1"/>
  <c r="N208" i="3"/>
  <c r="T208" i="3" s="1"/>
  <c r="M476" i="3"/>
  <c r="M1925" i="3"/>
  <c r="M729" i="3"/>
  <c r="N1863" i="3"/>
  <c r="T1863" i="3" s="1"/>
  <c r="M823" i="3"/>
  <c r="M1342" i="3"/>
  <c r="M549" i="3"/>
  <c r="N1647" i="3"/>
  <c r="T1647" i="3" s="1"/>
  <c r="N1579" i="3"/>
  <c r="T1579" i="3" s="1"/>
  <c r="N562" i="3"/>
  <c r="T562" i="3" s="1"/>
  <c r="N500" i="3"/>
  <c r="T500" i="3" s="1"/>
  <c r="N884" i="3"/>
  <c r="T884" i="3" s="1"/>
  <c r="N1924" i="3"/>
  <c r="T1924" i="3" s="1"/>
  <c r="N303" i="3"/>
  <c r="T303" i="3" s="1"/>
  <c r="N2020" i="3"/>
  <c r="T2020" i="3" s="1"/>
  <c r="N1308" i="3"/>
  <c r="T1308" i="3" s="1"/>
  <c r="N416" i="3"/>
  <c r="T416" i="3" s="1"/>
  <c r="N486" i="3"/>
  <c r="T486" i="3" s="1"/>
  <c r="N1344" i="3"/>
  <c r="T1344" i="3" s="1"/>
  <c r="M828" i="3"/>
  <c r="M412" i="3"/>
  <c r="N123" i="3"/>
  <c r="T123" i="3" s="1"/>
  <c r="M1748" i="3"/>
  <c r="N1550" i="3"/>
  <c r="T1550" i="3" s="1"/>
  <c r="M414" i="3"/>
  <c r="N389" i="3"/>
  <c r="T389" i="3" s="1"/>
  <c r="M71" i="3"/>
  <c r="N2040" i="3"/>
  <c r="T2040" i="3" s="1"/>
  <c r="N1999" i="3"/>
  <c r="T1999" i="3" s="1"/>
  <c r="M1935" i="3"/>
  <c r="N1725" i="3"/>
  <c r="T1725" i="3" s="1"/>
  <c r="N1706" i="3"/>
  <c r="T1706" i="3" s="1"/>
  <c r="N1660" i="3"/>
  <c r="T1660" i="3" s="1"/>
  <c r="N1512" i="3"/>
  <c r="T1512" i="3" s="1"/>
  <c r="N1506" i="3"/>
  <c r="T1506" i="3" s="1"/>
  <c r="N1380" i="3"/>
  <c r="T1380" i="3" s="1"/>
  <c r="M1230" i="3"/>
  <c r="M1017" i="3"/>
  <c r="N981" i="3"/>
  <c r="T981" i="3" s="1"/>
  <c r="N1849" i="3"/>
  <c r="T1849" i="3" s="1"/>
  <c r="N1719" i="3"/>
  <c r="T1719" i="3" s="1"/>
  <c r="N944" i="3"/>
  <c r="T944" i="3" s="1"/>
  <c r="N1279" i="3"/>
  <c r="T1279" i="3" s="1"/>
  <c r="M1425" i="3"/>
  <c r="M1918" i="3"/>
  <c r="N1916" i="3"/>
  <c r="T1916" i="3" s="1"/>
  <c r="M787" i="3"/>
  <c r="N1895" i="3"/>
  <c r="T1895" i="3" s="1"/>
  <c r="N935" i="3"/>
  <c r="T935" i="3" s="1"/>
  <c r="N199" i="3"/>
  <c r="T199" i="3" s="1"/>
  <c r="N1257" i="3"/>
  <c r="T1257" i="3" s="1"/>
  <c r="N1327" i="3"/>
  <c r="T1327" i="3" s="1"/>
  <c r="N415" i="3"/>
  <c r="T415" i="3" s="1"/>
  <c r="N1839" i="3"/>
  <c r="T1839" i="3" s="1"/>
  <c r="N943" i="3"/>
  <c r="T943" i="3" s="1"/>
  <c r="N1137" i="3"/>
  <c r="T1137" i="3" s="1"/>
  <c r="N283" i="3"/>
  <c r="T283" i="3" s="1"/>
  <c r="N669" i="3"/>
  <c r="T669" i="3" s="1"/>
  <c r="N948" i="3"/>
  <c r="T948" i="3" s="1"/>
  <c r="N1307" i="3"/>
  <c r="T1307" i="3" s="1"/>
  <c r="M39" i="3"/>
  <c r="M2063" i="3"/>
  <c r="N2032" i="3"/>
  <c r="T2032" i="3" s="1"/>
  <c r="N1007" i="3"/>
  <c r="T1007" i="3" s="1"/>
  <c r="N1415" i="3"/>
  <c r="T1415" i="3" s="1"/>
  <c r="M1667" i="3"/>
  <c r="M2039" i="3"/>
  <c r="N1933" i="3"/>
  <c r="T1933" i="3" s="1"/>
  <c r="N1701" i="3"/>
  <c r="T1701" i="3" s="1"/>
  <c r="M1656" i="3"/>
  <c r="M1511" i="3"/>
  <c r="M1505" i="3"/>
  <c r="M980" i="3"/>
  <c r="M27" i="3"/>
  <c r="N1188" i="3"/>
  <c r="T1188" i="3" s="1"/>
  <c r="M115" i="3"/>
  <c r="M1710" i="3"/>
  <c r="M1822" i="3"/>
  <c r="M670" i="3"/>
  <c r="M687" i="3"/>
  <c r="M888" i="3"/>
  <c r="M1248" i="3"/>
  <c r="M1943" i="3"/>
  <c r="M354" i="3"/>
  <c r="M1278" i="3"/>
  <c r="M1297" i="3"/>
  <c r="M623" i="3"/>
  <c r="M1920" i="3"/>
  <c r="M1639" i="3"/>
  <c r="M728" i="3"/>
  <c r="M300" i="3"/>
  <c r="M1707" i="3"/>
  <c r="M1900" i="3"/>
  <c r="M1940" i="3"/>
  <c r="M1288" i="3"/>
  <c r="M351" i="3"/>
  <c r="M146" i="3"/>
  <c r="M820" i="3"/>
  <c r="M319" i="3"/>
  <c r="M1292" i="3"/>
  <c r="N212" i="3"/>
  <c r="T212" i="3" s="1"/>
  <c r="M263" i="3"/>
  <c r="N1373" i="3"/>
  <c r="T1373" i="3" s="1"/>
  <c r="M1544" i="3"/>
  <c r="N1345" i="3"/>
  <c r="T1345" i="3" s="1"/>
  <c r="M382" i="3"/>
  <c r="N99" i="3"/>
  <c r="T99" i="3" s="1"/>
  <c r="M1995" i="3"/>
  <c r="N1992" i="3"/>
  <c r="T1992" i="3" s="1"/>
  <c r="M1705" i="3"/>
  <c r="M1379" i="3"/>
  <c r="M528" i="3"/>
  <c r="M514" i="3"/>
  <c r="M365" i="3"/>
  <c r="M85" i="3"/>
  <c r="M26" i="3"/>
  <c r="M1644" i="3"/>
  <c r="N1644" i="3"/>
  <c r="T1644" i="3" s="1"/>
  <c r="M1435" i="3"/>
  <c r="N1435" i="3"/>
  <c r="T1435" i="3" s="1"/>
  <c r="M1169" i="3"/>
  <c r="N1169" i="3"/>
  <c r="T1169" i="3" s="1"/>
  <c r="M1333" i="3"/>
  <c r="N1333" i="3"/>
  <c r="T1333" i="3" s="1"/>
  <c r="M1755" i="3"/>
  <c r="N1755" i="3"/>
  <c r="T1755" i="3" s="1"/>
  <c r="M1542" i="3"/>
  <c r="N1542" i="3"/>
  <c r="T1542" i="3" s="1"/>
  <c r="M1250" i="3"/>
  <c r="N1250" i="3"/>
  <c r="T1250" i="3" s="1"/>
  <c r="M667" i="3"/>
  <c r="N667" i="3"/>
  <c r="T667" i="3" s="1"/>
  <c r="M1386" i="3"/>
  <c r="N1386" i="3"/>
  <c r="T1386" i="3" s="1"/>
  <c r="N1402" i="3"/>
  <c r="T1402" i="3" s="1"/>
  <c r="M1402" i="3"/>
  <c r="M1447" i="3"/>
  <c r="N1447" i="3"/>
  <c r="T1447" i="3" s="1"/>
  <c r="M2002" i="3"/>
  <c r="N2002" i="3"/>
  <c r="T2002" i="3" s="1"/>
  <c r="M1043" i="3"/>
  <c r="N1043" i="3"/>
  <c r="T1043" i="3" s="1"/>
  <c r="M577" i="3"/>
  <c r="N577" i="3"/>
  <c r="T577" i="3" s="1"/>
  <c r="N1220" i="3"/>
  <c r="T1220" i="3" s="1"/>
  <c r="M1220" i="3"/>
  <c r="M570" i="3"/>
  <c r="N570" i="3"/>
  <c r="T570" i="3" s="1"/>
  <c r="N1217" i="3"/>
  <c r="T1217" i="3" s="1"/>
  <c r="N919" i="3"/>
  <c r="T919" i="3" s="1"/>
  <c r="N1276" i="3"/>
  <c r="T1276" i="3" s="1"/>
  <c r="N1052" i="3"/>
  <c r="T1052" i="3" s="1"/>
  <c r="N174" i="3"/>
  <c r="T174" i="3" s="1"/>
  <c r="N584" i="3"/>
  <c r="T584" i="3" s="1"/>
  <c r="N266" i="3"/>
  <c r="T266" i="3" s="1"/>
  <c r="N1783" i="3"/>
  <c r="T1783" i="3" s="1"/>
  <c r="N1666" i="3"/>
  <c r="T1666" i="3" s="1"/>
  <c r="N867" i="3"/>
  <c r="T867" i="3" s="1"/>
  <c r="N533" i="3"/>
  <c r="T533" i="3" s="1"/>
  <c r="N98" i="3"/>
  <c r="T98" i="3" s="1"/>
  <c r="N1416" i="3"/>
  <c r="T1416" i="3" s="1"/>
  <c r="N1927" i="3"/>
  <c r="T1927" i="3" s="1"/>
  <c r="N1390" i="3"/>
  <c r="T1390" i="3" s="1"/>
  <c r="N1595" i="3"/>
  <c r="T1595" i="3" s="1"/>
  <c r="N2047" i="3"/>
  <c r="T2047" i="3" s="1"/>
  <c r="N1878" i="3"/>
  <c r="T1878" i="3" s="1"/>
  <c r="N887" i="3"/>
  <c r="T887" i="3" s="1"/>
  <c r="N1108" i="3"/>
  <c r="T1108" i="3" s="1"/>
  <c r="N1273" i="3"/>
  <c r="T1273" i="3" s="1"/>
  <c r="N1265" i="3"/>
  <c r="T1265" i="3" s="1"/>
  <c r="N1072" i="3"/>
  <c r="T1072" i="3" s="1"/>
  <c r="N1420" i="3"/>
  <c r="T1420" i="3" s="1"/>
  <c r="N1107" i="3"/>
  <c r="T1107" i="3" s="1"/>
  <c r="N489" i="3"/>
  <c r="T489" i="3" s="1"/>
  <c r="N1598" i="3"/>
  <c r="T1598" i="3" s="1"/>
  <c r="N1454" i="3"/>
  <c r="T1454" i="3" s="1"/>
  <c r="N144" i="3"/>
  <c r="T144" i="3" s="1"/>
  <c r="N1728" i="3"/>
  <c r="T1728" i="3" s="1"/>
  <c r="N516" i="3"/>
  <c r="T516" i="3" s="1"/>
  <c r="N422" i="3"/>
  <c r="T422" i="3" s="1"/>
  <c r="N1213" i="3"/>
  <c r="T1213" i="3" s="1"/>
  <c r="N1079" i="3"/>
  <c r="T1079" i="3" s="1"/>
  <c r="N1399" i="3"/>
  <c r="T1399" i="3" s="1"/>
  <c r="N1026" i="3"/>
  <c r="T1026" i="3" s="1"/>
  <c r="N996" i="3"/>
  <c r="T996" i="3" s="1"/>
  <c r="N162" i="3"/>
  <c r="T162" i="3" s="1"/>
  <c r="N545" i="3"/>
  <c r="T545" i="3" s="1"/>
  <c r="N612" i="3"/>
  <c r="T612" i="3" s="1"/>
  <c r="M1601" i="3"/>
  <c r="N188" i="3"/>
  <c r="T188" i="3" s="1"/>
  <c r="M1645" i="3"/>
  <c r="N1478" i="3"/>
  <c r="T1478" i="3" s="1"/>
  <c r="M556" i="3"/>
  <c r="N1082" i="3"/>
  <c r="T1082" i="3" s="1"/>
  <c r="M1159" i="3"/>
  <c r="N810" i="3"/>
  <c r="T810" i="3" s="1"/>
  <c r="M1089" i="3"/>
  <c r="N1410" i="3"/>
  <c r="T1410" i="3" s="1"/>
  <c r="N650" i="3"/>
  <c r="T650" i="3" s="1"/>
  <c r="M650" i="3"/>
  <c r="N1015" i="3"/>
  <c r="T1015" i="3" s="1"/>
  <c r="M1015" i="3"/>
  <c r="N97" i="3"/>
  <c r="T97" i="3" s="1"/>
  <c r="M97" i="3"/>
  <c r="M1826" i="3"/>
  <c r="N1826" i="3"/>
  <c r="T1826" i="3" s="1"/>
  <c r="M201" i="3"/>
  <c r="N201" i="3"/>
  <c r="T201" i="3" s="1"/>
  <c r="N593" i="3"/>
  <c r="T593" i="3" s="1"/>
  <c r="M593" i="3"/>
  <c r="M630" i="3"/>
  <c r="N630" i="3"/>
  <c r="T630" i="3" s="1"/>
  <c r="M1452" i="3"/>
  <c r="M459" i="3"/>
  <c r="M1451" i="3"/>
  <c r="N1451" i="3"/>
  <c r="T1451" i="3" s="1"/>
  <c r="N890" i="3"/>
  <c r="T890" i="3" s="1"/>
  <c r="M2042" i="3"/>
  <c r="M1515" i="3"/>
  <c r="N1515" i="3"/>
  <c r="T1515" i="3" s="1"/>
  <c r="N750" i="3"/>
  <c r="T750" i="3" s="1"/>
  <c r="M958" i="3"/>
  <c r="M399" i="3"/>
  <c r="N399" i="3"/>
  <c r="T399" i="3" s="1"/>
  <c r="N1004" i="3"/>
  <c r="T1004" i="3" s="1"/>
  <c r="M1004" i="3"/>
  <c r="N908" i="3"/>
  <c r="T908" i="3" s="1"/>
  <c r="M908" i="3"/>
  <c r="M1618" i="3"/>
  <c r="N1618" i="3"/>
  <c r="T1618" i="3" s="1"/>
  <c r="M464" i="3"/>
  <c r="N464" i="3"/>
  <c r="T464" i="3" s="1"/>
  <c r="M1055" i="3"/>
  <c r="N1055" i="3"/>
  <c r="T1055" i="3" s="1"/>
  <c r="M380" i="3"/>
  <c r="N380" i="3"/>
  <c r="T380" i="3" s="1"/>
  <c r="M425" i="3"/>
  <c r="N425" i="3"/>
  <c r="T425" i="3" s="1"/>
  <c r="M249" i="3"/>
  <c r="N249" i="3"/>
  <c r="T249" i="3" s="1"/>
  <c r="N882" i="3"/>
  <c r="T882" i="3" s="1"/>
  <c r="M882" i="3"/>
  <c r="N1456" i="3"/>
  <c r="T1456" i="3" s="1"/>
  <c r="N1773" i="3"/>
  <c r="T1773" i="3" s="1"/>
  <c r="N1570" i="3"/>
  <c r="T1570" i="3" s="1"/>
  <c r="N92" i="3"/>
  <c r="T92" i="3" s="1"/>
  <c r="N558" i="3"/>
  <c r="T558" i="3" s="1"/>
  <c r="N176" i="3"/>
  <c r="T176" i="3" s="1"/>
  <c r="N1809" i="3"/>
  <c r="T1809" i="3" s="1"/>
  <c r="N1889" i="3"/>
  <c r="T1889" i="3" s="1"/>
  <c r="N338" i="3"/>
  <c r="T338" i="3" s="1"/>
  <c r="N1031" i="3"/>
  <c r="T1031" i="3" s="1"/>
  <c r="N161" i="3"/>
  <c r="T161" i="3" s="1"/>
  <c r="N2078" i="3"/>
  <c r="T2078" i="3" s="1"/>
  <c r="N1685" i="3"/>
  <c r="T1685" i="3" s="1"/>
  <c r="N461" i="3"/>
  <c r="T461" i="3" s="1"/>
  <c r="N1780" i="3"/>
  <c r="T1780" i="3" s="1"/>
  <c r="N682" i="3"/>
  <c r="T682" i="3" s="1"/>
  <c r="N592" i="3"/>
  <c r="T592" i="3" s="1"/>
  <c r="N1364" i="3"/>
  <c r="T1364" i="3" s="1"/>
  <c r="N1274" i="3"/>
  <c r="T1274" i="3" s="1"/>
  <c r="N1908" i="3"/>
  <c r="T1908" i="3" s="1"/>
  <c r="N1336" i="3"/>
  <c r="T1336" i="3" s="1"/>
  <c r="N106" i="3"/>
  <c r="T106" i="3" s="1"/>
  <c r="N1218" i="3"/>
  <c r="T1218" i="3" s="1"/>
  <c r="N172" i="3"/>
  <c r="T172" i="3" s="1"/>
  <c r="N1261" i="3"/>
  <c r="T1261" i="3" s="1"/>
  <c r="N1963" i="3"/>
  <c r="T1963" i="3" s="1"/>
  <c r="N1804" i="3"/>
  <c r="T1804" i="3" s="1"/>
  <c r="N1903" i="3"/>
  <c r="T1903" i="3" s="1"/>
  <c r="N165" i="3"/>
  <c r="T165" i="3" s="1"/>
  <c r="N429" i="3"/>
  <c r="T429" i="3" s="1"/>
  <c r="N1259" i="3"/>
  <c r="T1259" i="3" s="1"/>
  <c r="N1854" i="3"/>
  <c r="T1854" i="3" s="1"/>
  <c r="M1039" i="3"/>
  <c r="N1039" i="3"/>
  <c r="T1039" i="3" s="1"/>
  <c r="N260" i="3"/>
  <c r="T260" i="3" s="1"/>
  <c r="M2023" i="3"/>
  <c r="N2023" i="3"/>
  <c r="T2023" i="3" s="1"/>
  <c r="N1765" i="3"/>
  <c r="T1765" i="3" s="1"/>
  <c r="M866" i="3"/>
  <c r="N866" i="3"/>
  <c r="T866" i="3" s="1"/>
  <c r="N1741" i="3"/>
  <c r="T1741" i="3" s="1"/>
  <c r="M1966" i="3"/>
  <c r="N1966" i="3"/>
  <c r="T1966" i="3" s="1"/>
  <c r="N999" i="3"/>
  <c r="T999" i="3" s="1"/>
  <c r="M999" i="3"/>
  <c r="M82" i="3"/>
  <c r="N82" i="3"/>
  <c r="T82" i="3" s="1"/>
  <c r="M1648" i="3"/>
  <c r="N1648" i="3"/>
  <c r="T1648" i="3" s="1"/>
  <c r="N483" i="3"/>
  <c r="T483" i="3" s="1"/>
  <c r="N148" i="3"/>
  <c r="T148" i="3" s="1"/>
  <c r="N2017" i="3"/>
  <c r="T2017" i="3" s="1"/>
  <c r="N245" i="3"/>
  <c r="T245" i="3" s="1"/>
  <c r="N1088" i="3"/>
  <c r="T1088" i="3" s="1"/>
  <c r="N1434" i="3"/>
  <c r="T1434" i="3" s="1"/>
  <c r="N861" i="3"/>
  <c r="T861" i="3" s="1"/>
  <c r="N526" i="3"/>
  <c r="T526" i="3" s="1"/>
  <c r="N336" i="3"/>
  <c r="T336" i="3" s="1"/>
  <c r="N1852" i="3"/>
  <c r="T1852" i="3" s="1"/>
  <c r="N840" i="3"/>
  <c r="T840" i="3" s="1"/>
  <c r="N699" i="3"/>
  <c r="T699" i="3" s="1"/>
  <c r="N1971" i="3"/>
  <c r="T1971" i="3" s="1"/>
  <c r="N1580" i="3"/>
  <c r="T1580" i="3" s="1"/>
  <c r="N1812" i="3"/>
  <c r="T1812" i="3" s="1"/>
  <c r="N878" i="3"/>
  <c r="T878" i="3" s="1"/>
  <c r="N585" i="3"/>
  <c r="T585" i="3" s="1"/>
  <c r="N984" i="3"/>
  <c r="T984" i="3" s="1"/>
  <c r="N1796" i="3"/>
  <c r="T1796" i="3" s="1"/>
  <c r="N2015" i="3"/>
  <c r="T2015" i="3" s="1"/>
  <c r="N1444" i="3"/>
  <c r="T1444" i="3" s="1"/>
  <c r="N1811" i="3"/>
  <c r="T1811" i="3" s="1"/>
  <c r="N1887" i="3"/>
  <c r="T1887" i="3" s="1"/>
  <c r="N930" i="3"/>
  <c r="T930" i="3" s="1"/>
  <c r="N1747" i="3"/>
  <c r="T1747" i="3" s="1"/>
  <c r="N1543" i="3"/>
  <c r="T1543" i="3" s="1"/>
  <c r="N843" i="3"/>
  <c r="T843" i="3" s="1"/>
  <c r="N394" i="3"/>
  <c r="T394" i="3" s="1"/>
  <c r="N1050" i="3"/>
  <c r="T1050" i="3" s="1"/>
  <c r="N1471" i="3"/>
  <c r="T1471" i="3" s="1"/>
  <c r="N737" i="3"/>
  <c r="T737" i="3" s="1"/>
  <c r="N379" i="3"/>
  <c r="T379" i="3" s="1"/>
  <c r="N1592" i="3"/>
  <c r="T1592" i="3" s="1"/>
  <c r="N1212" i="3"/>
  <c r="T1212" i="3" s="1"/>
  <c r="N738" i="3"/>
  <c r="T738" i="3" s="1"/>
  <c r="N1605" i="3"/>
  <c r="T1605" i="3" s="1"/>
  <c r="N1691" i="3"/>
  <c r="T1691" i="3" s="1"/>
  <c r="N1025" i="3"/>
  <c r="T1025" i="3" s="1"/>
  <c r="N1022" i="3"/>
  <c r="T1022" i="3" s="1"/>
  <c r="N14" i="3"/>
  <c r="T14" i="3" s="1"/>
  <c r="N1047" i="3"/>
  <c r="T1047" i="3" s="1"/>
  <c r="N1830" i="3"/>
  <c r="T1830" i="3" s="1"/>
  <c r="N1426" i="3"/>
  <c r="T1426" i="3" s="1"/>
  <c r="N170" i="3"/>
  <c r="T170" i="3" s="1"/>
  <c r="N573" i="3"/>
  <c r="T573" i="3" s="1"/>
  <c r="N1954" i="3"/>
  <c r="T1954" i="3" s="1"/>
  <c r="N1537" i="3"/>
  <c r="T1537" i="3" s="1"/>
  <c r="N81" i="3"/>
  <c r="T81" i="3" s="1"/>
  <c r="N613" i="3"/>
  <c r="T613" i="3" s="1"/>
  <c r="N1689" i="3"/>
  <c r="T1689" i="3" s="1"/>
  <c r="N20" i="3"/>
  <c r="T20" i="3" s="1"/>
  <c r="N479" i="3"/>
  <c r="T479" i="3" s="1"/>
  <c r="N136" i="3"/>
  <c r="T136" i="3" s="1"/>
  <c r="N437" i="3"/>
  <c r="T437" i="3" s="1"/>
  <c r="N2027" i="3"/>
  <c r="T2027" i="3" s="1"/>
  <c r="M1832" i="3"/>
  <c r="N1023" i="3"/>
  <c r="T1023" i="3" s="1"/>
  <c r="M1317" i="3"/>
  <c r="N1170" i="3"/>
  <c r="T1170" i="3" s="1"/>
  <c r="M156" i="3"/>
  <c r="N1602" i="3"/>
  <c r="T1602" i="3" s="1"/>
  <c r="M896" i="3"/>
  <c r="N1155" i="3"/>
  <c r="T1155" i="3" s="1"/>
  <c r="M2025" i="3"/>
  <c r="N1254" i="3"/>
  <c r="T1254" i="3" s="1"/>
  <c r="M1853" i="3"/>
  <c r="N694" i="3"/>
  <c r="T694" i="3" s="1"/>
  <c r="M683" i="3"/>
  <c r="N1396" i="3"/>
  <c r="T1396" i="3" s="1"/>
  <c r="M216" i="3"/>
  <c r="N1349" i="3"/>
  <c r="T1349" i="3" s="1"/>
  <c r="M1899" i="3"/>
  <c r="M1032" i="3"/>
  <c r="N1032" i="3"/>
  <c r="T1032" i="3" s="1"/>
  <c r="M1362" i="3"/>
  <c r="M1480" i="3"/>
  <c r="M149" i="3"/>
  <c r="M985" i="3"/>
  <c r="M1997" i="3"/>
  <c r="M1548" i="3"/>
  <c r="M860" i="3"/>
  <c r="M1497" i="3"/>
  <c r="N1497" i="3"/>
  <c r="T1497" i="3" s="1"/>
  <c r="M1884" i="3"/>
  <c r="N1884" i="3"/>
  <c r="T1884" i="3" s="1"/>
  <c r="M1123" i="3"/>
  <c r="N1976" i="3"/>
  <c r="T1976" i="3" s="1"/>
  <c r="N1653" i="3"/>
  <c r="T1653" i="3" s="1"/>
  <c r="M473" i="3"/>
  <c r="M439" i="3"/>
  <c r="N439" i="3"/>
  <c r="T439" i="3" s="1"/>
  <c r="N1802" i="3"/>
  <c r="T1802" i="3" s="1"/>
  <c r="M1802" i="3"/>
  <c r="M153" i="3"/>
  <c r="N1801" i="3"/>
  <c r="T1801" i="3" s="1"/>
  <c r="M1801" i="3"/>
  <c r="M345" i="3"/>
  <c r="N1669" i="3"/>
  <c r="T1669" i="3" s="1"/>
  <c r="M1669" i="3"/>
  <c r="M1387" i="3"/>
  <c r="M462" i="3"/>
  <c r="N462" i="3"/>
  <c r="T462" i="3" s="1"/>
  <c r="M1194" i="3"/>
  <c r="N1194" i="3"/>
  <c r="T1194" i="3" s="1"/>
  <c r="N286" i="3"/>
  <c r="T286" i="3" s="1"/>
  <c r="M286" i="3"/>
  <c r="M1260" i="3"/>
  <c r="N1260" i="3"/>
  <c r="T1260" i="3" s="1"/>
  <c r="N1168" i="3"/>
  <c r="T1168" i="3" s="1"/>
  <c r="M1168" i="3"/>
  <c r="M1051" i="3"/>
  <c r="N1051" i="3"/>
  <c r="T1051" i="3" s="1"/>
  <c r="M1817" i="3"/>
  <c r="M766" i="3"/>
  <c r="N766" i="3"/>
  <c r="T766" i="3" s="1"/>
  <c r="M231" i="3"/>
  <c r="M1881" i="3"/>
  <c r="M1393" i="3"/>
  <c r="M851" i="3"/>
  <c r="N851" i="3"/>
  <c r="T851" i="3" s="1"/>
  <c r="N512" i="3"/>
  <c r="T512" i="3" s="1"/>
  <c r="M898" i="3"/>
  <c r="N898" i="3"/>
  <c r="T898" i="3" s="1"/>
  <c r="N1551" i="3"/>
  <c r="T1551" i="3" s="1"/>
  <c r="M1551" i="3"/>
  <c r="M988" i="3"/>
  <c r="N988" i="3"/>
  <c r="T988" i="3" s="1"/>
  <c r="M731" i="3"/>
  <c r="N731" i="3"/>
  <c r="T731" i="3" s="1"/>
  <c r="M1338" i="3"/>
  <c r="N1338" i="3"/>
  <c r="T1338" i="3" s="1"/>
  <c r="M1400" i="3"/>
  <c r="N1400" i="3"/>
  <c r="T1400" i="3" s="1"/>
  <c r="M1742" i="3"/>
  <c r="N1742" i="3"/>
  <c r="T1742" i="3" s="1"/>
  <c r="N1763" i="3"/>
  <c r="T1763" i="3" s="1"/>
  <c r="M1763" i="3"/>
  <c r="M1978" i="3"/>
  <c r="N1978" i="3"/>
  <c r="T1978" i="3" s="1"/>
  <c r="N715" i="3"/>
  <c r="T715" i="3" s="1"/>
  <c r="N917" i="3"/>
  <c r="T917" i="3" s="1"/>
  <c r="M1177" i="3"/>
  <c r="M258" i="3"/>
  <c r="M1312" i="3"/>
  <c r="N1312" i="3"/>
  <c r="T1312" i="3" s="1"/>
  <c r="M1734" i="3"/>
  <c r="N1734" i="3"/>
  <c r="T1734" i="3" s="1"/>
  <c r="M385" i="3"/>
  <c r="N385" i="3"/>
  <c r="T385" i="3" s="1"/>
  <c r="M232" i="3"/>
  <c r="N232" i="3"/>
  <c r="T232" i="3" s="1"/>
  <c r="M48" i="3"/>
  <c r="M1522" i="3"/>
  <c r="N1522" i="3"/>
  <c r="T1522" i="3" s="1"/>
  <c r="N1318" i="3"/>
  <c r="T1318" i="3" s="1"/>
  <c r="N2052" i="3"/>
  <c r="T2052" i="3" s="1"/>
  <c r="M2052" i="3"/>
  <c r="N1128" i="3"/>
  <c r="T1128" i="3" s="1"/>
  <c r="M1904" i="3"/>
  <c r="N1353" i="3"/>
  <c r="T1353" i="3" s="1"/>
  <c r="M1353" i="3"/>
  <c r="M807" i="3"/>
  <c r="N807" i="3"/>
  <c r="T807" i="3" s="1"/>
  <c r="N1731" i="3"/>
  <c r="T1731" i="3" s="1"/>
  <c r="M1530" i="3"/>
  <c r="M235" i="3"/>
  <c r="N235" i="3"/>
  <c r="T235" i="3" s="1"/>
  <c r="N340" i="3"/>
  <c r="T340" i="3" s="1"/>
  <c r="M340" i="3"/>
  <c r="M1760" i="3"/>
  <c r="M1885" i="3"/>
  <c r="N1885" i="3"/>
  <c r="T1885" i="3" s="1"/>
  <c r="M1153" i="3"/>
  <c r="N1153" i="3"/>
  <c r="T1153" i="3" s="1"/>
  <c r="M1193" i="3"/>
  <c r="N1193" i="3"/>
  <c r="T1193" i="3" s="1"/>
  <c r="M1314" i="3"/>
  <c r="N1314" i="3"/>
  <c r="T1314" i="3" s="1"/>
  <c r="M65" i="3"/>
  <c r="N65" i="3"/>
  <c r="T65" i="3" s="1"/>
  <c r="M102" i="3"/>
  <c r="N102" i="3"/>
  <c r="T102" i="3" s="1"/>
  <c r="M1769" i="3"/>
  <c r="N1769" i="3"/>
  <c r="T1769" i="3" s="1"/>
  <c r="N992" i="3"/>
  <c r="T992" i="3" s="1"/>
  <c r="M992" i="3"/>
  <c r="M1391" i="3"/>
  <c r="N1391" i="3"/>
  <c r="T1391" i="3" s="1"/>
  <c r="N969" i="3"/>
  <c r="T969" i="3" s="1"/>
  <c r="M969" i="3"/>
  <c r="M1730" i="3"/>
  <c r="N1730" i="3"/>
  <c r="T1730" i="3" s="1"/>
  <c r="N210" i="3"/>
  <c r="T210" i="3" s="1"/>
  <c r="N1902" i="3"/>
  <c r="T1902" i="3" s="1"/>
  <c r="N525" i="3"/>
  <c r="T525" i="3" s="1"/>
  <c r="N436" i="3"/>
  <c r="T436" i="3" s="1"/>
  <c r="M1216" i="3"/>
  <c r="N1207" i="3"/>
  <c r="T1207" i="3" s="1"/>
  <c r="M1207" i="3"/>
  <c r="N1359" i="3"/>
  <c r="T1359" i="3" s="1"/>
  <c r="M1206" i="3"/>
  <c r="N110" i="3"/>
  <c r="T110" i="3" s="1"/>
  <c r="M110" i="3"/>
  <c r="M519" i="3"/>
  <c r="N519" i="3"/>
  <c r="T519" i="3" s="1"/>
  <c r="M262" i="3"/>
  <c r="N262" i="3"/>
  <c r="T262" i="3" s="1"/>
  <c r="M397" i="3"/>
  <c r="M86" i="3"/>
  <c r="N86" i="3"/>
  <c r="T86" i="3" s="1"/>
  <c r="M405" i="3"/>
  <c r="N405" i="3"/>
  <c r="T405" i="3" s="1"/>
  <c r="M1151" i="3"/>
  <c r="N1151" i="3"/>
  <c r="T1151" i="3" s="1"/>
  <c r="N133" i="3"/>
  <c r="T133" i="3" s="1"/>
  <c r="M133" i="3"/>
  <c r="N889" i="3"/>
  <c r="T889" i="3" s="1"/>
  <c r="M889" i="3"/>
  <c r="M1286" i="3"/>
  <c r="N1286" i="3"/>
  <c r="T1286" i="3" s="1"/>
  <c r="M574" i="3"/>
  <c r="N574" i="3"/>
  <c r="T574" i="3" s="1"/>
  <c r="M130" i="3"/>
  <c r="N130" i="3"/>
  <c r="T130" i="3" s="1"/>
  <c r="N73" i="3"/>
  <c r="T73" i="3" s="1"/>
  <c r="M73" i="3"/>
  <c r="N1197" i="3"/>
  <c r="T1197" i="3" s="1"/>
  <c r="M1197" i="3"/>
  <c r="M51" i="3"/>
  <c r="N51" i="3"/>
  <c r="T51" i="3" s="1"/>
  <c r="M915" i="3"/>
  <c r="M591" i="3"/>
  <c r="N591" i="3"/>
  <c r="T591" i="3" s="1"/>
  <c r="M370" i="3"/>
  <c r="M2082" i="3"/>
  <c r="M2081" i="3" s="1"/>
  <c r="M141" i="3"/>
  <c r="M362" i="3"/>
  <c r="N1270" i="3"/>
  <c r="T1270" i="3" s="1"/>
  <c r="M1270" i="3"/>
  <c r="N779" i="3"/>
  <c r="T779" i="3" s="1"/>
  <c r="M779" i="3"/>
  <c r="N864" i="3"/>
  <c r="T864" i="3" s="1"/>
  <c r="N1523" i="3"/>
  <c r="T1523" i="3" s="1"/>
  <c r="M1303" i="3"/>
  <c r="N1303" i="3"/>
  <c r="T1303" i="3" s="1"/>
  <c r="M674" i="3"/>
  <c r="N674" i="3"/>
  <c r="T674" i="3" s="1"/>
  <c r="N1403" i="3"/>
  <c r="T1403" i="3" s="1"/>
  <c r="M1403" i="3"/>
  <c r="M909" i="3"/>
  <c r="N909" i="3"/>
  <c r="T909" i="3" s="1"/>
  <c r="N863" i="3"/>
  <c r="T863" i="3" s="1"/>
  <c r="M863" i="3"/>
  <c r="N735" i="3"/>
  <c r="T735" i="3" s="1"/>
  <c r="M735" i="3"/>
  <c r="N1678" i="3"/>
  <c r="T1678" i="3" s="1"/>
  <c r="M1678" i="3"/>
  <c r="M1762" i="3"/>
  <c r="N1762" i="3"/>
  <c r="T1762" i="3" s="1"/>
  <c r="N758" i="3"/>
  <c r="T758" i="3" s="1"/>
  <c r="M758" i="3"/>
  <c r="N1077" i="3"/>
  <c r="T1077" i="3" s="1"/>
  <c r="M1077" i="3"/>
  <c r="N140" i="3"/>
  <c r="T140" i="3" s="1"/>
  <c r="M140" i="3"/>
  <c r="N1546" i="3"/>
  <c r="T1546" i="3" s="1"/>
  <c r="M1546" i="3"/>
  <c r="N1664" i="3"/>
  <c r="T1664" i="3" s="1"/>
  <c r="M1664" i="3"/>
  <c r="N371" i="3"/>
  <c r="T371" i="3" s="1"/>
  <c r="M371" i="3"/>
  <c r="M1732" i="3"/>
  <c r="N1732" i="3"/>
  <c r="T1732" i="3" s="1"/>
  <c r="M1477" i="3"/>
  <c r="N1477" i="3"/>
  <c r="T1477" i="3" s="1"/>
  <c r="M1122" i="3"/>
  <c r="N1122" i="3"/>
  <c r="T1122" i="3" s="1"/>
  <c r="M1676" i="3"/>
  <c r="N1676" i="3"/>
  <c r="T1676" i="3" s="1"/>
  <c r="M618" i="3"/>
  <c r="N618" i="3"/>
  <c r="T618" i="3" s="1"/>
  <c r="M1414" i="3"/>
  <c r="N1414" i="3"/>
  <c r="T1414" i="3" s="1"/>
  <c r="M95" i="3"/>
  <c r="N95" i="3"/>
  <c r="T95" i="3" s="1"/>
  <c r="M1794" i="3"/>
  <c r="N1794" i="3"/>
  <c r="T1794" i="3" s="1"/>
  <c r="N101" i="3"/>
  <c r="T101" i="3" s="1"/>
  <c r="M101" i="3"/>
  <c r="M1438" i="3"/>
  <c r="N1438" i="3"/>
  <c r="T1438" i="3" s="1"/>
  <c r="N872" i="3"/>
  <c r="T872" i="3" s="1"/>
  <c r="M872" i="3"/>
  <c r="M1350" i="3"/>
  <c r="N1350" i="3"/>
  <c r="T1350" i="3" s="1"/>
  <c r="N588" i="3"/>
  <c r="T588" i="3" s="1"/>
  <c r="M588" i="3"/>
  <c r="M1633" i="3"/>
  <c r="N1633" i="3"/>
  <c r="T1633" i="3" s="1"/>
  <c r="M1631" i="3"/>
  <c r="N1631" i="3"/>
  <c r="T1631" i="3" s="1"/>
  <c r="M1973" i="3"/>
  <c r="N1973" i="3"/>
  <c r="T1973" i="3" s="1"/>
  <c r="M1215" i="3"/>
  <c r="N1215" i="3"/>
  <c r="T1215" i="3" s="1"/>
  <c r="N818" i="3"/>
  <c r="T818" i="3" s="1"/>
  <c r="N1752" i="3"/>
  <c r="T1752" i="3" s="1"/>
  <c r="N384" i="3"/>
  <c r="T384" i="3" s="1"/>
  <c r="N1950" i="3"/>
  <c r="T1950" i="3" s="1"/>
  <c r="M542" i="3"/>
  <c r="N542" i="3"/>
  <c r="T542" i="3" s="1"/>
  <c r="N418" i="3"/>
  <c r="T418" i="3" s="1"/>
  <c r="N1262" i="3"/>
  <c r="T1262" i="3" s="1"/>
  <c r="M1262" i="3"/>
  <c r="M1249" i="3"/>
  <c r="N1249" i="3"/>
  <c r="T1249" i="3" s="1"/>
  <c r="N891" i="3"/>
  <c r="T891" i="3" s="1"/>
  <c r="M891" i="3"/>
  <c r="N563" i="3"/>
  <c r="T563" i="3" s="1"/>
  <c r="M553" i="3"/>
  <c r="N553" i="3"/>
  <c r="T553" i="3" s="1"/>
  <c r="M1142" i="3"/>
  <c r="N1142" i="3"/>
  <c r="T1142" i="3" s="1"/>
  <c r="N126" i="3"/>
  <c r="T126" i="3" s="1"/>
  <c r="M426" i="3"/>
  <c r="N426" i="3"/>
  <c r="T426" i="3" s="1"/>
  <c r="M2030" i="3"/>
  <c r="M1449" i="3"/>
  <c r="M846" i="3"/>
  <c r="M1343" i="3"/>
  <c r="N560" i="3"/>
  <c r="T560" i="3" s="1"/>
  <c r="M1778" i="3"/>
  <c r="M989" i="3"/>
  <c r="N989" i="3"/>
  <c r="T989" i="3" s="1"/>
  <c r="N1291" i="3"/>
  <c r="T1291" i="3" s="1"/>
  <c r="N203" i="3"/>
  <c r="T203" i="3" s="1"/>
  <c r="M203" i="3"/>
  <c r="M659" i="3"/>
  <c r="M1916" i="3"/>
  <c r="M1799" i="3"/>
  <c r="N1799" i="3"/>
  <c r="T1799" i="3" s="1"/>
  <c r="M1540" i="3"/>
  <c r="N1540" i="3"/>
  <c r="T1540" i="3" s="1"/>
  <c r="M995" i="3"/>
  <c r="N995" i="3"/>
  <c r="T995" i="3" s="1"/>
  <c r="M566" i="3"/>
  <c r="N566" i="3"/>
  <c r="T566" i="3" s="1"/>
  <c r="N753" i="3"/>
  <c r="T753" i="3" s="1"/>
  <c r="M753" i="3"/>
  <c r="M277" i="3"/>
  <c r="N277" i="3"/>
  <c r="T277" i="3" s="1"/>
  <c r="N1342" i="3"/>
  <c r="T1342" i="3" s="1"/>
  <c r="M1531" i="3"/>
  <c r="N1531" i="3"/>
  <c r="T1531" i="3" s="1"/>
  <c r="M122" i="3"/>
  <c r="N122" i="3"/>
  <c r="T122" i="3" s="1"/>
  <c r="N1144" i="3"/>
  <c r="T1144" i="3" s="1"/>
  <c r="M1144" i="3"/>
  <c r="N501" i="3"/>
  <c r="T501" i="3" s="1"/>
  <c r="M1922" i="3"/>
  <c r="N1922" i="3"/>
  <c r="T1922" i="3" s="1"/>
  <c r="M600" i="3"/>
  <c r="N600" i="3"/>
  <c r="T600" i="3" s="1"/>
  <c r="M1439" i="3"/>
  <c r="N1439" i="3"/>
  <c r="T1439" i="3" s="1"/>
  <c r="M1311" i="3"/>
  <c r="N1311" i="3"/>
  <c r="T1311" i="3" s="1"/>
  <c r="N195" i="3"/>
  <c r="T195" i="3" s="1"/>
  <c r="M195" i="3"/>
  <c r="M1398" i="3"/>
  <c r="N1398" i="3"/>
  <c r="T1398" i="3" s="1"/>
  <c r="M1607" i="3"/>
  <c r="N1299" i="3"/>
  <c r="T1299" i="3" s="1"/>
  <c r="M1299" i="3"/>
  <c r="M991" i="3"/>
  <c r="N991" i="3"/>
  <c r="T991" i="3" s="1"/>
  <c r="M1440" i="3"/>
  <c r="N1440" i="3"/>
  <c r="T1440" i="3" s="1"/>
  <c r="M1871" i="3"/>
  <c r="N1871" i="3"/>
  <c r="T1871" i="3" s="1"/>
  <c r="N2033" i="3"/>
  <c r="T2033" i="3" s="1"/>
  <c r="M2033" i="3"/>
  <c r="N150" i="3"/>
  <c r="T150" i="3" s="1"/>
  <c r="M150" i="3"/>
  <c r="M1857" i="3"/>
  <c r="N1857" i="3"/>
  <c r="T1857" i="3" s="1"/>
  <c r="M2044" i="3"/>
  <c r="N2044" i="3"/>
  <c r="T2044" i="3" s="1"/>
  <c r="N117" i="3"/>
  <c r="T117" i="3" s="1"/>
  <c r="N1841" i="3"/>
  <c r="T1841" i="3" s="1"/>
  <c r="N476" i="3"/>
  <c r="T476" i="3" s="1"/>
  <c r="N427" i="3"/>
  <c r="T427" i="3" s="1"/>
  <c r="M427" i="3"/>
  <c r="M1665" i="3"/>
  <c r="N1665" i="3"/>
  <c r="T1665" i="3" s="1"/>
  <c r="N1231" i="3"/>
  <c r="T1231" i="3" s="1"/>
  <c r="M1231" i="3"/>
  <c r="M839" i="3"/>
  <c r="N839" i="3"/>
  <c r="T839" i="3" s="1"/>
  <c r="M2035" i="3"/>
  <c r="N2035" i="3"/>
  <c r="T2035" i="3" s="1"/>
  <c r="M225" i="3"/>
  <c r="N225" i="3"/>
  <c r="T225" i="3" s="1"/>
  <c r="M1246" i="3"/>
  <c r="M1084" i="3"/>
  <c r="N1084" i="3"/>
  <c r="T1084" i="3" s="1"/>
  <c r="M1146" i="3"/>
  <c r="M1640" i="3"/>
  <c r="N1640" i="3"/>
  <c r="T1640" i="3" s="1"/>
  <c r="M453" i="3"/>
  <c r="N453" i="3"/>
  <c r="T453" i="3" s="1"/>
  <c r="N115" i="3"/>
  <c r="T115" i="3" s="1"/>
  <c r="N1196" i="3"/>
  <c r="T1196" i="3" s="1"/>
  <c r="M1196" i="3"/>
  <c r="M221" i="3"/>
  <c r="N221" i="3"/>
  <c r="T221" i="3" s="1"/>
  <c r="N1374" i="3"/>
  <c r="T1374" i="3" s="1"/>
  <c r="M1374" i="3"/>
  <c r="M1711" i="3"/>
  <c r="N1711" i="3"/>
  <c r="T1711" i="3" s="1"/>
  <c r="M306" i="3"/>
  <c r="N306" i="3"/>
  <c r="T306" i="3" s="1"/>
  <c r="M676" i="3"/>
  <c r="N676" i="3"/>
  <c r="T676" i="3" s="1"/>
  <c r="M191" i="3"/>
  <c r="N191" i="3"/>
  <c r="T191" i="3" s="1"/>
  <c r="M1821" i="3"/>
  <c r="N1821" i="3"/>
  <c r="T1821" i="3" s="1"/>
  <c r="M706" i="3"/>
  <c r="N706" i="3"/>
  <c r="T706" i="3" s="1"/>
  <c r="M2073" i="3"/>
  <c r="N2073" i="3"/>
  <c r="T2073" i="3" s="1"/>
  <c r="M1872" i="3"/>
  <c r="N1872" i="3"/>
  <c r="T1872" i="3" s="1"/>
  <c r="N2039" i="3"/>
  <c r="T2039" i="3" s="1"/>
  <c r="N1935" i="3"/>
  <c r="T1935" i="3" s="1"/>
  <c r="M1660" i="3"/>
  <c r="N1230" i="3"/>
  <c r="T1230" i="3" s="1"/>
  <c r="M798" i="3"/>
  <c r="N798" i="3"/>
  <c r="T798" i="3" s="1"/>
  <c r="N759" i="3"/>
  <c r="T759" i="3" s="1"/>
  <c r="N628" i="3"/>
  <c r="T628" i="3" s="1"/>
  <c r="N656" i="3"/>
  <c r="T656" i="3" s="1"/>
  <c r="N213" i="3"/>
  <c r="T213" i="3" s="1"/>
  <c r="N945" i="3"/>
  <c r="T945" i="3" s="1"/>
  <c r="N626" i="3"/>
  <c r="T626" i="3" s="1"/>
  <c r="N417" i="3"/>
  <c r="T417" i="3" s="1"/>
  <c r="N499" i="3"/>
  <c r="T499" i="3" s="1"/>
  <c r="N1628" i="3"/>
  <c r="T1628" i="3" s="1"/>
  <c r="N895" i="3"/>
  <c r="T895" i="3" s="1"/>
  <c r="N355" i="3"/>
  <c r="T355" i="3" s="1"/>
  <c r="N301" i="3"/>
  <c r="T301" i="3" s="1"/>
  <c r="N124" i="3"/>
  <c r="T124" i="3" s="1"/>
  <c r="N1425" i="3"/>
  <c r="T1425" i="3" s="1"/>
  <c r="N1918" i="3"/>
  <c r="T1918" i="3" s="1"/>
  <c r="N1925" i="3"/>
  <c r="T1925" i="3" s="1"/>
  <c r="M1936" i="3"/>
  <c r="N1277" i="3"/>
  <c r="T1277" i="3" s="1"/>
  <c r="N787" i="3"/>
  <c r="T787" i="3" s="1"/>
  <c r="N492" i="3"/>
  <c r="T492" i="3" s="1"/>
  <c r="N1253" i="3"/>
  <c r="T1253" i="3" s="1"/>
  <c r="M1188" i="3"/>
  <c r="N1822" i="3"/>
  <c r="T1822" i="3" s="1"/>
  <c r="M935" i="3"/>
  <c r="N888" i="3"/>
  <c r="T888" i="3" s="1"/>
  <c r="M1257" i="3"/>
  <c r="N1278" i="3"/>
  <c r="T1278" i="3" s="1"/>
  <c r="M415" i="3"/>
  <c r="N1639" i="3"/>
  <c r="T1639" i="3" s="1"/>
  <c r="M943" i="3"/>
  <c r="N1900" i="3"/>
  <c r="T1900" i="3" s="1"/>
  <c r="M283" i="3"/>
  <c r="N146" i="3"/>
  <c r="T146" i="3" s="1"/>
  <c r="M948" i="3"/>
  <c r="N1736" i="3"/>
  <c r="T1736" i="3" s="1"/>
  <c r="M522" i="3"/>
  <c r="N522" i="3"/>
  <c r="T522" i="3" s="1"/>
  <c r="N1718" i="3"/>
  <c r="T1718" i="3" s="1"/>
  <c r="N121" i="3"/>
  <c r="T121" i="3" s="1"/>
  <c r="N2068" i="3"/>
  <c r="T2068" i="3" s="1"/>
  <c r="N497" i="3"/>
  <c r="T497" i="3" s="1"/>
  <c r="N1376" i="3"/>
  <c r="T1376" i="3" s="1"/>
  <c r="N39" i="3"/>
  <c r="T39" i="3" s="1"/>
  <c r="N358" i="3"/>
  <c r="T358" i="3" s="1"/>
  <c r="N1378" i="3"/>
  <c r="T1378" i="3" s="1"/>
  <c r="N71" i="3"/>
  <c r="T71" i="3" s="1"/>
  <c r="M1933" i="3"/>
  <c r="N1656" i="3"/>
  <c r="T1656" i="3" s="1"/>
  <c r="N1066" i="3"/>
  <c r="T1066" i="3" s="1"/>
  <c r="N955" i="3"/>
  <c r="T955" i="3" s="1"/>
  <c r="N1248" i="3"/>
  <c r="T1248" i="3" s="1"/>
  <c r="M562" i="3"/>
  <c r="N1297" i="3"/>
  <c r="T1297" i="3" s="1"/>
  <c r="M884" i="3"/>
  <c r="N728" i="3"/>
  <c r="T728" i="3" s="1"/>
  <c r="M303" i="3"/>
  <c r="N1940" i="3"/>
  <c r="T1940" i="3" s="1"/>
  <c r="M1308" i="3"/>
  <c r="N820" i="3"/>
  <c r="T820" i="3" s="1"/>
  <c r="M486" i="3"/>
  <c r="N1136" i="3"/>
  <c r="T1136" i="3" s="1"/>
  <c r="M1716" i="3"/>
  <c r="N1946" i="3"/>
  <c r="T1946" i="3" s="1"/>
  <c r="M1518" i="3"/>
  <c r="N263" i="3"/>
  <c r="T263" i="3" s="1"/>
  <c r="M1007" i="3"/>
  <c r="N801" i="3"/>
  <c r="T801" i="3" s="1"/>
  <c r="N1511" i="3"/>
  <c r="T1511" i="3" s="1"/>
  <c r="N1233" i="3"/>
  <c r="T1233" i="3" s="1"/>
  <c r="M841" i="3"/>
  <c r="N1505" i="3"/>
  <c r="T1505" i="3" s="1"/>
  <c r="N980" i="3"/>
  <c r="T980" i="3" s="1"/>
  <c r="N528" i="3"/>
  <c r="T528" i="3" s="1"/>
  <c r="M383" i="3"/>
  <c r="N383" i="3"/>
  <c r="T383" i="3" s="1"/>
  <c r="M329" i="3"/>
  <c r="N329" i="3"/>
  <c r="T329" i="3" s="1"/>
  <c r="M67" i="3"/>
  <c r="N67" i="3"/>
  <c r="T67" i="3" s="1"/>
  <c r="N27" i="3"/>
  <c r="T27" i="3" s="1"/>
  <c r="N377" i="3"/>
  <c r="T377" i="3" s="1"/>
  <c r="N326" i="3"/>
  <c r="T326" i="3" s="1"/>
  <c r="N59" i="3"/>
  <c r="T59" i="3" s="1"/>
  <c r="N26" i="3"/>
  <c r="T26" i="3" s="1"/>
  <c r="L14" i="5" l="1"/>
  <c r="R32" i="5"/>
  <c r="M2095" i="3"/>
  <c r="Q30" i="5"/>
  <c r="I24" i="5"/>
  <c r="H32" i="5"/>
  <c r="Q40" i="5"/>
  <c r="D26" i="5"/>
  <c r="J46" i="5"/>
  <c r="Q46" i="5"/>
  <c r="H26" i="5"/>
  <c r="S26" i="5"/>
  <c r="V46" i="5"/>
  <c r="G46" i="5"/>
  <c r="M22" i="5"/>
  <c r="U46" i="5"/>
  <c r="U58" i="5" s="1"/>
  <c r="N26" i="5"/>
  <c r="V26" i="5"/>
  <c r="T46" i="5"/>
  <c r="U26" i="5"/>
  <c r="L46" i="5"/>
  <c r="M26" i="5"/>
  <c r="Q26" i="5"/>
  <c r="E46" i="5"/>
  <c r="D46" i="5"/>
  <c r="E26" i="5"/>
  <c r="H46" i="5"/>
  <c r="U22" i="5"/>
  <c r="J40" i="5"/>
  <c r="J22" i="5"/>
  <c r="Q14" i="5"/>
  <c r="I32" i="5"/>
  <c r="N56" i="5"/>
  <c r="F14" i="4"/>
  <c r="D12" i="6" s="1"/>
  <c r="L24" i="5"/>
  <c r="R14" i="5"/>
  <c r="F16" i="4"/>
  <c r="D14" i="6" s="1"/>
  <c r="D32" i="5"/>
  <c r="H56" i="5"/>
  <c r="F14" i="5"/>
  <c r="F19" i="4"/>
  <c r="D17" i="6" s="1"/>
  <c r="K32" i="5"/>
  <c r="M24" i="5"/>
  <c r="F34" i="4"/>
  <c r="D32" i="6" s="1"/>
  <c r="T30" i="5"/>
  <c r="L22" i="5"/>
  <c r="Q56" i="5"/>
  <c r="F12" i="4"/>
  <c r="S22" i="5"/>
  <c r="I56" i="5"/>
  <c r="H22" i="5"/>
  <c r="F24" i="5"/>
  <c r="N32" i="5"/>
  <c r="F31" i="4"/>
  <c r="D29" i="6" s="1"/>
  <c r="F27" i="4"/>
  <c r="D25" i="6" s="1"/>
  <c r="F17" i="4"/>
  <c r="D15" i="6" s="1"/>
  <c r="L38" i="5"/>
  <c r="J56" i="5"/>
  <c r="P56" i="5"/>
  <c r="F56" i="5"/>
  <c r="K56" i="5"/>
  <c r="E56" i="5"/>
  <c r="F21" i="4"/>
  <c r="D19" i="6" s="1"/>
  <c r="F18" i="4"/>
  <c r="D16" i="6" s="1"/>
  <c r="F28" i="4"/>
  <c r="D26" i="6" s="1"/>
  <c r="O56" i="5"/>
  <c r="F30" i="4"/>
  <c r="D28" i="6" s="1"/>
  <c r="F23" i="4"/>
  <c r="D21" i="6" s="1"/>
  <c r="F20" i="4"/>
  <c r="D18" i="6" s="1"/>
  <c r="G56" i="5"/>
  <c r="M56" i="5"/>
  <c r="F13" i="4"/>
  <c r="D11" i="6" s="1"/>
  <c r="F32" i="4"/>
  <c r="D30" i="6" s="1"/>
  <c r="F29" i="4"/>
  <c r="D27" i="6" s="1"/>
  <c r="L56" i="5"/>
  <c r="S56" i="5"/>
  <c r="F22" i="4"/>
  <c r="D20" i="6" s="1"/>
  <c r="F15" i="4"/>
  <c r="D13" i="6" s="1"/>
  <c r="F25" i="4"/>
  <c r="D23" i="6" s="1"/>
  <c r="D56" i="5"/>
  <c r="F26" i="4"/>
  <c r="D24" i="6" s="1"/>
  <c r="F24" i="4"/>
  <c r="D22" i="6" s="1"/>
  <c r="R56" i="5"/>
  <c r="N14" i="5"/>
  <c r="K22" i="5"/>
  <c r="I30" i="5"/>
  <c r="O32" i="5"/>
  <c r="N40" i="5"/>
  <c r="G24" i="5"/>
  <c r="T14" i="5"/>
  <c r="J24" i="5"/>
  <c r="T32" i="5"/>
  <c r="G32" i="5"/>
  <c r="N24" i="5"/>
  <c r="D14" i="5"/>
  <c r="F22" i="5"/>
  <c r="P24" i="5"/>
  <c r="S32" i="5"/>
  <c r="D40" i="5"/>
  <c r="T24" i="5"/>
  <c r="G22" i="5"/>
  <c r="Q22" i="5"/>
  <c r="D30" i="5"/>
  <c r="O40" i="5"/>
  <c r="K40" i="5"/>
  <c r="S40" i="5"/>
  <c r="N22" i="5"/>
  <c r="I22" i="5"/>
  <c r="S30" i="5"/>
  <c r="G40" i="5"/>
  <c r="H14" i="5"/>
  <c r="S12" i="5"/>
  <c r="R30" i="5"/>
  <c r="E14" i="5"/>
  <c r="V12" i="5"/>
  <c r="M30" i="5"/>
  <c r="H30" i="5"/>
  <c r="M12" i="5"/>
  <c r="S28" i="5"/>
  <c r="G14" i="5"/>
  <c r="N28" i="5"/>
  <c r="T28" i="5"/>
  <c r="E40" i="5"/>
  <c r="V40" i="5"/>
  <c r="J30" i="5"/>
  <c r="P40" i="5"/>
  <c r="K30" i="5"/>
  <c r="H40" i="5"/>
  <c r="U12" i="5"/>
  <c r="F28" i="5"/>
  <c r="L28" i="5"/>
  <c r="K28" i="5"/>
  <c r="Q28" i="5"/>
  <c r="R28" i="5"/>
  <c r="K12" i="5"/>
  <c r="H12" i="5"/>
  <c r="D28" i="5"/>
  <c r="I28" i="5"/>
  <c r="J28" i="5"/>
  <c r="G28" i="5"/>
  <c r="P12" i="5"/>
  <c r="Q12" i="5"/>
  <c r="P28" i="5"/>
  <c r="I12" i="5"/>
  <c r="O12" i="5"/>
  <c r="U28" i="5"/>
  <c r="F12" i="5"/>
  <c r="N12" i="5"/>
  <c r="T12" i="5"/>
  <c r="M28" i="5"/>
  <c r="R12" i="5"/>
  <c r="J12" i="5"/>
  <c r="O28" i="5"/>
  <c r="E12" i="5"/>
  <c r="E28" i="5"/>
  <c r="G12" i="5"/>
  <c r="D12" i="5"/>
  <c r="H28" i="5"/>
  <c r="R38" i="5"/>
  <c r="D38" i="5"/>
  <c r="N38" i="5"/>
  <c r="Q38" i="5"/>
  <c r="F38" i="5"/>
  <c r="I38" i="5"/>
  <c r="S38" i="5"/>
  <c r="U38" i="5"/>
  <c r="K38" i="5"/>
  <c r="F40" i="5"/>
  <c r="H38" i="5"/>
  <c r="M38" i="5"/>
  <c r="P38" i="5"/>
  <c r="O38" i="5"/>
  <c r="E30" i="5"/>
  <c r="E38" i="5"/>
  <c r="J38" i="5"/>
  <c r="T38" i="5"/>
  <c r="G38" i="5"/>
  <c r="Q54" i="5"/>
  <c r="S14" i="5"/>
  <c r="E22" i="5"/>
  <c r="K24" i="5"/>
  <c r="N30" i="5"/>
  <c r="M32" i="5"/>
  <c r="J32" i="5"/>
  <c r="N46" i="5"/>
  <c r="S46" i="5"/>
  <c r="M54" i="5"/>
  <c r="I54" i="5"/>
  <c r="R26" i="5"/>
  <c r="O24" i="5"/>
  <c r="P26" i="5"/>
  <c r="M40" i="5"/>
  <c r="J26" i="5"/>
  <c r="G54" i="5"/>
  <c r="V24" i="5"/>
  <c r="M14" i="5"/>
  <c r="E24" i="5"/>
  <c r="G30" i="5"/>
  <c r="N54" i="5"/>
  <c r="K14" i="5"/>
  <c r="T22" i="5"/>
  <c r="R24" i="5"/>
  <c r="F30" i="5"/>
  <c r="E32" i="5"/>
  <c r="Q32" i="5"/>
  <c r="L40" i="5"/>
  <c r="F46" i="5"/>
  <c r="K46" i="5"/>
  <c r="E54" i="5"/>
  <c r="I26" i="5"/>
  <c r="R22" i="5"/>
  <c r="G26" i="5"/>
  <c r="J54" i="5"/>
  <c r="K26" i="5"/>
  <c r="V32" i="5"/>
  <c r="U40" i="5"/>
  <c r="U14" i="5"/>
  <c r="T26" i="5"/>
  <c r="T54" i="5"/>
  <c r="V54" i="5"/>
  <c r="V22" i="5"/>
  <c r="D22" i="5"/>
  <c r="Q24" i="5"/>
  <c r="L30" i="5"/>
  <c r="L32" i="5"/>
  <c r="P32" i="5"/>
  <c r="R40" i="5"/>
  <c r="M46" i="5"/>
  <c r="L54" i="5"/>
  <c r="F54" i="5"/>
  <c r="D24" i="5"/>
  <c r="P54" i="5"/>
  <c r="P22" i="5"/>
  <c r="F26" i="5"/>
  <c r="I40" i="5"/>
  <c r="F32" i="5"/>
  <c r="U24" i="5"/>
  <c r="L26" i="5"/>
  <c r="B10" i="5"/>
  <c r="C33" i="6"/>
  <c r="T56" i="5"/>
  <c r="V56" i="5"/>
  <c r="D54" i="5"/>
  <c r="V14" i="5"/>
  <c r="P14" i="5"/>
  <c r="O14" i="5"/>
  <c r="J14" i="5"/>
  <c r="D10" i="6"/>
  <c r="S54" i="5"/>
  <c r="R54" i="5"/>
  <c r="O54" i="5"/>
  <c r="O46" i="5"/>
  <c r="R46" i="5"/>
  <c r="P46" i="5"/>
  <c r="K54" i="5"/>
  <c r="H54" i="5"/>
  <c r="V30" i="5"/>
  <c r="U30" i="5"/>
  <c r="P30" i="5"/>
  <c r="M2085" i="3"/>
  <c r="M2083" i="3" s="1"/>
  <c r="M2080" i="3" s="1"/>
  <c r="M2077" i="3" s="1"/>
  <c r="M2075" i="3" s="1"/>
  <c r="M2072" i="3" s="1"/>
  <c r="M2070" i="3" s="1"/>
  <c r="M2067" i="3" s="1"/>
  <c r="M2066" i="3" s="1"/>
  <c r="M2064" i="3" s="1"/>
  <c r="N2085" i="3"/>
  <c r="M2060" i="3"/>
  <c r="M2058" i="3" s="1"/>
  <c r="G58" i="5" l="1"/>
  <c r="M58" i="5"/>
  <c r="Q58" i="5"/>
  <c r="H58" i="5"/>
  <c r="E58" i="5"/>
  <c r="K58" i="5"/>
  <c r="K57" i="5" s="1"/>
  <c r="S58" i="5"/>
  <c r="S57" i="5" s="1"/>
  <c r="F58" i="5"/>
  <c r="F57" i="5" s="1"/>
  <c r="R58" i="5"/>
  <c r="L58" i="5"/>
  <c r="P58" i="5"/>
  <c r="V58" i="5"/>
  <c r="O58" i="5"/>
  <c r="J58" i="5"/>
  <c r="J57" i="5" s="1"/>
  <c r="I58" i="5"/>
  <c r="I57" i="5" s="1"/>
  <c r="T58" i="5"/>
  <c r="T57" i="5" s="1"/>
  <c r="N58" i="5"/>
  <c r="D58" i="5"/>
  <c r="F35" i="4"/>
  <c r="D33" i="6" s="1"/>
  <c r="H57" i="5"/>
  <c r="O57" i="5"/>
  <c r="V57" i="5"/>
  <c r="Q57" i="5"/>
  <c r="N57" i="5"/>
  <c r="M57" i="5"/>
  <c r="E57" i="5"/>
  <c r="U57" i="5"/>
  <c r="D57" i="5"/>
  <c r="D59" i="5" s="1"/>
  <c r="R57" i="5"/>
  <c r="L57" i="5"/>
  <c r="G57" i="5"/>
  <c r="P57" i="5"/>
  <c r="N2083" i="3"/>
  <c r="T2085" i="3"/>
  <c r="N47" i="3"/>
  <c r="M2057" i="3"/>
  <c r="M2053" i="3" s="1"/>
  <c r="M2050" i="3" s="1"/>
  <c r="M2049" i="3" s="1"/>
  <c r="M2046" i="3" s="1"/>
  <c r="M2043" i="3" s="1"/>
  <c r="M2041" i="3" s="1"/>
  <c r="M2037" i="3" s="1"/>
  <c r="M2036" i="3" s="1"/>
  <c r="M2034" i="3" s="1"/>
  <c r="M2031" i="3" s="1"/>
  <c r="M2029" i="3" s="1"/>
  <c r="M2028" i="3" s="1"/>
  <c r="M2026" i="3"/>
  <c r="M2024" i="3" s="1"/>
  <c r="M2022" i="3" s="1"/>
  <c r="M2019" i="3" s="1"/>
  <c r="E59" i="5" l="1"/>
  <c r="F59" i="5" s="1"/>
  <c r="G59" i="5" s="1"/>
  <c r="H59" i="5" s="1"/>
  <c r="I59" i="5" s="1"/>
  <c r="J59" i="5" s="1"/>
  <c r="K59" i="5" s="1"/>
  <c r="L59" i="5" s="1"/>
  <c r="M59" i="5" s="1"/>
  <c r="N59" i="5" s="1"/>
  <c r="O59" i="5" s="1"/>
  <c r="P59" i="5" s="1"/>
  <c r="Q59" i="5" s="1"/>
  <c r="R59" i="5" s="1"/>
  <c r="S59" i="5" s="1"/>
  <c r="T59" i="5" s="1"/>
  <c r="U59" i="5" s="1"/>
  <c r="V59" i="5" s="1"/>
  <c r="D60" i="5"/>
  <c r="E60" i="5" s="1"/>
  <c r="F60" i="5" s="1"/>
  <c r="G60" i="5" s="1"/>
  <c r="H60" i="5" s="1"/>
  <c r="I60" i="5" s="1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V60" i="5" s="1"/>
  <c r="N45" i="3"/>
  <c r="T47" i="3"/>
  <c r="N2081" i="3"/>
  <c r="T2083" i="3"/>
  <c r="M2018" i="3"/>
  <c r="M2013" i="3" s="1"/>
  <c r="M2011" i="3" s="1"/>
  <c r="M2008" i="3"/>
  <c r="N2080" i="3" l="1"/>
  <c r="T2081" i="3"/>
  <c r="N42" i="3"/>
  <c r="T45" i="3"/>
  <c r="M2007" i="3"/>
  <c r="M2003" i="3" s="1"/>
  <c r="M2001" i="3" s="1"/>
  <c r="M1998" i="3" s="1"/>
  <c r="M1996" i="3" s="1"/>
  <c r="M1991" i="3" s="1"/>
  <c r="M1990" i="3" s="1"/>
  <c r="M1988" i="3" s="1"/>
  <c r="M1986" i="3"/>
  <c r="M1984" i="3" s="1"/>
  <c r="M1983" i="3" l="1"/>
  <c r="M1980" i="3" s="1"/>
  <c r="M1975" i="3" s="1"/>
  <c r="M1972" i="3" s="1"/>
  <c r="M1970" i="3" s="1"/>
  <c r="M1968" i="3" s="1"/>
  <c r="M1964" i="3" s="1"/>
  <c r="M1962" i="3" s="1"/>
  <c r="M1959" i="3" s="1"/>
  <c r="M1955" i="3" s="1"/>
  <c r="M1948" i="3" s="1"/>
  <c r="M1947" i="3" s="1"/>
  <c r="M1939" i="3" s="1"/>
  <c r="M1937" i="3" s="1"/>
  <c r="M1932" i="3" s="1"/>
  <c r="M1931" i="3" s="1"/>
  <c r="M1926" i="3" s="1"/>
  <c r="M1923" i="3" s="1"/>
  <c r="M1919" i="3" s="1"/>
  <c r="M1917" i="3" s="1"/>
  <c r="M1914" i="3" s="1"/>
  <c r="M1912" i="3" s="1"/>
  <c r="M1910" i="3" s="1"/>
  <c r="M1909" i="3" s="1"/>
  <c r="N41" i="3"/>
  <c r="D14" i="2" s="1"/>
  <c r="E14" i="2" s="1"/>
  <c r="T42" i="3"/>
  <c r="N2077" i="3"/>
  <c r="T2080" i="3"/>
  <c r="M1906" i="3"/>
  <c r="M1901" i="3" s="1"/>
  <c r="M1898" i="3" s="1"/>
  <c r="M1893" i="3" s="1"/>
  <c r="M1891" i="3" s="1"/>
  <c r="M1886" i="3" s="1"/>
  <c r="M1882" i="3" s="1"/>
  <c r="M1880" i="3" s="1"/>
  <c r="M1876" i="3" s="1"/>
  <c r="M1874" i="3" s="1"/>
  <c r="M1866" i="3" s="1"/>
  <c r="M1864" i="3" s="1"/>
  <c r="M1861" i="3" s="1"/>
  <c r="M1860" i="3" l="1"/>
  <c r="M1850" i="3" s="1"/>
  <c r="M1847" i="3" s="1"/>
  <c r="M1845" i="3" s="1"/>
  <c r="M1842" i="3" s="1"/>
  <c r="M1838" i="3" s="1"/>
  <c r="M1836" i="3" s="1"/>
  <c r="M1834" i="3" s="1"/>
  <c r="M1833" i="3" s="1"/>
  <c r="M1831" i="3" s="1"/>
  <c r="M1825" i="3" s="1"/>
  <c r="M1820" i="3" s="1"/>
  <c r="M1818" i="3" s="1"/>
  <c r="M1816" i="3" s="1"/>
  <c r="N2075" i="3"/>
  <c r="T2077" i="3"/>
  <c r="N34" i="3"/>
  <c r="T41" i="3"/>
  <c r="M1814" i="3"/>
  <c r="M1813" i="3" l="1"/>
  <c r="M1806" i="3" s="1"/>
  <c r="M1800" i="3" s="1"/>
  <c r="M1797" i="3" s="1"/>
  <c r="M1795" i="3" s="1"/>
  <c r="M1790" i="3" s="1"/>
  <c r="M1788" i="3" s="1"/>
  <c r="M1781" i="3" s="1"/>
  <c r="M1779" i="3" s="1"/>
  <c r="M1771" i="3" s="1"/>
  <c r="M1764" i="3" s="1"/>
  <c r="M1754" i="3" s="1"/>
  <c r="M1745" i="3" s="1"/>
  <c r="M1744" i="3" s="1"/>
  <c r="M1740" i="3" s="1"/>
  <c r="M1733" i="3" s="1"/>
  <c r="M1729" i="3" s="1"/>
  <c r="M1721" i="3" s="1"/>
  <c r="M1720" i="3" s="1"/>
  <c r="M1714" i="3" s="1"/>
  <c r="M1712" i="3" s="1"/>
  <c r="M1698" i="3" s="1"/>
  <c r="M1697" i="3" s="1"/>
  <c r="M1695" i="3" s="1"/>
  <c r="M1693" i="3" s="1"/>
  <c r="M1692" i="3" s="1"/>
  <c r="M1688" i="3" s="1"/>
  <c r="M1684" i="3" s="1"/>
  <c r="M1681" i="3" s="1"/>
  <c r="M1679" i="3" s="1"/>
  <c r="M1671" i="3" s="1"/>
  <c r="M1670" i="3" s="1"/>
  <c r="M1663" i="3" s="1"/>
  <c r="M1662" i="3" s="1"/>
  <c r="M1659" i="3" s="1"/>
  <c r="M1657" i="3" s="1"/>
  <c r="M1655" i="3" s="1"/>
  <c r="M1654" i="3" s="1"/>
  <c r="M1643" i="3" s="1"/>
  <c r="M1641" i="3" s="1"/>
  <c r="M1638" i="3" s="1"/>
  <c r="M1634" i="3" s="1"/>
  <c r="M1632" i="3" s="1"/>
  <c r="M1629" i="3" s="1"/>
  <c r="M1626" i="3" s="1"/>
  <c r="M1624" i="3" s="1"/>
  <c r="M1623" i="3" s="1"/>
  <c r="M1621" i="3" s="1"/>
  <c r="M1614" i="3" s="1"/>
  <c r="M1611" i="3" s="1"/>
  <c r="M1606" i="3" s="1"/>
  <c r="M1599" i="3" s="1"/>
  <c r="M1597" i="3" s="1"/>
  <c r="M1590" i="3" s="1"/>
  <c r="M1588" i="3" s="1"/>
  <c r="M1584" i="3" s="1"/>
  <c r="M1582" i="3" s="1"/>
  <c r="M1577" i="3" s="1"/>
  <c r="M1575" i="3" s="1"/>
  <c r="M1573" i="3" s="1"/>
  <c r="M1568" i="3" s="1"/>
  <c r="M1566" i="3" s="1"/>
  <c r="M1558" i="3" s="1"/>
  <c r="M1556" i="3" s="1"/>
  <c r="M1547" i="3" s="1"/>
  <c r="M1541" i="3" s="1"/>
  <c r="M1533" i="3" s="1"/>
  <c r="M1532" i="3" s="1"/>
  <c r="N33" i="3"/>
  <c r="D13" i="2" s="1"/>
  <c r="E13" i="2" s="1"/>
  <c r="T34" i="3"/>
  <c r="N2072" i="3"/>
  <c r="T2075" i="3"/>
  <c r="M1528" i="3"/>
  <c r="N2070" i="3" l="1"/>
  <c r="T2072" i="3"/>
  <c r="N28" i="3"/>
  <c r="T33" i="3"/>
  <c r="M1520" i="3"/>
  <c r="M1519" i="3" s="1"/>
  <c r="M1516" i="3" s="1"/>
  <c r="M1514" i="3" s="1"/>
  <c r="M1502" i="3" s="1"/>
  <c r="M1501" i="3" s="1"/>
  <c r="M1499" i="3" s="1"/>
  <c r="M1498" i="3" s="1"/>
  <c r="M1495" i="3" s="1"/>
  <c r="M1494" i="3" s="1"/>
  <c r="M1491" i="3" s="1"/>
  <c r="M1490" i="3" s="1"/>
  <c r="M1488" i="3" s="1"/>
  <c r="M1487" i="3" s="1"/>
  <c r="M1484" i="3" s="1"/>
  <c r="M1483" i="3" s="1"/>
  <c r="M1467" i="3" s="1"/>
  <c r="M1455" i="3" s="1"/>
  <c r="N24" i="3" l="1"/>
  <c r="T28" i="3"/>
  <c r="N2067" i="3"/>
  <c r="T2070" i="3"/>
  <c r="M1442" i="3"/>
  <c r="M1441" i="3" s="1"/>
  <c r="M1423" i="3" s="1"/>
  <c r="M1383" i="3" s="1"/>
  <c r="M1360" i="3" s="1"/>
  <c r="M1339" i="3" s="1"/>
  <c r="M1283" i="3" s="1"/>
  <c r="M1236" i="3" s="1"/>
  <c r="M1235" i="3" s="1"/>
  <c r="N2066" i="3" l="1"/>
  <c r="D38" i="2" s="1"/>
  <c r="E38" i="2" s="1"/>
  <c r="T2067" i="3"/>
  <c r="N22" i="3"/>
  <c r="T24" i="3"/>
  <c r="M1232" i="3"/>
  <c r="M1229" i="3" s="1"/>
  <c r="M1228" i="3" s="1"/>
  <c r="M1226" i="3" s="1"/>
  <c r="M1225" i="3" s="1"/>
  <c r="M1223" i="3" s="1"/>
  <c r="M1222" i="3" s="1"/>
  <c r="M1221" i="3" s="1"/>
  <c r="M1209" i="3" s="1"/>
  <c r="M1203" i="3" s="1"/>
  <c r="M1200" i="3" s="1"/>
  <c r="M1198" i="3" s="1"/>
  <c r="M1195" i="3" s="1"/>
  <c r="M1191" i="3" s="1"/>
  <c r="M1184" i="3" s="1"/>
  <c r="M1179" i="3" s="1"/>
  <c r="M1172" i="3" s="1"/>
  <c r="M1171" i="3" s="1"/>
  <c r="M1164" i="3" s="1"/>
  <c r="M1161" i="3" s="1"/>
  <c r="M1158" i="3" s="1"/>
  <c r="M1145" i="3" s="1"/>
  <c r="M1141" i="3" s="1"/>
  <c r="M1135" i="3" s="1"/>
  <c r="M1126" i="3" s="1"/>
  <c r="M1124" i="3" s="1"/>
  <c r="M1116" i="3" s="1"/>
  <c r="M1110" i="3" s="1"/>
  <c r="M1109" i="3" s="1"/>
  <c r="M1103" i="3" s="1"/>
  <c r="M1097" i="3" s="1"/>
  <c r="N19" i="3" l="1"/>
  <c r="T22" i="3"/>
  <c r="N2064" i="3"/>
  <c r="T2066" i="3"/>
  <c r="M1091" i="3"/>
  <c r="M1081" i="3" s="1"/>
  <c r="M1070" i="3" s="1"/>
  <c r="M1069" i="3" s="1"/>
  <c r="M1068" i="3" s="1"/>
  <c r="N2060" i="3" l="1"/>
  <c r="T2064" i="3"/>
  <c r="N13" i="3"/>
  <c r="T19" i="3"/>
  <c r="M1065" i="3"/>
  <c r="M1063" i="3" s="1"/>
  <c r="M1061" i="3" s="1"/>
  <c r="M1060" i="3" s="1"/>
  <c r="M1020" i="3" s="1"/>
  <c r="M1019" i="3" s="1"/>
  <c r="M1016" i="3" s="1"/>
  <c r="M1014" i="3" s="1"/>
  <c r="M1012" i="3" s="1"/>
  <c r="M1011" i="3" s="1"/>
  <c r="M983" i="3" s="1"/>
  <c r="M982" i="3" s="1"/>
  <c r="N12" i="3" l="1"/>
  <c r="T13" i="3"/>
  <c r="N2058" i="3"/>
  <c r="T2060" i="3"/>
  <c r="M979" i="3"/>
  <c r="M978" i="3" s="1"/>
  <c r="M976" i="3" s="1"/>
  <c r="M974" i="3" s="1"/>
  <c r="M971" i="3" s="1"/>
  <c r="M965" i="3" s="1"/>
  <c r="M957" i="3" s="1"/>
  <c r="M954" i="3" s="1"/>
  <c r="M952" i="3" s="1"/>
  <c r="M950" i="3" s="1"/>
  <c r="M949" i="3" s="1"/>
  <c r="M947" i="3" s="1"/>
  <c r="M942" i="3" s="1"/>
  <c r="M939" i="3" s="1"/>
  <c r="M936" i="3" s="1"/>
  <c r="M933" i="3" s="1"/>
  <c r="M928" i="3" s="1"/>
  <c r="M922" i="3" s="1"/>
  <c r="M920" i="3" s="1"/>
  <c r="M875" i="3" s="1"/>
  <c r="M873" i="3" s="1"/>
  <c r="M865" i="3" s="1"/>
  <c r="M859" i="3" s="1"/>
  <c r="M853" i="3" s="1"/>
  <c r="M847" i="3" s="1"/>
  <c r="M838" i="3" s="1"/>
  <c r="M837" i="3" s="1"/>
  <c r="T12" i="3" l="1"/>
  <c r="D12" i="2"/>
  <c r="N2057" i="3"/>
  <c r="T2058" i="3"/>
  <c r="M835" i="3"/>
  <c r="E12" i="2" l="1"/>
  <c r="N2053" i="3"/>
  <c r="T2057" i="3"/>
  <c r="M830" i="3"/>
  <c r="M829" i="3" s="1"/>
  <c r="M826" i="3" s="1"/>
  <c r="M824" i="3" s="1"/>
  <c r="M822" i="3" s="1"/>
  <c r="M821" i="3" s="1"/>
  <c r="M819" i="3" s="1"/>
  <c r="M817" i="3" s="1"/>
  <c r="M816" i="3" s="1"/>
  <c r="M814" i="3" s="1"/>
  <c r="M813" i="3" s="1"/>
  <c r="M811" i="3" s="1"/>
  <c r="M809" i="3" s="1"/>
  <c r="M808" i="3" s="1"/>
  <c r="M806" i="3" s="1"/>
  <c r="M794" i="3" s="1"/>
  <c r="M793" i="3" s="1"/>
  <c r="M790" i="3" s="1"/>
  <c r="M788" i="3" s="1"/>
  <c r="M786" i="3" s="1"/>
  <c r="M785" i="3" s="1"/>
  <c r="M783" i="3" s="1"/>
  <c r="M782" i="3" s="1"/>
  <c r="M780" i="3" s="1"/>
  <c r="M778" i="3" s="1"/>
  <c r="M777" i="3" s="1"/>
  <c r="M775" i="3" s="1"/>
  <c r="M774" i="3" s="1"/>
  <c r="M772" i="3" s="1"/>
  <c r="N2050" i="3" l="1"/>
  <c r="T2053" i="3"/>
  <c r="M770" i="3"/>
  <c r="M769" i="3" s="1"/>
  <c r="M767" i="3" s="1"/>
  <c r="M755" i="3" s="1"/>
  <c r="M754" i="3" s="1"/>
  <c r="M751" i="3" s="1"/>
  <c r="M749" i="3" s="1"/>
  <c r="M747" i="3" s="1"/>
  <c r="M746" i="3" s="1"/>
  <c r="M744" i="3" s="1"/>
  <c r="N2049" i="3" l="1"/>
  <c r="T2050" i="3"/>
  <c r="M742" i="3"/>
  <c r="M741" i="3" s="1"/>
  <c r="M736" i="3" s="1"/>
  <c r="M734" i="3" s="1"/>
  <c r="M732" i="3" s="1"/>
  <c r="M730" i="3" s="1"/>
  <c r="M727" i="3" s="1"/>
  <c r="M724" i="3" s="1"/>
  <c r="M721" i="3" s="1"/>
  <c r="M720" i="3" s="1"/>
  <c r="M717" i="3" s="1"/>
  <c r="M712" i="3" s="1"/>
  <c r="M709" i="3" s="1"/>
  <c r="M704" i="3" s="1"/>
  <c r="M702" i="3" s="1"/>
  <c r="M697" i="3" s="1"/>
  <c r="M693" i="3" s="1"/>
  <c r="M691" i="3" s="1"/>
  <c r="M688" i="3" s="1"/>
  <c r="M684" i="3" s="1"/>
  <c r="M681" i="3" s="1"/>
  <c r="M677" i="3" s="1"/>
  <c r="M675" i="3" s="1"/>
  <c r="M672" i="3" s="1"/>
  <c r="M668" i="3" s="1"/>
  <c r="M665" i="3" s="1"/>
  <c r="M658" i="3" s="1"/>
  <c r="M655" i="3" s="1"/>
  <c r="M649" i="3" s="1"/>
  <c r="M648" i="3" s="1"/>
  <c r="M645" i="3" s="1"/>
  <c r="M639" i="3" s="1"/>
  <c r="M632" i="3" s="1"/>
  <c r="M629" i="3" s="1"/>
  <c r="M624" i="3" s="1"/>
  <c r="M621" i="3" s="1"/>
  <c r="M616" i="3" s="1"/>
  <c r="M615" i="3" s="1"/>
  <c r="M611" i="3" s="1"/>
  <c r="M607" i="3" s="1"/>
  <c r="M598" i="3" s="1"/>
  <c r="N2046" i="3" l="1"/>
  <c r="T2049" i="3"/>
  <c r="M583" i="3"/>
  <c r="M582" i="3" s="1"/>
  <c r="M581" i="3" s="1"/>
  <c r="M548" i="3" s="1"/>
  <c r="M546" i="3" s="1"/>
  <c r="M544" i="3" s="1"/>
  <c r="M537" i="3" s="1"/>
  <c r="M531" i="3" s="1"/>
  <c r="M521" i="3" s="1"/>
  <c r="M520" i="3" s="1"/>
  <c r="M513" i="3" s="1"/>
  <c r="M509" i="3" s="1"/>
  <c r="M508" i="3" s="1"/>
  <c r="M505" i="3" s="1"/>
  <c r="M502" i="3" s="1"/>
  <c r="M496" i="3" s="1"/>
  <c r="M495" i="3" s="1"/>
  <c r="M493" i="3" s="1"/>
  <c r="M491" i="3" s="1"/>
  <c r="M490" i="3" s="1"/>
  <c r="M488" i="3" s="1"/>
  <c r="M487" i="3" s="1"/>
  <c r="M485" i="3" s="1"/>
  <c r="M480" i="3" s="1"/>
  <c r="M478" i="3" s="1"/>
  <c r="M477" i="3" s="1"/>
  <c r="M475" i="3" s="1"/>
  <c r="M472" i="3" s="1"/>
  <c r="M470" i="3" s="1"/>
  <c r="M468" i="3" s="1"/>
  <c r="M466" i="3" s="1"/>
  <c r="M465" i="3" s="1"/>
  <c r="M463" i="3" s="1"/>
  <c r="M460" i="3" s="1"/>
  <c r="N2043" i="3" l="1"/>
  <c r="T2046" i="3"/>
  <c r="M456" i="3"/>
  <c r="M455" i="3" s="1"/>
  <c r="M452" i="3" s="1"/>
  <c r="M450" i="3" s="1"/>
  <c r="M449" i="3" s="1"/>
  <c r="M447" i="3" s="1"/>
  <c r="M445" i="3" s="1"/>
  <c r="M443" i="3" s="1"/>
  <c r="M442" i="3" s="1"/>
  <c r="M440" i="3" s="1"/>
  <c r="M438" i="3" s="1"/>
  <c r="N2041" i="3" l="1"/>
  <c r="T2043" i="3"/>
  <c r="M435" i="3"/>
  <c r="M434" i="3" s="1"/>
  <c r="M409" i="3" s="1"/>
  <c r="M407" i="3" s="1"/>
  <c r="M398" i="3" s="1"/>
  <c r="M392" i="3" s="1"/>
  <c r="M386" i="3" s="1"/>
  <c r="M376" i="3" s="1"/>
  <c r="M375" i="3" s="1"/>
  <c r="M373" i="3" s="1"/>
  <c r="M364" i="3" s="1"/>
  <c r="M360" i="3" s="1"/>
  <c r="M359" i="3" s="1"/>
  <c r="M356" i="3" s="1"/>
  <c r="M350" i="3" s="1"/>
  <c r="M347" i="3" s="1"/>
  <c r="M346" i="3" s="1"/>
  <c r="M344" i="3" s="1"/>
  <c r="M342" i="3" s="1"/>
  <c r="M341" i="3" s="1"/>
  <c r="M339" i="3" s="1"/>
  <c r="M337" i="3" s="1"/>
  <c r="M334" i="3" s="1"/>
  <c r="M332" i="3" s="1"/>
  <c r="M330" i="3" s="1"/>
  <c r="M324" i="3" s="1"/>
  <c r="M323" i="3" s="1"/>
  <c r="M320" i="3" s="1"/>
  <c r="N2037" i="3" l="1"/>
  <c r="T2041" i="3"/>
  <c r="M316" i="3"/>
  <c r="M315" i="3" s="1"/>
  <c r="M313" i="3" s="1"/>
  <c r="M311" i="3" s="1"/>
  <c r="M309" i="3" s="1"/>
  <c r="M307" i="3" s="1"/>
  <c r="M305" i="3" s="1"/>
  <c r="M302" i="3" s="1"/>
  <c r="M299" i="3" s="1"/>
  <c r="M296" i="3" s="1"/>
  <c r="M295" i="3" s="1"/>
  <c r="M292" i="3" s="1"/>
  <c r="M289" i="3" s="1"/>
  <c r="M285" i="3" s="1"/>
  <c r="M284" i="3" s="1"/>
  <c r="M281" i="3" s="1"/>
  <c r="M276" i="3" s="1"/>
  <c r="M274" i="3" s="1"/>
  <c r="M272" i="3" s="1"/>
  <c r="M268" i="3" s="1"/>
  <c r="N2036" i="3" l="1"/>
  <c r="D37" i="2" s="1"/>
  <c r="E37" i="2" s="1"/>
  <c r="T2037" i="3"/>
  <c r="M265" i="3"/>
  <c r="M259" i="3" l="1"/>
  <c r="M257" i="3" s="1"/>
  <c r="M255" i="3" s="1"/>
  <c r="M253" i="3" s="1"/>
  <c r="M252" i="3" s="1"/>
  <c r="M247" i="3" s="1"/>
  <c r="M242" i="3" s="1"/>
  <c r="M237" i="3" s="1"/>
  <c r="M233" i="3" s="1"/>
  <c r="M229" i="3" s="1"/>
  <c r="M227" i="3" s="1"/>
  <c r="M223" i="3" s="1"/>
  <c r="M218" i="3" s="1"/>
  <c r="M217" i="3" s="1"/>
  <c r="M264" i="3"/>
  <c r="N2034" i="3"/>
  <c r="T2036" i="3"/>
  <c r="M214" i="3"/>
  <c r="M211" i="3" s="1"/>
  <c r="M204" i="3" s="1"/>
  <c r="N2031" i="3" l="1"/>
  <c r="T2034" i="3"/>
  <c r="M198" i="3"/>
  <c r="M194" i="3" s="1"/>
  <c r="M190" i="3" s="1"/>
  <c r="M189" i="3" s="1"/>
  <c r="M186" i="3" s="1"/>
  <c r="M184" i="3" s="1"/>
  <c r="M175" i="3" s="1"/>
  <c r="M167" i="3" s="1"/>
  <c r="M159" i="3" s="1"/>
  <c r="M155" i="3" s="1"/>
  <c r="M154" i="3" s="1"/>
  <c r="M111" i="3" s="1"/>
  <c r="M109" i="3" s="1"/>
  <c r="M107" i="3" s="1"/>
  <c r="M105" i="3" s="1"/>
  <c r="M96" i="3" s="1"/>
  <c r="M90" i="3" s="1"/>
  <c r="M78" i="3" s="1"/>
  <c r="M77" i="3" s="1"/>
  <c r="M75" i="3" s="1"/>
  <c r="M66" i="3" s="1"/>
  <c r="M62" i="3" s="1"/>
  <c r="M61" i="3" s="1"/>
  <c r="M58" i="3" s="1"/>
  <c r="N2029" i="3" l="1"/>
  <c r="T2031" i="3"/>
  <c r="M55" i="3"/>
  <c r="M54" i="3" s="1"/>
  <c r="M52" i="3" s="1"/>
  <c r="M50" i="3" s="1"/>
  <c r="M49" i="3" s="1"/>
  <c r="M47" i="3" s="1"/>
  <c r="M45" i="3" s="1"/>
  <c r="N2028" i="3" l="1"/>
  <c r="T2029" i="3"/>
  <c r="M42" i="3"/>
  <c r="M41" i="3" s="1"/>
  <c r="M34" i="3" s="1"/>
  <c r="M33" i="3" s="1"/>
  <c r="M28" i="3" s="1"/>
  <c r="M24" i="3" s="1"/>
  <c r="M22" i="3" s="1"/>
  <c r="M19" i="3" s="1"/>
  <c r="M13" i="3" s="1"/>
  <c r="M12" i="3" s="1"/>
  <c r="N2026" i="3" l="1"/>
  <c r="T2028" i="3"/>
  <c r="N2024" i="3" l="1"/>
  <c r="T2026" i="3"/>
  <c r="N2022" i="3" l="1"/>
  <c r="T2024" i="3"/>
  <c r="N2019" i="3" l="1"/>
  <c r="T2022" i="3"/>
  <c r="N2018" i="3" l="1"/>
  <c r="D36" i="2" s="1"/>
  <c r="E36" i="2" s="1"/>
  <c r="T2019" i="3"/>
  <c r="N2013" i="3" l="1"/>
  <c r="T2018" i="3"/>
  <c r="N2011" i="3" l="1"/>
  <c r="T2013" i="3"/>
  <c r="N2008" i="3" l="1"/>
  <c r="T2011" i="3"/>
  <c r="N2007" i="3" l="1"/>
  <c r="T2008" i="3"/>
  <c r="N2003" i="3" l="1"/>
  <c r="T2007" i="3"/>
  <c r="N2001" i="3" l="1"/>
  <c r="T2003" i="3"/>
  <c r="N1998" i="3" l="1"/>
  <c r="T2001" i="3"/>
  <c r="N1996" i="3" l="1"/>
  <c r="T1998" i="3"/>
  <c r="N1991" i="3" l="1"/>
  <c r="T1996" i="3"/>
  <c r="N1990" i="3" l="1"/>
  <c r="D35" i="2" s="1"/>
  <c r="E35" i="2" s="1"/>
  <c r="T1991" i="3"/>
  <c r="N1988" i="3" l="1"/>
  <c r="T1990" i="3"/>
  <c r="N1986" i="3" l="1"/>
  <c r="T1988" i="3"/>
  <c r="N1984" i="3" l="1"/>
  <c r="T1986" i="3"/>
  <c r="N1983" i="3" l="1"/>
  <c r="T1984" i="3"/>
  <c r="N1980" i="3" l="1"/>
  <c r="T1983" i="3"/>
  <c r="N1975" i="3" l="1"/>
  <c r="T1980" i="3"/>
  <c r="N1972" i="3" l="1"/>
  <c r="T1975" i="3"/>
  <c r="N1970" i="3" l="1"/>
  <c r="T1972" i="3"/>
  <c r="N1968" i="3" l="1"/>
  <c r="T1970" i="3"/>
  <c r="N1964" i="3" l="1"/>
  <c r="T1968" i="3"/>
  <c r="N1962" i="3" l="1"/>
  <c r="T1964" i="3"/>
  <c r="N1959" i="3" l="1"/>
  <c r="T1962" i="3"/>
  <c r="N1955" i="3" l="1"/>
  <c r="T1959" i="3"/>
  <c r="N1948" i="3" l="1"/>
  <c r="T1955" i="3"/>
  <c r="N1947" i="3" l="1"/>
  <c r="T1948" i="3"/>
  <c r="N1939" i="3" l="1"/>
  <c r="T1947" i="3"/>
  <c r="N1937" i="3" l="1"/>
  <c r="T1939" i="3"/>
  <c r="N1932" i="3" l="1"/>
  <c r="T1937" i="3"/>
  <c r="N1931" i="3" l="1"/>
  <c r="D34" i="2" s="1"/>
  <c r="E34" i="2" s="1"/>
  <c r="T1932" i="3"/>
  <c r="N1926" i="3" l="1"/>
  <c r="T1931" i="3"/>
  <c r="N1923" i="3" l="1"/>
  <c r="T1926" i="3"/>
  <c r="N1919" i="3" l="1"/>
  <c r="T1923" i="3"/>
  <c r="N1917" i="3" l="1"/>
  <c r="T1919" i="3"/>
  <c r="N1914" i="3" l="1"/>
  <c r="T1917" i="3"/>
  <c r="N1912" i="3" l="1"/>
  <c r="T1914" i="3"/>
  <c r="N1910" i="3" l="1"/>
  <c r="T1912" i="3"/>
  <c r="N1909" i="3" l="1"/>
  <c r="T1910" i="3"/>
  <c r="N1906" i="3" l="1"/>
  <c r="T1909" i="3"/>
  <c r="N1901" i="3" l="1"/>
  <c r="T1906" i="3"/>
  <c r="N1898" i="3" l="1"/>
  <c r="T1901" i="3"/>
  <c r="N1893" i="3" l="1"/>
  <c r="T1898" i="3"/>
  <c r="N1891" i="3" l="1"/>
  <c r="T1893" i="3"/>
  <c r="N1886" i="3" l="1"/>
  <c r="T1891" i="3"/>
  <c r="N1882" i="3" l="1"/>
  <c r="T1886" i="3"/>
  <c r="N1880" i="3" l="1"/>
  <c r="T1882" i="3"/>
  <c r="N1876" i="3" l="1"/>
  <c r="T1880" i="3"/>
  <c r="N1874" i="3" l="1"/>
  <c r="T1876" i="3"/>
  <c r="N1866" i="3" l="1"/>
  <c r="T1874" i="3"/>
  <c r="N1864" i="3" l="1"/>
  <c r="T1866" i="3"/>
  <c r="N1861" i="3" l="1"/>
  <c r="T1864" i="3"/>
  <c r="N1860" i="3" l="1"/>
  <c r="D33" i="2" s="1"/>
  <c r="E33" i="2" s="1"/>
  <c r="T1861" i="3"/>
  <c r="N1850" i="3" l="1"/>
  <c r="T1860" i="3"/>
  <c r="N1847" i="3" l="1"/>
  <c r="T1850" i="3"/>
  <c r="N1845" i="3" l="1"/>
  <c r="T1847" i="3"/>
  <c r="N1842" i="3" l="1"/>
  <c r="T1845" i="3"/>
  <c r="N1838" i="3" l="1"/>
  <c r="T1842" i="3"/>
  <c r="N1836" i="3" l="1"/>
  <c r="T1838" i="3"/>
  <c r="N1834" i="3" l="1"/>
  <c r="T1836" i="3"/>
  <c r="N1833" i="3" l="1"/>
  <c r="T1834" i="3"/>
  <c r="N1831" i="3" l="1"/>
  <c r="T1833" i="3"/>
  <c r="N1825" i="3" l="1"/>
  <c r="T1831" i="3"/>
  <c r="N1820" i="3" l="1"/>
  <c r="T1825" i="3"/>
  <c r="N1818" i="3" l="1"/>
  <c r="T1820" i="3"/>
  <c r="N1816" i="3" l="1"/>
  <c r="T1818" i="3"/>
  <c r="N1814" i="3" l="1"/>
  <c r="T1816" i="3"/>
  <c r="N1813" i="3" l="1"/>
  <c r="T1814" i="3"/>
  <c r="N1806" i="3" l="1"/>
  <c r="T1813" i="3"/>
  <c r="N1800" i="3" l="1"/>
  <c r="T1806" i="3"/>
  <c r="N1797" i="3" l="1"/>
  <c r="T1800" i="3"/>
  <c r="N1795" i="3" l="1"/>
  <c r="T1797" i="3"/>
  <c r="N1790" i="3" l="1"/>
  <c r="T1795" i="3"/>
  <c r="N1788" i="3" l="1"/>
  <c r="T1790" i="3"/>
  <c r="N1781" i="3" l="1"/>
  <c r="T1788" i="3"/>
  <c r="N1779" i="3" l="1"/>
  <c r="T1781" i="3"/>
  <c r="N1771" i="3" l="1"/>
  <c r="T1779" i="3"/>
  <c r="N1764" i="3" l="1"/>
  <c r="T1771" i="3"/>
  <c r="N1754" i="3" l="1"/>
  <c r="T1764" i="3"/>
  <c r="N1745" i="3" l="1"/>
  <c r="T1754" i="3"/>
  <c r="N1744" i="3" l="1"/>
  <c r="T1745" i="3"/>
  <c r="N1740" i="3" l="1"/>
  <c r="T1744" i="3"/>
  <c r="N1733" i="3" l="1"/>
  <c r="T1740" i="3"/>
  <c r="N1729" i="3" l="1"/>
  <c r="T1733" i="3"/>
  <c r="N1721" i="3" l="1"/>
  <c r="T1729" i="3"/>
  <c r="N1720" i="3" l="1"/>
  <c r="T1721" i="3"/>
  <c r="N1714" i="3" l="1"/>
  <c r="T1720" i="3"/>
  <c r="N1712" i="3" l="1"/>
  <c r="T1714" i="3"/>
  <c r="N1698" i="3" l="1"/>
  <c r="T1712" i="3"/>
  <c r="N1697" i="3" l="1"/>
  <c r="D32" i="2" s="1"/>
  <c r="E32" i="2" s="1"/>
  <c r="T1698" i="3"/>
  <c r="N1695" i="3" l="1"/>
  <c r="T1697" i="3"/>
  <c r="N1693" i="3" l="1"/>
  <c r="T1695" i="3"/>
  <c r="N1692" i="3" l="1"/>
  <c r="T1693" i="3"/>
  <c r="N1688" i="3" l="1"/>
  <c r="T1692" i="3"/>
  <c r="N1684" i="3" l="1"/>
  <c r="T1688" i="3"/>
  <c r="N1681" i="3" l="1"/>
  <c r="T1684" i="3"/>
  <c r="N1679" i="3" l="1"/>
  <c r="T1681" i="3"/>
  <c r="N1671" i="3" l="1"/>
  <c r="T1679" i="3"/>
  <c r="N1670" i="3" l="1"/>
  <c r="T1671" i="3"/>
  <c r="N1663" i="3" l="1"/>
  <c r="T1670" i="3"/>
  <c r="N1662" i="3" l="1"/>
  <c r="T1663" i="3"/>
  <c r="N1659" i="3" l="1"/>
  <c r="T1662" i="3"/>
  <c r="N1657" i="3" l="1"/>
  <c r="T1659" i="3"/>
  <c r="N1655" i="3" l="1"/>
  <c r="T1657" i="3"/>
  <c r="N1654" i="3" l="1"/>
  <c r="D31" i="2" s="1"/>
  <c r="E31" i="2" s="1"/>
  <c r="T1655" i="3"/>
  <c r="N1643" i="3" l="1"/>
  <c r="T1654" i="3"/>
  <c r="N1641" i="3" l="1"/>
  <c r="T1643" i="3"/>
  <c r="N1638" i="3" l="1"/>
  <c r="T1641" i="3"/>
  <c r="N1634" i="3" l="1"/>
  <c r="T1638" i="3"/>
  <c r="N1632" i="3" l="1"/>
  <c r="T1634" i="3"/>
  <c r="N1629" i="3" l="1"/>
  <c r="T1632" i="3"/>
  <c r="N1626" i="3" l="1"/>
  <c r="T1629" i="3"/>
  <c r="N1624" i="3" l="1"/>
  <c r="T1626" i="3"/>
  <c r="N1623" i="3" l="1"/>
  <c r="T1624" i="3"/>
  <c r="N1621" i="3" l="1"/>
  <c r="T1623" i="3"/>
  <c r="N1614" i="3" l="1"/>
  <c r="T1621" i="3"/>
  <c r="N1611" i="3" l="1"/>
  <c r="T1614" i="3"/>
  <c r="N1606" i="3" l="1"/>
  <c r="T1611" i="3"/>
  <c r="N1599" i="3" l="1"/>
  <c r="T1606" i="3"/>
  <c r="N1597" i="3" l="1"/>
  <c r="T1599" i="3"/>
  <c r="N1590" i="3" l="1"/>
  <c r="T1597" i="3"/>
  <c r="N1588" i="3" l="1"/>
  <c r="T1590" i="3"/>
  <c r="N1584" i="3" l="1"/>
  <c r="T1588" i="3"/>
  <c r="N1582" i="3" l="1"/>
  <c r="T1584" i="3"/>
  <c r="N1577" i="3" l="1"/>
  <c r="T1582" i="3"/>
  <c r="N1575" i="3" l="1"/>
  <c r="T1577" i="3"/>
  <c r="N1573" i="3" l="1"/>
  <c r="T1575" i="3"/>
  <c r="N1568" i="3" l="1"/>
  <c r="T1573" i="3"/>
  <c r="N1566" i="3" l="1"/>
  <c r="T1568" i="3"/>
  <c r="N1558" i="3" l="1"/>
  <c r="T1566" i="3"/>
  <c r="N1556" i="3" l="1"/>
  <c r="T1558" i="3"/>
  <c r="N1547" i="3" l="1"/>
  <c r="T1556" i="3"/>
  <c r="N1541" i="3" l="1"/>
  <c r="T1547" i="3"/>
  <c r="N1533" i="3" l="1"/>
  <c r="T1541" i="3"/>
  <c r="N1532" i="3" l="1"/>
  <c r="T1533" i="3"/>
  <c r="N1528" i="3" l="1"/>
  <c r="T1532" i="3"/>
  <c r="N1520" i="3" l="1"/>
  <c r="T1528" i="3"/>
  <c r="N1519" i="3" l="1"/>
  <c r="T1520" i="3"/>
  <c r="N1516" i="3" l="1"/>
  <c r="T1519" i="3"/>
  <c r="N1514" i="3" l="1"/>
  <c r="T1516" i="3"/>
  <c r="N1502" i="3" l="1"/>
  <c r="T1514" i="3"/>
  <c r="N1501" i="3" l="1"/>
  <c r="D30" i="2" s="1"/>
  <c r="E30" i="2" s="1"/>
  <c r="T1502" i="3"/>
  <c r="N1499" i="3" l="1"/>
  <c r="T1501" i="3"/>
  <c r="N1498" i="3" l="1"/>
  <c r="T1499" i="3"/>
  <c r="N1495" i="3" l="1"/>
  <c r="T1498" i="3"/>
  <c r="N1494" i="3" l="1"/>
  <c r="T1495" i="3"/>
  <c r="N1491" i="3" l="1"/>
  <c r="T1494" i="3"/>
  <c r="N1490" i="3" l="1"/>
  <c r="T1491" i="3"/>
  <c r="N1488" i="3" l="1"/>
  <c r="T1490" i="3"/>
  <c r="N1487" i="3" l="1"/>
  <c r="T1488" i="3"/>
  <c r="N1484" i="3" l="1"/>
  <c r="T1487" i="3"/>
  <c r="N1483" i="3" l="1"/>
  <c r="T1484" i="3"/>
  <c r="N1467" i="3" l="1"/>
  <c r="T1483" i="3"/>
  <c r="N1455" i="3" l="1"/>
  <c r="T1467" i="3"/>
  <c r="N1442" i="3" l="1"/>
  <c r="T1455" i="3"/>
  <c r="N1441" i="3" l="1"/>
  <c r="T1442" i="3"/>
  <c r="N1423" i="3" l="1"/>
  <c r="T1441" i="3"/>
  <c r="N1383" i="3" l="1"/>
  <c r="T1423" i="3"/>
  <c r="N1360" i="3" l="1"/>
  <c r="T1383" i="3"/>
  <c r="N1339" i="3" l="1"/>
  <c r="T1360" i="3"/>
  <c r="N1283" i="3" l="1"/>
  <c r="T1339" i="3"/>
  <c r="N1236" i="3" l="1"/>
  <c r="T1283" i="3"/>
  <c r="N1235" i="3" l="1"/>
  <c r="T1236" i="3"/>
  <c r="N1232" i="3" l="1"/>
  <c r="T1235" i="3"/>
  <c r="N1229" i="3" l="1"/>
  <c r="T1232" i="3"/>
  <c r="N1228" i="3" l="1"/>
  <c r="T1229" i="3"/>
  <c r="N1226" i="3" l="1"/>
  <c r="T1228" i="3"/>
  <c r="N1225" i="3" l="1"/>
  <c r="T1226" i="3"/>
  <c r="N1223" i="3" l="1"/>
  <c r="T1225" i="3"/>
  <c r="N1222" i="3" l="1"/>
  <c r="T1223" i="3"/>
  <c r="N1221" i="3" l="1"/>
  <c r="D29" i="2" s="1"/>
  <c r="E29" i="2" s="1"/>
  <c r="T1222" i="3"/>
  <c r="N1209" i="3" l="1"/>
  <c r="T1221" i="3"/>
  <c r="N1203" i="3" l="1"/>
  <c r="T1209" i="3"/>
  <c r="N1200" i="3" l="1"/>
  <c r="T1203" i="3"/>
  <c r="N1198" i="3" l="1"/>
  <c r="T1200" i="3"/>
  <c r="N1195" i="3" l="1"/>
  <c r="T1198" i="3"/>
  <c r="N1191" i="3" l="1"/>
  <c r="T1195" i="3"/>
  <c r="N1184" i="3" l="1"/>
  <c r="T1191" i="3"/>
  <c r="N1179" i="3" l="1"/>
  <c r="T1184" i="3"/>
  <c r="N1172" i="3" l="1"/>
  <c r="T1179" i="3"/>
  <c r="N1171" i="3" l="1"/>
  <c r="T1172" i="3"/>
  <c r="N1164" i="3" l="1"/>
  <c r="T1171" i="3"/>
  <c r="N1161" i="3" l="1"/>
  <c r="T1164" i="3"/>
  <c r="N1158" i="3" l="1"/>
  <c r="T1161" i="3"/>
  <c r="N1145" i="3" l="1"/>
  <c r="T1158" i="3"/>
  <c r="N1141" i="3" l="1"/>
  <c r="T1145" i="3"/>
  <c r="N1135" i="3" l="1"/>
  <c r="T1141" i="3"/>
  <c r="N1126" i="3" l="1"/>
  <c r="T1135" i="3"/>
  <c r="N1124" i="3" l="1"/>
  <c r="T1126" i="3"/>
  <c r="N1116" i="3" l="1"/>
  <c r="T1124" i="3"/>
  <c r="N1110" i="3" l="1"/>
  <c r="T1116" i="3"/>
  <c r="N1109" i="3" l="1"/>
  <c r="T1110" i="3"/>
  <c r="N1103" i="3" l="1"/>
  <c r="T1109" i="3"/>
  <c r="N1097" i="3" l="1"/>
  <c r="T1103" i="3"/>
  <c r="N1091" i="3" l="1"/>
  <c r="T1097" i="3"/>
  <c r="N1081" i="3" l="1"/>
  <c r="T1091" i="3"/>
  <c r="N1070" i="3" l="1"/>
  <c r="T1081" i="3"/>
  <c r="N1069" i="3" l="1"/>
  <c r="T1070" i="3"/>
  <c r="N1068" i="3" l="1"/>
  <c r="T1069" i="3"/>
  <c r="N1065" i="3" l="1"/>
  <c r="T1068" i="3"/>
  <c r="N1063" i="3" l="1"/>
  <c r="T1065" i="3"/>
  <c r="N1061" i="3" l="1"/>
  <c r="T1063" i="3"/>
  <c r="N1060" i="3" l="1"/>
  <c r="D28" i="2" s="1"/>
  <c r="E28" i="2" s="1"/>
  <c r="T1061" i="3"/>
  <c r="N1020" i="3" l="1"/>
  <c r="T1060" i="3"/>
  <c r="N1019" i="3" l="1"/>
  <c r="T1020" i="3"/>
  <c r="N1016" i="3" l="1"/>
  <c r="T1019" i="3"/>
  <c r="N1014" i="3" l="1"/>
  <c r="T1016" i="3"/>
  <c r="N1012" i="3" l="1"/>
  <c r="T1014" i="3"/>
  <c r="N1011" i="3" l="1"/>
  <c r="D27" i="2" s="1"/>
  <c r="E27" i="2" s="1"/>
  <c r="T1012" i="3"/>
  <c r="N983" i="3" l="1"/>
  <c r="T1011" i="3"/>
  <c r="N982" i="3" l="1"/>
  <c r="T983" i="3"/>
  <c r="N979" i="3" l="1"/>
  <c r="T982" i="3"/>
  <c r="N978" i="3" l="1"/>
  <c r="D26" i="2" s="1"/>
  <c r="E26" i="2" s="1"/>
  <c r="T979" i="3"/>
  <c r="N976" i="3" l="1"/>
  <c r="T978" i="3"/>
  <c r="N974" i="3" l="1"/>
  <c r="T976" i="3"/>
  <c r="N971" i="3" l="1"/>
  <c r="T974" i="3"/>
  <c r="N965" i="3" l="1"/>
  <c r="T971" i="3"/>
  <c r="N957" i="3" l="1"/>
  <c r="T965" i="3"/>
  <c r="N954" i="3" l="1"/>
  <c r="T957" i="3"/>
  <c r="N952" i="3" l="1"/>
  <c r="T954" i="3"/>
  <c r="N950" i="3" l="1"/>
  <c r="T952" i="3"/>
  <c r="N949" i="3" l="1"/>
  <c r="D25" i="2" s="1"/>
  <c r="E25" i="2" s="1"/>
  <c r="T950" i="3"/>
  <c r="N947" i="3" l="1"/>
  <c r="T949" i="3"/>
  <c r="N942" i="3" l="1"/>
  <c r="T947" i="3"/>
  <c r="N939" i="3" l="1"/>
  <c r="T942" i="3"/>
  <c r="N936" i="3" l="1"/>
  <c r="T939" i="3"/>
  <c r="N933" i="3" l="1"/>
  <c r="T936" i="3"/>
  <c r="N928" i="3" l="1"/>
  <c r="T933" i="3"/>
  <c r="N922" i="3" l="1"/>
  <c r="T928" i="3"/>
  <c r="N920" i="3" l="1"/>
  <c r="T922" i="3"/>
  <c r="N875" i="3" l="1"/>
  <c r="T920" i="3"/>
  <c r="N873" i="3" l="1"/>
  <c r="T875" i="3"/>
  <c r="N865" i="3" l="1"/>
  <c r="T873" i="3"/>
  <c r="N859" i="3" l="1"/>
  <c r="T865" i="3"/>
  <c r="N853" i="3" l="1"/>
  <c r="T859" i="3"/>
  <c r="N847" i="3" l="1"/>
  <c r="T853" i="3"/>
  <c r="N838" i="3" l="1"/>
  <c r="T847" i="3"/>
  <c r="N837" i="3" l="1"/>
  <c r="T838" i="3"/>
  <c r="N835" i="3" l="1"/>
  <c r="T837" i="3"/>
  <c r="N830" i="3" l="1"/>
  <c r="T835" i="3"/>
  <c r="N829" i="3" l="1"/>
  <c r="T830" i="3"/>
  <c r="N826" i="3" l="1"/>
  <c r="T829" i="3"/>
  <c r="N824" i="3" l="1"/>
  <c r="T826" i="3"/>
  <c r="N822" i="3" l="1"/>
  <c r="T824" i="3"/>
  <c r="N821" i="3" l="1"/>
  <c r="D24" i="2" s="1"/>
  <c r="E24" i="2" s="1"/>
  <c r="T822" i="3"/>
  <c r="N819" i="3" l="1"/>
  <c r="T821" i="3"/>
  <c r="N817" i="3" l="1"/>
  <c r="T819" i="3"/>
  <c r="N816" i="3" l="1"/>
  <c r="T817" i="3"/>
  <c r="N814" i="3" l="1"/>
  <c r="T816" i="3"/>
  <c r="N813" i="3" l="1"/>
  <c r="T814" i="3"/>
  <c r="N811" i="3" l="1"/>
  <c r="T813" i="3"/>
  <c r="N809" i="3" l="1"/>
  <c r="T811" i="3"/>
  <c r="N808" i="3" l="1"/>
  <c r="T809" i="3"/>
  <c r="N806" i="3" l="1"/>
  <c r="T808" i="3"/>
  <c r="N794" i="3" l="1"/>
  <c r="T806" i="3"/>
  <c r="N793" i="3" l="1"/>
  <c r="T794" i="3"/>
  <c r="N790" i="3" l="1"/>
  <c r="T793" i="3"/>
  <c r="N788" i="3" l="1"/>
  <c r="T790" i="3"/>
  <c r="N786" i="3" l="1"/>
  <c r="T788" i="3"/>
  <c r="N785" i="3" l="1"/>
  <c r="D23" i="2" s="1"/>
  <c r="E23" i="2" s="1"/>
  <c r="T786" i="3"/>
  <c r="N783" i="3" l="1"/>
  <c r="T785" i="3"/>
  <c r="N782" i="3" l="1"/>
  <c r="D22" i="2" s="1"/>
  <c r="E22" i="2" s="1"/>
  <c r="T783" i="3"/>
  <c r="N780" i="3" l="1"/>
  <c r="T782" i="3"/>
  <c r="N778" i="3" l="1"/>
  <c r="T780" i="3"/>
  <c r="N777" i="3" l="1"/>
  <c r="T778" i="3"/>
  <c r="N775" i="3" l="1"/>
  <c r="T777" i="3"/>
  <c r="N774" i="3" l="1"/>
  <c r="T775" i="3"/>
  <c r="N772" i="3" l="1"/>
  <c r="T774" i="3"/>
  <c r="N770" i="3" l="1"/>
  <c r="T772" i="3"/>
  <c r="N769" i="3" l="1"/>
  <c r="T770" i="3"/>
  <c r="N767" i="3" l="1"/>
  <c r="T769" i="3"/>
  <c r="N755" i="3" l="1"/>
  <c r="T767" i="3"/>
  <c r="N754" i="3" l="1"/>
  <c r="T755" i="3"/>
  <c r="N751" i="3" l="1"/>
  <c r="T754" i="3"/>
  <c r="N749" i="3" l="1"/>
  <c r="T751" i="3"/>
  <c r="N747" i="3" l="1"/>
  <c r="T749" i="3"/>
  <c r="N746" i="3" l="1"/>
  <c r="D21" i="2" s="1"/>
  <c r="E21" i="2" s="1"/>
  <c r="T747" i="3"/>
  <c r="N744" i="3" l="1"/>
  <c r="T746" i="3"/>
  <c r="N742" i="3" l="1"/>
  <c r="T744" i="3"/>
  <c r="N741" i="3" l="1"/>
  <c r="D20" i="2" s="1"/>
  <c r="E20" i="2" s="1"/>
  <c r="T742" i="3"/>
  <c r="N736" i="3" l="1"/>
  <c r="T741" i="3"/>
  <c r="N734" i="3" l="1"/>
  <c r="T736" i="3"/>
  <c r="N732" i="3" l="1"/>
  <c r="T734" i="3"/>
  <c r="N730" i="3" l="1"/>
  <c r="T732" i="3"/>
  <c r="N727" i="3" l="1"/>
  <c r="T730" i="3"/>
  <c r="N724" i="3" l="1"/>
  <c r="T727" i="3"/>
  <c r="N721" i="3" l="1"/>
  <c r="T724" i="3"/>
  <c r="N720" i="3" l="1"/>
  <c r="T721" i="3"/>
  <c r="N717" i="3" l="1"/>
  <c r="T720" i="3"/>
  <c r="N712" i="3" l="1"/>
  <c r="T717" i="3"/>
  <c r="N709" i="3" l="1"/>
  <c r="T712" i="3"/>
  <c r="N704" i="3" l="1"/>
  <c r="T709" i="3"/>
  <c r="N702" i="3" l="1"/>
  <c r="T704" i="3"/>
  <c r="N697" i="3" l="1"/>
  <c r="T702" i="3"/>
  <c r="N693" i="3" l="1"/>
  <c r="T697" i="3"/>
  <c r="N691" i="3" l="1"/>
  <c r="T693" i="3"/>
  <c r="N688" i="3" l="1"/>
  <c r="T691" i="3"/>
  <c r="N684" i="3" l="1"/>
  <c r="T688" i="3"/>
  <c r="N681" i="3" l="1"/>
  <c r="T684" i="3"/>
  <c r="N677" i="3" l="1"/>
  <c r="T681" i="3"/>
  <c r="N675" i="3" l="1"/>
  <c r="T677" i="3"/>
  <c r="N672" i="3" l="1"/>
  <c r="T675" i="3"/>
  <c r="N668" i="3" l="1"/>
  <c r="T672" i="3"/>
  <c r="N665" i="3" l="1"/>
  <c r="T668" i="3"/>
  <c r="N658" i="3" l="1"/>
  <c r="T665" i="3"/>
  <c r="N655" i="3" l="1"/>
  <c r="T658" i="3"/>
  <c r="N649" i="3" l="1"/>
  <c r="T655" i="3"/>
  <c r="N648" i="3" l="1"/>
  <c r="T649" i="3"/>
  <c r="N645" i="3" l="1"/>
  <c r="T648" i="3"/>
  <c r="N639" i="3" l="1"/>
  <c r="T645" i="3"/>
  <c r="N632" i="3" l="1"/>
  <c r="T639" i="3"/>
  <c r="N629" i="3" l="1"/>
  <c r="T632" i="3"/>
  <c r="N624" i="3" l="1"/>
  <c r="T629" i="3"/>
  <c r="N621" i="3" l="1"/>
  <c r="T624" i="3"/>
  <c r="N616" i="3" l="1"/>
  <c r="T621" i="3"/>
  <c r="N615" i="3" l="1"/>
  <c r="T616" i="3"/>
  <c r="N611" i="3" l="1"/>
  <c r="T615" i="3"/>
  <c r="N607" i="3" l="1"/>
  <c r="T611" i="3"/>
  <c r="N598" i="3" l="1"/>
  <c r="T607" i="3"/>
  <c r="N583" i="3" l="1"/>
  <c r="T598" i="3"/>
  <c r="N582" i="3" l="1"/>
  <c r="T583" i="3"/>
  <c r="N581" i="3" l="1"/>
  <c r="T582" i="3"/>
  <c r="N548" i="3" l="1"/>
  <c r="T581" i="3"/>
  <c r="N546" i="3" l="1"/>
  <c r="T548" i="3"/>
  <c r="N544" i="3" l="1"/>
  <c r="T546" i="3"/>
  <c r="N537" i="3" l="1"/>
  <c r="T544" i="3"/>
  <c r="N531" i="3" l="1"/>
  <c r="T537" i="3"/>
  <c r="N521" i="3" l="1"/>
  <c r="T531" i="3"/>
  <c r="N520" i="3" l="1"/>
  <c r="T521" i="3"/>
  <c r="N513" i="3" l="1"/>
  <c r="T520" i="3"/>
  <c r="N509" i="3" l="1"/>
  <c r="T513" i="3"/>
  <c r="N508" i="3" l="1"/>
  <c r="T509" i="3"/>
  <c r="N505" i="3" l="1"/>
  <c r="T508" i="3"/>
  <c r="N502" i="3" l="1"/>
  <c r="T505" i="3"/>
  <c r="N496" i="3" l="1"/>
  <c r="T502" i="3"/>
  <c r="N495" i="3" l="1"/>
  <c r="T496" i="3"/>
  <c r="N493" i="3" l="1"/>
  <c r="T495" i="3"/>
  <c r="N491" i="3" l="1"/>
  <c r="T493" i="3"/>
  <c r="N490" i="3" l="1"/>
  <c r="D19" i="2" s="1"/>
  <c r="E19" i="2" s="1"/>
  <c r="T491" i="3"/>
  <c r="N488" i="3" l="1"/>
  <c r="T490" i="3"/>
  <c r="N487" i="3" l="1"/>
  <c r="D18" i="2" s="1"/>
  <c r="E18" i="2" s="1"/>
  <c r="T488" i="3"/>
  <c r="N485" i="3" l="1"/>
  <c r="T487" i="3"/>
  <c r="N480" i="3" l="1"/>
  <c r="T485" i="3"/>
  <c r="N478" i="3" l="1"/>
  <c r="T480" i="3"/>
  <c r="N477" i="3" l="1"/>
  <c r="T478" i="3"/>
  <c r="N475" i="3" l="1"/>
  <c r="T477" i="3"/>
  <c r="N472" i="3" l="1"/>
  <c r="T475" i="3"/>
  <c r="N470" i="3" l="1"/>
  <c r="T472" i="3"/>
  <c r="N468" i="3" l="1"/>
  <c r="T470" i="3"/>
  <c r="N466" i="3" l="1"/>
  <c r="T468" i="3"/>
  <c r="N465" i="3" l="1"/>
  <c r="T466" i="3"/>
  <c r="N463" i="3" l="1"/>
  <c r="T465" i="3"/>
  <c r="N460" i="3" l="1"/>
  <c r="T463" i="3"/>
  <c r="N456" i="3" l="1"/>
  <c r="T460" i="3"/>
  <c r="N455" i="3" l="1"/>
  <c r="T456" i="3"/>
  <c r="N452" i="3" l="1"/>
  <c r="T455" i="3"/>
  <c r="N450" i="3" l="1"/>
  <c r="T452" i="3"/>
  <c r="N449" i="3" l="1"/>
  <c r="T450" i="3"/>
  <c r="N447" i="3" l="1"/>
  <c r="T449" i="3"/>
  <c r="N445" i="3" l="1"/>
  <c r="T447" i="3"/>
  <c r="N443" i="3" l="1"/>
  <c r="T445" i="3"/>
  <c r="N442" i="3" l="1"/>
  <c r="T443" i="3"/>
  <c r="N440" i="3" l="1"/>
  <c r="T442" i="3"/>
  <c r="N438" i="3" l="1"/>
  <c r="T440" i="3"/>
  <c r="N435" i="3" l="1"/>
  <c r="T438" i="3"/>
  <c r="N434" i="3" l="1"/>
  <c r="T435" i="3"/>
  <c r="N409" i="3" l="1"/>
  <c r="T434" i="3"/>
  <c r="N407" i="3" l="1"/>
  <c r="T409" i="3"/>
  <c r="N398" i="3" l="1"/>
  <c r="T407" i="3"/>
  <c r="N392" i="3" l="1"/>
  <c r="T398" i="3"/>
  <c r="N386" i="3" l="1"/>
  <c r="T392" i="3"/>
  <c r="N376" i="3" l="1"/>
  <c r="T386" i="3"/>
  <c r="N375" i="3" l="1"/>
  <c r="T376" i="3"/>
  <c r="N373" i="3" l="1"/>
  <c r="T375" i="3"/>
  <c r="N364" i="3" l="1"/>
  <c r="T373" i="3"/>
  <c r="N360" i="3" l="1"/>
  <c r="T364" i="3"/>
  <c r="N359" i="3" l="1"/>
  <c r="T360" i="3"/>
  <c r="N356" i="3" l="1"/>
  <c r="T359" i="3"/>
  <c r="N350" i="3" l="1"/>
  <c r="T356" i="3"/>
  <c r="N347" i="3" l="1"/>
  <c r="T350" i="3"/>
  <c r="N346" i="3" l="1"/>
  <c r="T347" i="3"/>
  <c r="N344" i="3" l="1"/>
  <c r="T346" i="3"/>
  <c r="N342" i="3" l="1"/>
  <c r="T344" i="3"/>
  <c r="N341" i="3" l="1"/>
  <c r="D17" i="2" s="1"/>
  <c r="E17" i="2" s="1"/>
  <c r="T342" i="3"/>
  <c r="N339" i="3" l="1"/>
  <c r="T341" i="3"/>
  <c r="N337" i="3" l="1"/>
  <c r="T339" i="3"/>
  <c r="N334" i="3" l="1"/>
  <c r="T337" i="3"/>
  <c r="N332" i="3" l="1"/>
  <c r="T334" i="3"/>
  <c r="N330" i="3" l="1"/>
  <c r="T332" i="3"/>
  <c r="N324" i="3" l="1"/>
  <c r="T330" i="3"/>
  <c r="N323" i="3" l="1"/>
  <c r="D16" i="2" s="1"/>
  <c r="E16" i="2" s="1"/>
  <c r="T324" i="3"/>
  <c r="N320" i="3" l="1"/>
  <c r="T323" i="3"/>
  <c r="N316" i="3" l="1"/>
  <c r="T320" i="3"/>
  <c r="N315" i="3" l="1"/>
  <c r="T316" i="3"/>
  <c r="N313" i="3" l="1"/>
  <c r="T315" i="3"/>
  <c r="N311" i="3" l="1"/>
  <c r="T313" i="3"/>
  <c r="N309" i="3" l="1"/>
  <c r="T311" i="3"/>
  <c r="N307" i="3" l="1"/>
  <c r="T309" i="3"/>
  <c r="N305" i="3" l="1"/>
  <c r="T307" i="3"/>
  <c r="N302" i="3" l="1"/>
  <c r="T305" i="3"/>
  <c r="N299" i="3" l="1"/>
  <c r="T302" i="3"/>
  <c r="N296" i="3" l="1"/>
  <c r="T299" i="3"/>
  <c r="N295" i="3" l="1"/>
  <c r="T296" i="3"/>
  <c r="N292" i="3" l="1"/>
  <c r="T295" i="3"/>
  <c r="N289" i="3" l="1"/>
  <c r="T292" i="3"/>
  <c r="N285" i="3" l="1"/>
  <c r="T289" i="3"/>
  <c r="N284" i="3" l="1"/>
  <c r="T285" i="3"/>
  <c r="N281" i="3" l="1"/>
  <c r="T284" i="3"/>
  <c r="N276" i="3" l="1"/>
  <c r="T281" i="3"/>
  <c r="N274" i="3" l="1"/>
  <c r="T276" i="3"/>
  <c r="N272" i="3" l="1"/>
  <c r="T274" i="3"/>
  <c r="N268" i="3" l="1"/>
  <c r="T272" i="3"/>
  <c r="N265" i="3" l="1"/>
  <c r="T268" i="3"/>
  <c r="N259" i="3" l="1"/>
  <c r="T265" i="3"/>
  <c r="N264" i="3"/>
  <c r="T264" i="3" s="1"/>
  <c r="N257" i="3" l="1"/>
  <c r="T259" i="3"/>
  <c r="N255" i="3" l="1"/>
  <c r="T257" i="3"/>
  <c r="N253" i="3" l="1"/>
  <c r="T255" i="3"/>
  <c r="N252" i="3" l="1"/>
  <c r="T253" i="3"/>
  <c r="N247" i="3" l="1"/>
  <c r="T252" i="3"/>
  <c r="N242" i="3" l="1"/>
  <c r="T247" i="3"/>
  <c r="N237" i="3" l="1"/>
  <c r="T242" i="3"/>
  <c r="N233" i="3" l="1"/>
  <c r="T237" i="3"/>
  <c r="N229" i="3" l="1"/>
  <c r="T233" i="3"/>
  <c r="N227" i="3" l="1"/>
  <c r="T229" i="3"/>
  <c r="N223" i="3" l="1"/>
  <c r="T227" i="3"/>
  <c r="N218" i="3" l="1"/>
  <c r="T223" i="3"/>
  <c r="N217" i="3" l="1"/>
  <c r="T218" i="3"/>
  <c r="N214" i="3" l="1"/>
  <c r="T217" i="3"/>
  <c r="N211" i="3" l="1"/>
  <c r="T214" i="3"/>
  <c r="N204" i="3" l="1"/>
  <c r="T211" i="3"/>
  <c r="N198" i="3" l="1"/>
  <c r="T204" i="3"/>
  <c r="N194" i="3" l="1"/>
  <c r="T198" i="3"/>
  <c r="N190" i="3" l="1"/>
  <c r="T194" i="3"/>
  <c r="N189" i="3" l="1"/>
  <c r="T190" i="3"/>
  <c r="N186" i="3" l="1"/>
  <c r="T189" i="3"/>
  <c r="N184" i="3" l="1"/>
  <c r="T186" i="3"/>
  <c r="N175" i="3" l="1"/>
  <c r="T184" i="3"/>
  <c r="N167" i="3" l="1"/>
  <c r="T175" i="3"/>
  <c r="N159" i="3" l="1"/>
  <c r="T167" i="3"/>
  <c r="N155" i="3" l="1"/>
  <c r="T159" i="3"/>
  <c r="N154" i="3" l="1"/>
  <c r="T155" i="3"/>
  <c r="N111" i="3" l="1"/>
  <c r="T154" i="3"/>
  <c r="N109" i="3" l="1"/>
  <c r="T111" i="3"/>
  <c r="N107" i="3" l="1"/>
  <c r="T109" i="3"/>
  <c r="N105" i="3" l="1"/>
  <c r="T107" i="3"/>
  <c r="N96" i="3" l="1"/>
  <c r="T105" i="3"/>
  <c r="N90" i="3" l="1"/>
  <c r="T96" i="3"/>
  <c r="N78" i="3" l="1"/>
  <c r="T90" i="3"/>
  <c r="N77" i="3" l="1"/>
  <c r="T78" i="3"/>
  <c r="N75" i="3" l="1"/>
  <c r="T77" i="3"/>
  <c r="N66" i="3" l="1"/>
  <c r="T75" i="3"/>
  <c r="N62" i="3" l="1"/>
  <c r="T66" i="3"/>
  <c r="N61" i="3" l="1"/>
  <c r="T62" i="3"/>
  <c r="N58" i="3" l="1"/>
  <c r="T61" i="3"/>
  <c r="N55" i="3" l="1"/>
  <c r="T58" i="3"/>
  <c r="N54" i="3" l="1"/>
  <c r="T55" i="3"/>
  <c r="N52" i="3" l="1"/>
  <c r="T54" i="3"/>
  <c r="N50" i="3" l="1"/>
  <c r="T52" i="3"/>
  <c r="N49" i="3" l="1"/>
  <c r="D15" i="2" s="1"/>
  <c r="T50" i="3"/>
  <c r="E15" i="2" l="1"/>
  <c r="D39" i="2"/>
  <c r="E39" i="2" s="1"/>
  <c r="T49" i="3"/>
  <c r="M2090" i="3"/>
  <c r="F14" i="2" l="1"/>
  <c r="F13" i="2"/>
  <c r="F38" i="2"/>
  <c r="F12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T2090" i="3"/>
  <c r="M2091" i="3"/>
  <c r="T2091" i="3" s="1"/>
  <c r="F39" i="2" l="1"/>
  <c r="M2092" i="3"/>
  <c r="T2092" i="3" l="1"/>
  <c r="M2094" i="3"/>
</calcChain>
</file>

<file path=xl/sharedStrings.xml><?xml version="1.0" encoding="utf-8"?>
<sst xmlns="http://schemas.openxmlformats.org/spreadsheetml/2006/main" count="15164" uniqueCount="5854">
  <si>
    <t>ITEM</t>
  </si>
  <si>
    <t>DESCRIÇÃO DOS SERVIÇOS</t>
  </si>
  <si>
    <t>QUANTIDADE</t>
  </si>
  <si>
    <t>CANTEIRO E ADMINISTRATIVO</t>
  </si>
  <si>
    <t>ETAPA 01 - TERRAPLANAGEM</t>
  </si>
  <si>
    <t>ETAPA 01 - BLOCO 02</t>
  </si>
  <si>
    <t>ETAPA 01 - BLOCO 02 - BLOCO COZINHA  COM REFEITÓRIO - PADRÃO  SEDUC - MOD 04</t>
  </si>
  <si>
    <t>ETAPA 01 - BLOCO 03</t>
  </si>
  <si>
    <t>ETAPA 01 - BLOCO 03 - BLOCO QUADRA  ARCO - PADRÃO  SEDUC 2020 - MODELO  03</t>
  </si>
  <si>
    <t>ETAPA 01 - BLOCO 04</t>
  </si>
  <si>
    <t>ETAPA 01 - BLOCO 04 - BLOCO VESTIÁRIO COM SANITÁRIOS - PADRÃO  SEDUC 2020</t>
  </si>
  <si>
    <t>ETAPA 01 - PASSARELA 03</t>
  </si>
  <si>
    <t>ETAPA 01 - PASSARELA 03 - PASSARELA M2 - SEC. XXI - REV. 2015</t>
  </si>
  <si>
    <t>ETAPA 01 - PASSARELA 04</t>
  </si>
  <si>
    <t>ETAPA 01 - PASSARELA 04 - PASSARELA M2 - SEC. XXI - REV. 2015</t>
  </si>
  <si>
    <t>ETAPA 01 - RESERVATÓRIO ELEVADO  - 12.500 L - 13 M DE ALTURA</t>
  </si>
  <si>
    <t>ETAPA 01 - RESERVATÓRIO ENTERRADO</t>
  </si>
  <si>
    <t>INSTALAÇÕES DE GÁS</t>
  </si>
  <si>
    <t>INSTALAÇÕES DE COMBATE  A INCÊNDIO  - GERAIS</t>
  </si>
  <si>
    <t>INSTALAÇÕES HIDROSSANITÁRIAS - GERAIS</t>
  </si>
  <si>
    <t>INSTALAÇÕES ELÉTRICAS - GERAIS</t>
  </si>
  <si>
    <t>ETAPA 02 - BLOCO 01</t>
  </si>
  <si>
    <t>ETAPA 02 - PASSARELA 01</t>
  </si>
  <si>
    <t>ETAPA 03 - BLOCO 05</t>
  </si>
  <si>
    <t>ETAPA 03 - BLOCO 05 - BANHEIROS</t>
  </si>
  <si>
    <t>ETAPA 03 - PASSARELA 05</t>
  </si>
  <si>
    <t>ETAPA 04 - QUADRA  DESCOBERTA</t>
  </si>
  <si>
    <t>ETAPA 04 - PASSARELA 02</t>
  </si>
  <si>
    <t>ETAPA 04 - MURO / CALÇADA</t>
  </si>
  <si>
    <t>ETAPA 04 - DIVERSOS</t>
  </si>
  <si>
    <t>TOTAL GERAL DO ORÇAMENTO (R$)</t>
  </si>
  <si>
    <t>REFORMA E AMPLIAÇÃO</t>
  </si>
  <si>
    <t>RIO VERDE</t>
  </si>
  <si>
    <t>RUA AUGUSTA BASTOS , CENTRO , CEP:75900-030</t>
  </si>
  <si>
    <t>CRE-RIO VERDE</t>
  </si>
  <si>
    <t>a.</t>
  </si>
  <si>
    <t>SERVIÇOS PRELIMINARES</t>
  </si>
  <si>
    <t>b.</t>
  </si>
  <si>
    <t>TRANSPORTES</t>
  </si>
  <si>
    <t>c.</t>
  </si>
  <si>
    <t>SERVIÇO EM TERRA</t>
  </si>
  <si>
    <t>d.</t>
  </si>
  <si>
    <t>FUNDAÇÕES E SONDAGENS</t>
  </si>
  <si>
    <t>e.</t>
  </si>
  <si>
    <t>ESTRUTURA</t>
  </si>
  <si>
    <t>f.</t>
  </si>
  <si>
    <t>INSTALAÇÕES ELÉTRICAS</t>
  </si>
  <si>
    <t>g.</t>
  </si>
  <si>
    <t>INSTALAÇÕES HIDROSSANITÁRIAS</t>
  </si>
  <si>
    <t>h</t>
  </si>
  <si>
    <t>INSTALAÇÕES ESPECIAIS</t>
  </si>
  <si>
    <t>i.</t>
  </si>
  <si>
    <t>ALVENARIAS E DIVISÓRIAS</t>
  </si>
  <si>
    <t>k.</t>
  </si>
  <si>
    <t>IMPERMEABILIZAÇÃO</t>
  </si>
  <si>
    <t>n.</t>
  </si>
  <si>
    <t>ESTRUTURAS METÁLICAS</t>
  </si>
  <si>
    <t>o.</t>
  </si>
  <si>
    <t>COBERTURAS</t>
  </si>
  <si>
    <t>p.</t>
  </si>
  <si>
    <t>ESQUADRIAS DE MADEIRA</t>
  </si>
  <si>
    <t>q.</t>
  </si>
  <si>
    <t>ESQUADRIAS METÁLICAS</t>
  </si>
  <si>
    <t>r.</t>
  </si>
  <si>
    <t>VIDROS</t>
  </si>
  <si>
    <t>s.</t>
  </si>
  <si>
    <t>REVESTIMENTO DE PAREDE</t>
  </si>
  <si>
    <t>t.</t>
  </si>
  <si>
    <t>FORROS</t>
  </si>
  <si>
    <t>u.</t>
  </si>
  <si>
    <t>REVESTIMENTO DE PISO</t>
  </si>
  <si>
    <t>v.</t>
  </si>
  <si>
    <t>FERRAGENS</t>
  </si>
  <si>
    <t>w.</t>
  </si>
  <si>
    <t>MARCENARIA</t>
  </si>
  <si>
    <t>x.</t>
  </si>
  <si>
    <t>ADMINISTRAÇÃO</t>
  </si>
  <si>
    <t>y.</t>
  </si>
  <si>
    <t>PINTURA</t>
  </si>
  <si>
    <t>z.</t>
  </si>
  <si>
    <t>DIVERSOS</t>
  </si>
  <si>
    <t>Parcelas:</t>
  </si>
  <si>
    <t>Dias:</t>
  </si>
  <si>
    <t>% Período</t>
  </si>
  <si>
    <t>INST.ELET/TELEFÔNICA/CABEAMENTO E</t>
  </si>
  <si>
    <t>ALVENARIA E DIVISÓRIAS</t>
  </si>
  <si>
    <t>ESTRUTURA METÁLICA</t>
  </si>
  <si>
    <t>ADMINISTRAÇÃO - MENSALISTAS</t>
  </si>
  <si>
    <t>% PERÍODO</t>
  </si>
  <si>
    <t>VALOR PERÍODO</t>
  </si>
  <si>
    <t>% ACUMULADO</t>
  </si>
  <si>
    <t>VALOR ACUMULADO</t>
  </si>
  <si>
    <t>TOTAL GERAL DO ORÇAMENTO (R$) C/BDI</t>
  </si>
  <si>
    <t>CÓDIGO</t>
  </si>
  <si>
    <t>SERVIÇO</t>
  </si>
  <si>
    <t>DESCRIÇÃO</t>
  </si>
  <si>
    <t>UNID</t>
  </si>
  <si>
    <t>QUANT</t>
  </si>
  <si>
    <t>PREÇO SEM  BDI</t>
  </si>
  <si>
    <t>PREÇO COM BDI</t>
  </si>
  <si>
    <t>PARTICIP. (%)</t>
  </si>
  <si>
    <t xml:space="preserve">UNIDADE ESCOLAR </t>
  </si>
  <si>
    <t>CÓDIGO INEP</t>
  </si>
  <si>
    <t xml:space="preserve">OBRA </t>
  </si>
  <si>
    <t>CIDADE</t>
  </si>
  <si>
    <t xml:space="preserve">ENDEREÇO </t>
  </si>
  <si>
    <t>CRE</t>
  </si>
  <si>
    <t xml:space="preserve">REFERÊNCIA </t>
  </si>
  <si>
    <t>DATA</t>
  </si>
  <si>
    <t>ÁREA TOTAL CONSTRUÍDA (M²)</t>
  </si>
  <si>
    <t>GOINFRA E SINAPI - ONERADA</t>
  </si>
  <si>
    <t>RESUMO GERAL DO ORÇAMENTO</t>
  </si>
  <si>
    <t>COLÉGIO ESTADUAL DO SOL</t>
  </si>
  <si>
    <t>TABELA</t>
  </si>
  <si>
    <t>CODIGO</t>
  </si>
  <si>
    <t>QUANT TOTAL</t>
  </si>
  <si>
    <t>MAT</t>
  </si>
  <si>
    <t>MO</t>
  </si>
  <si>
    <t>T.SERVIÇO UNIT</t>
  </si>
  <si>
    <t>VALOR TOTAL</t>
  </si>
  <si>
    <t>UN</t>
  </si>
  <si>
    <t>1.1.</t>
  </si>
  <si>
    <t>1.1.0.0.1.</t>
  </si>
  <si>
    <t>GOINFRA</t>
  </si>
  <si>
    <t>BARRACÃO DE OBRAS PADRÃO GOINFRA ( BLOCOS,COBERTURAS,PASSARELAS E MÓVEIS), SEM ALOJAMENTO E LAVANDERIA , COM PINTURA, EM CONSONÂNCIA COM AS NR's, EM ESPECIAL A NR-18, INCLUSO INSTALAÇÕES ELÉTRICAS E HIDROSSANITÁRIAS - ( COM REAPROVEITAMENTO 1 VEZ ).</t>
  </si>
  <si>
    <t>M2</t>
  </si>
  <si>
    <t>1.1.0.0.2.</t>
  </si>
  <si>
    <t>TAPUME EM CHAPA COMPENSADA RESINADA 6MM COM PORTÕES E FERRAGENS - PADRÃO GOINFRA</t>
  </si>
  <si>
    <t>1.1.0.0.3.</t>
  </si>
  <si>
    <t>1.1.0.0.4.</t>
  </si>
  <si>
    <t>1.1.0.0.5.</t>
  </si>
  <si>
    <t>EPI/PGR/PCMSO/EXAMES/TREINAMENTOS/VISITAS - ÁREAS EDIFICADAS/COBERTAS/FECHADAS</t>
  </si>
  <si>
    <t>1.2.</t>
  </si>
  <si>
    <t>1.2.0.0.1.</t>
  </si>
  <si>
    <t>1.2.0.0.2.</t>
  </si>
  <si>
    <t>1.3.</t>
  </si>
  <si>
    <t>1.3.0.0.1.</t>
  </si>
  <si>
    <t>SONDAGENS PARA INTERIOR - (OBRAS CIVIS)</t>
  </si>
  <si>
    <t>M</t>
  </si>
  <si>
    <t>1.4.</t>
  </si>
  <si>
    <t>1.4.0.0.1.</t>
  </si>
  <si>
    <t>ENGENHEIRO - (OBRAS CIVIS)</t>
  </si>
  <si>
    <t>H</t>
  </si>
  <si>
    <t>1.4.0.0.2.</t>
  </si>
  <si>
    <t>ENCARREGADO - (OBRAS CIVIS)</t>
  </si>
  <si>
    <t>1.4.0.0.3.</t>
  </si>
  <si>
    <t>ALMOXARIFE - (OBRAS CIVIS)</t>
  </si>
  <si>
    <t>1.5.</t>
  </si>
  <si>
    <t>1.5.0.0.1.</t>
  </si>
  <si>
    <t>LIMPEZA FINAL DE OBRA - (OBRAS CIVIS)</t>
  </si>
  <si>
    <t>1.5.0.0.2.</t>
  </si>
  <si>
    <t>PLACA DE INAUGURAÇÃO AÇO ESCOVADO 60 X 120 CM</t>
  </si>
  <si>
    <t>1.5.0.0.3.</t>
  </si>
  <si>
    <t>CAFE DA MANHA</t>
  </si>
  <si>
    <t>RE</t>
  </si>
  <si>
    <t>1.5.0.0.4.</t>
  </si>
  <si>
    <t>CANTINA - (OBRAS CIVIS)</t>
  </si>
  <si>
    <t>2.1.</t>
  </si>
  <si>
    <t>2.1.0.0.1.</t>
  </si>
  <si>
    <t>ESCAVACAO MECANICA</t>
  </si>
  <si>
    <t>M3</t>
  </si>
  <si>
    <t>2.1.0.0.2.</t>
  </si>
  <si>
    <t>CARGA MECANIZADA</t>
  </si>
  <si>
    <t>2.1.0.0.3.</t>
  </si>
  <si>
    <t>INDENIZAÇÃO DE JAZIDA</t>
  </si>
  <si>
    <t>2.1.0.0.4.</t>
  </si>
  <si>
    <t>TRANSPORTE DE MATERIAL ESCAVADO M3.KM</t>
  </si>
  <si>
    <t>M3KM</t>
  </si>
  <si>
    <t>2.1.0.0.5.</t>
  </si>
  <si>
    <t>TRANSPORTE COM LÂMINA ATE 100 M - (OBRAS CIVIS)</t>
  </si>
  <si>
    <t>2.1.0.0.6.</t>
  </si>
  <si>
    <t>COMPACTAÇÃO MECÂNICA COM CONTROLE DA UMIDADE (95% PN)</t>
  </si>
  <si>
    <t>3.1.</t>
  </si>
  <si>
    <t>3.1.0.0.1.</t>
  </si>
  <si>
    <t>CANALETA CONCRETO DESEMPENADO 5 CM PADRÃO GOINFRA (MEIA CANA)</t>
  </si>
  <si>
    <t>3.1.0.0.2.</t>
  </si>
  <si>
    <t>GRELHA PADRÃO GOINFRA DE FERRO CHATO COM BERÇO ( ESPAÇAMENTO ENTRE EIXOS = 2 CM)</t>
  </si>
  <si>
    <t>3.2.</t>
  </si>
  <si>
    <t>3.2.0.0.1.</t>
  </si>
  <si>
    <t>3.3.</t>
  </si>
  <si>
    <t>3.3.0.0.1.</t>
  </si>
  <si>
    <t>PINTURA TINTA ESMALTE PARA ESQUADRIAS DE FERRO C  FUNDO ANTICORROSIVO</t>
  </si>
  <si>
    <t>ETAPA 01 - BLOCO 02 - BLOCO COZINHA COM REFEITÓRIO - PADRÃO SEDUC - MOD 04</t>
  </si>
  <si>
    <t>4.1.</t>
  </si>
  <si>
    <t>4.1.0.0.1.</t>
  </si>
  <si>
    <t>LOCAÇÃO DA OBRA, EXECUÇÃO DE GABARITO SEM REAPROVEITAMENTO, INCLUSO PINTURA (FACE INTERNA DO RIPÃO 15CM) E PIQUETE COM TESTEMUNHA</t>
  </si>
  <si>
    <t>4.2.</t>
  </si>
  <si>
    <t>4.2.0.0.1.</t>
  </si>
  <si>
    <t>TRANSPORTE DE ENTULHO EM CAMINHÃO  INCLUSO A CARGA MANUAL</t>
  </si>
  <si>
    <t>4.3.</t>
  </si>
  <si>
    <t>4.3.1.</t>
  </si>
  <si>
    <t>GERAL</t>
  </si>
  <si>
    <t>4.3.1.0.1.</t>
  </si>
  <si>
    <t>4.3.1.0.2.</t>
  </si>
  <si>
    <t>SINAPI</t>
  </si>
  <si>
    <t>COMPACTAÇÃO MECÂNICA DE SOLO PARA EXECUÇÃO DE RADIER, PISO DE CONCRETO OU LAJE SOBRE SOLO, COM COMPACTADOR DE SOLOS A PERCUSSÃO. AF_09/2021</t>
  </si>
  <si>
    <t>4.3.2.</t>
  </si>
  <si>
    <t>RASGO - INSTALAÇÕES HIDROSSANITÁRIAS</t>
  </si>
  <si>
    <t>4.3.2.0.1.</t>
  </si>
  <si>
    <t>ESCAVACAO MANUAL DE VALAS &lt; 1 MTS. (OBRAS CIVIS)</t>
  </si>
  <si>
    <t>4.3.2.0.2.</t>
  </si>
  <si>
    <t>REATERRO COM APILOAMENTO</t>
  </si>
  <si>
    <t>4.4.</t>
  </si>
  <si>
    <t>4.4.1.</t>
  </si>
  <si>
    <t>ESTACAS</t>
  </si>
  <si>
    <t>4.4.1.0.1.</t>
  </si>
  <si>
    <t>ESTACA A TRADO DIAM.30 CM SEM FERRO</t>
  </si>
  <si>
    <t>4.4.1.0.2.</t>
  </si>
  <si>
    <t>ACO CA-50A - 10,0 MM (3/8") - (OBRAS CIVIS)</t>
  </si>
  <si>
    <t>KG</t>
  </si>
  <si>
    <t>4.4.1.0.3.</t>
  </si>
  <si>
    <t>ACO CA-60 - 5,0 MM - (OBRAS CIVIS)</t>
  </si>
  <si>
    <t>4.4.2.</t>
  </si>
  <si>
    <t>BLOCOS</t>
  </si>
  <si>
    <t>4.4.2.0.1.</t>
  </si>
  <si>
    <t>ESCAVACAO MANUAL DE VALAS (SAPATAS/BLOCOS)</t>
  </si>
  <si>
    <t>4.4.2.0.2.</t>
  </si>
  <si>
    <t>APILOAMENTO (BLOCOS/SAPATAS)</t>
  </si>
  <si>
    <t>4.4.2.0.3.</t>
  </si>
  <si>
    <t>LASTRO DE BRITA - (OBRAS CIVIS)</t>
  </si>
  <si>
    <t>4.4.2.0.4.</t>
  </si>
  <si>
    <t>CONCRETO USINADO BOMBEÁVEL FCK=25 MPA (O.C.)</t>
  </si>
  <si>
    <t>4.4.2.0.5.</t>
  </si>
  <si>
    <t>LANÇAMENTO/APLICAÇÃO/ADENSAMENTO DE CONCRETO USINADO BOMBEADO EM FUNDAÇÃO</t>
  </si>
  <si>
    <t>4.4.2.0.6.</t>
  </si>
  <si>
    <t>4.4.2.0.7.</t>
  </si>
  <si>
    <t>ACO CA-50A - 6,3 MM (1/4") - (OBRAS CIVIS)</t>
  </si>
  <si>
    <t>4.4.2.0.8.</t>
  </si>
  <si>
    <t>4.4.3.</t>
  </si>
  <si>
    <t>CONTROLE TECNOLÓGICO</t>
  </si>
  <si>
    <t>4.4.3.0.1.</t>
  </si>
  <si>
    <t>CORPO DE PROVA</t>
  </si>
  <si>
    <t>4.5.</t>
  </si>
  <si>
    <t>4.5.1.</t>
  </si>
  <si>
    <t>VIGAS BALDRAMES</t>
  </si>
  <si>
    <t>4.5.1.0.1.</t>
  </si>
  <si>
    <t>4.5.1.0.2.</t>
  </si>
  <si>
    <t>4.5.1.0.3.</t>
  </si>
  <si>
    <t>4.5.1.0.4.</t>
  </si>
  <si>
    <t>FORMA DE TABUA CINTA BALDRAME U=8 VEZES</t>
  </si>
  <si>
    <t>4.5.1.0.5.</t>
  </si>
  <si>
    <t>4.5.1.0.6.</t>
  </si>
  <si>
    <t>4.5.1.0.7.</t>
  </si>
  <si>
    <t>4.5.1.0.8.</t>
  </si>
  <si>
    <t>ACO CA-50-A - 6,3 MM (1/4") - (OBRAS CIVIS)</t>
  </si>
  <si>
    <t>4.5.1.0.9.</t>
  </si>
  <si>
    <t>ACO CA-50 A - 8,0 MM (5/16") - (OBRAS CIVIS)</t>
  </si>
  <si>
    <t>4.5.1.0.10.</t>
  </si>
  <si>
    <t>4.5.1.0.11.</t>
  </si>
  <si>
    <t>ACO CA - 60 - 5,0 MM - (OBRAS CIVIS)</t>
  </si>
  <si>
    <t>4.5.2.</t>
  </si>
  <si>
    <t>PILARES</t>
  </si>
  <si>
    <t>4.5.2.0.1.</t>
  </si>
  <si>
    <t>FORMA CHAPA DE COMPENSADO PLASTIFICADO 17MM U=7 V - (OBRAS CIVIS)</t>
  </si>
  <si>
    <t>4.5.2.0.2.</t>
  </si>
  <si>
    <t>4.5.2.0.3.</t>
  </si>
  <si>
    <t>LANÇAMENTO/APLICAÇÃO/ADENSAMENTO DE CONCRETO USINADO BOMBEADO EM ESTRUTURA - (O.C.)</t>
  </si>
  <si>
    <t>4.5.2.0.4.</t>
  </si>
  <si>
    <t>4.5.2.0.5.</t>
  </si>
  <si>
    <t>ARMAÇÃO DE PILAR OU VIGA DE ESTRUTURA CONVENCIONAL DE CONCRETO ARMADO UTILIZANDO AÇO CA-60 DE 5,0 MM - MONTAGEM. AF_06/2022</t>
  </si>
  <si>
    <t>4.5.3.</t>
  </si>
  <si>
    <t>VIGAS DE COBERTURA</t>
  </si>
  <si>
    <t>4.5.3.0.1.</t>
  </si>
  <si>
    <t>4.5.3.0.2.</t>
  </si>
  <si>
    <t>4.5.3.0.3.</t>
  </si>
  <si>
    <t>4.5.3.0.4.</t>
  </si>
  <si>
    <t>4.5.3.0.5.</t>
  </si>
  <si>
    <t>4.5.3.0.6.</t>
  </si>
  <si>
    <t>ARMAÇÃO DE PILAR OU VIGA DE ESTRUTURA CONVENCIONAL DE CONCRETO ARMADO UTILIZANDO AÇO CA-50 DE 10,0 MM - MONTAGEM. AF_06/2022</t>
  </si>
  <si>
    <t>4.5.3.0.7.</t>
  </si>
  <si>
    <t>4.5.3.0.8.</t>
  </si>
  <si>
    <t>4.5.4.</t>
  </si>
  <si>
    <t>LAJE</t>
  </si>
  <si>
    <t>4.5.4.0.1.</t>
  </si>
  <si>
    <t>COMPOSIÇÃO</t>
  </si>
  <si>
    <t>COMP 500_SEE</t>
  </si>
  <si>
    <t>LAJE PRÉ-FABRICADA TRELIÇADA PARA COBERTURA, H=12CM, ENCHIMENTO EM EPS, INCLUSIVE ESCORAMENTO EM MADEIRA ROLIÇA E CAPEAMENTO COM CONCRETO USINADO 25 MPA - FORNECIMENTO E INSTALAÇÃO. (GOINFRA + ORSE)</t>
  </si>
  <si>
    <t>4.5.5.</t>
  </si>
  <si>
    <t>VERGA E CONTRAVERGA</t>
  </si>
  <si>
    <t>4.5.5.0.1.</t>
  </si>
  <si>
    <t>VERGA/CONTRAVERGA EM CONCRETO ARMADO FCK = 20 MPA</t>
  </si>
  <si>
    <t>4.5.6.</t>
  </si>
  <si>
    <t>4.5.6.0.1.</t>
  </si>
  <si>
    <t>4.6.</t>
  </si>
  <si>
    <t>4.6.0.0.1.</t>
  </si>
  <si>
    <t>BRACADEIRA METALICA TIPO "D" DIAM. 3/4"</t>
  </si>
  <si>
    <t>4.6.0.0.2.</t>
  </si>
  <si>
    <t>BUCHA DE NYLON S-6</t>
  </si>
  <si>
    <t>4.6.0.0.3.</t>
  </si>
  <si>
    <t>CABO DE COBRE FLEXÍVEL ISOLADO, 1,5 MM², ANTI-CHAMA 450/750 V, PARA CIRCUITOS TERMINAIS - FORNECIMENTO E INSTALAÇÃO. AF_03/2023</t>
  </si>
  <si>
    <t>4.6.0.0.4.</t>
  </si>
  <si>
    <t>4.6.0.0.5.</t>
  </si>
  <si>
    <t>4.6.0.0.6.</t>
  </si>
  <si>
    <t>CABO FLEXÍVEL, PVC (70° C), 450/750 V, 6 MM2</t>
  </si>
  <si>
    <t>4.6.0.0.7.</t>
  </si>
  <si>
    <t>CAIXA OCTOGONAL 4" X 4", PVC, INSTALADA EM LAJE - FORNECIMENTO E INSTALAÇÃO. AF_03/2023</t>
  </si>
  <si>
    <t>4.6.0.0.8.</t>
  </si>
  <si>
    <t>CAIXA RETANGULAR 4" X 2" ALTA (2,00 M DO PISO), PVC, INSTALADA EM PAREDE - FORNECIMENTO E INSTALAÇÃO. AF_03/2023</t>
  </si>
  <si>
    <t>4.6.0.0.9.</t>
  </si>
  <si>
    <t>4.6.0.0.10.</t>
  </si>
  <si>
    <t>CONDULETE METÁLICO - ADAPTADOR DE SAÍDA 3/4"</t>
  </si>
  <si>
    <t>4.6.0.0.11.</t>
  </si>
  <si>
    <t>CONDULETE METÁLICO - CAIXA COM 5 ENTRADAS</t>
  </si>
  <si>
    <t>4.6.0.0.12.</t>
  </si>
  <si>
    <t>CONDULETE METÁLICO - TAMPÃO DE 3/4"</t>
  </si>
  <si>
    <t>4.6.0.0.13.</t>
  </si>
  <si>
    <t>TAMPA CEGA PARA CONDULETE METÁLICO</t>
  </si>
  <si>
    <t>4.6.0.0.14.</t>
  </si>
  <si>
    <t>4.6.0.0.15.</t>
  </si>
  <si>
    <t>CURVA 90 GRAUS AÇO ZINCADO DIÂMETRO 3/4"</t>
  </si>
  <si>
    <t>4.6.0.0.16.</t>
  </si>
  <si>
    <t>DISJUNTOR MONOPOLAR TIPO DIN, CORRENTE NOMINAL DE 50A - FORNECIMENTO E INSTALAÇÃO. AF_10/2020</t>
  </si>
  <si>
    <t>4.6.0.0.17.</t>
  </si>
  <si>
    <t>DISJUNTOR MONOPOLAR TIPO DIN, CORRENTE NOMINAL DE 16A - FORNECIMENTO E INSTALAÇÃO. AF_10/2020</t>
  </si>
  <si>
    <t>4.6.0.0.18.</t>
  </si>
  <si>
    <t>4.6.0.0.19.</t>
  </si>
  <si>
    <t>4.6.0.0.20.</t>
  </si>
  <si>
    <t>DISJUNTOR TRIPOLAR TIPO DIN, CORRENTE NOMINAL DE 50A - FORNECIMENTO E INSTALAÇÃO. AF_10/2020</t>
  </si>
  <si>
    <t>4.6.0.0.21.</t>
  </si>
  <si>
    <t>DISPOSITIVO DE PROTEÇÃO CONTRA SURTOS (D.P.S.) 275V DE 8 A 40KA</t>
  </si>
  <si>
    <t>4.6.0.0.22.</t>
  </si>
  <si>
    <t>ELETRODUTO EM AÇO ZINCADO DIÂMETRO 3/4"</t>
  </si>
  <si>
    <t>4.6.0.0.23.</t>
  </si>
  <si>
    <t>ELETRODUTO FLEXÍVEL CORRUGADO REFORÇADO, PVC, DN 25 MM (3/4"), PARA CIRCUITOS TERMINAIS, INSTALADO EM LAJE - FORNECIMENTO E INSTALAÇÃO. AF_03/2023</t>
  </si>
  <si>
    <t>4.6.0.0.24.</t>
  </si>
  <si>
    <t>ELETRODUTO FLEXÍVEL CORRUGADO, PVC, DN 25 MM (3/4"), PARA CIRCUITOS TERMINAIS, INSTALADO EM PAREDE - FORNECIMENTO E INSTALAÇÃO. AF_03/2023</t>
  </si>
  <si>
    <t>4.6.0.0.25.</t>
  </si>
  <si>
    <t>INTERRUPTOR DIFERENCIAL RESIDUAL (D.R.) BIPOLAR DE 25A-30mA</t>
  </si>
  <si>
    <t>4.6.0.0.26.</t>
  </si>
  <si>
    <t>INTERRUPTOR DIFERENCIAL RESIDUAL (D.R.) BIPOLAR DE 40A-30mA</t>
  </si>
  <si>
    <t>4.6.0.0.27.</t>
  </si>
  <si>
    <t>INTERRUPTOR SIMPLES (1 MÓDULO) COM 1 TOMADA DE EMBUTIR 2P+T 10 A, INCLUINDO SUPORTE E PLACA - FORNECIMENTO E INSTALAÇÃO. AF_03/2023</t>
  </si>
  <si>
    <t>4.6.0.0.28.</t>
  </si>
  <si>
    <t>INTERRUPTOR SIMPLES (1 SECAO)</t>
  </si>
  <si>
    <t>4.6.0.0.29.</t>
  </si>
  <si>
    <t>INTERRUPTOR SIMPLES (2 SECOES)</t>
  </si>
  <si>
    <t>4.6.0.0.30.</t>
  </si>
  <si>
    <t>LÂMPADA COMPACTA DE LED 10 W, BASE E27 - FORNECIMENTO E INSTALAÇÃO. AF_02/2020</t>
  </si>
  <si>
    <t>4.6.0.0.31.</t>
  </si>
  <si>
    <t>4.6.0.0.32.</t>
  </si>
  <si>
    <t>COMP 731_SEE</t>
  </si>
  <si>
    <t>LUMINÁRIA DE EMBUTIR COM ALETAS 2 X 16/18/20 W INCLUSO CORTE NO FORRO - FORNECIMENTO E INSTALAÇÃO (GOINFRA + ORSE)</t>
  </si>
  <si>
    <t>4.6.0.0.33.</t>
  </si>
  <si>
    <t>COMP 119_SEE</t>
  </si>
  <si>
    <t>LUMINÁRIA HERMÉTICA/BLINDADA 2X18/20W COM 2 LÂMPADAS DE LED (GOINFRA + SINAPI)</t>
  </si>
  <si>
    <t>PÇ</t>
  </si>
  <si>
    <t>4.6.0.0.34.</t>
  </si>
  <si>
    <t>LUMINÁRIA TIPO PLAFON DE SOBREPOR REDONDA PARA 02 LÂMPADAS</t>
  </si>
  <si>
    <t>4.6.0.0.35.</t>
  </si>
  <si>
    <t>LUVA EM AÇO ZINCADO DIÂMETRO 3/4"</t>
  </si>
  <si>
    <t>4.6.0.0.36.</t>
  </si>
  <si>
    <t>PARAFUSO P/BUCHA S-6</t>
  </si>
  <si>
    <t>4.6.0.0.37.</t>
  </si>
  <si>
    <t>QUADRO DE DISTRIBUIÇÃO DE EMBUTIR METÁLICO CB-56E - 225A</t>
  </si>
  <si>
    <t>4.6.0.0.38.</t>
  </si>
  <si>
    <t>COMP 375_SEE</t>
  </si>
  <si>
    <t>REFLETOR DE LED HOLOFORTE 50W (GOINFRA + SINAPI)</t>
  </si>
  <si>
    <t>4.6.0.0.39.</t>
  </si>
  <si>
    <t>TAMPA CEGA PLÁSTICA 4"X2" COM FURO CENTRAL (PARA TV/SOM...)</t>
  </si>
  <si>
    <t>4.6.0.0.40.</t>
  </si>
  <si>
    <t>TOMADA HEXAGONAL 2P + T - 10A - 250V</t>
  </si>
  <si>
    <t>4.6.0.0.41.</t>
  </si>
  <si>
    <t>4.6.0.0.42.</t>
  </si>
  <si>
    <t>COMP 217_SEE</t>
  </si>
  <si>
    <t>TOMADA INDUSTRIAL NÃO METÁLICA SOBREPOR FÊMEA 3 POLOS + TERRA 32 A 220/240 (COT)</t>
  </si>
  <si>
    <t>4.7.</t>
  </si>
  <si>
    <t>4.7.1.</t>
  </si>
  <si>
    <t>REGISTROS</t>
  </si>
  <si>
    <t>4.7.1.0.1.</t>
  </si>
  <si>
    <t>4.7.1.0.2.</t>
  </si>
  <si>
    <t>4.7.1.0.3.</t>
  </si>
  <si>
    <t>REGISTRO DE PRESSAO C/CANOPLA CROMADA DIAM.3/4"</t>
  </si>
  <si>
    <t>4.7.2.</t>
  </si>
  <si>
    <t>LAVATÓRIOS</t>
  </si>
  <si>
    <t>4.7.2.0.1.</t>
  </si>
  <si>
    <t>CUBA DE LOUCA DE EMBUTIR OVAL MÉDIA</t>
  </si>
  <si>
    <t>4.7.2.0.2.</t>
  </si>
  <si>
    <t>LAVATÓRIO MÉDIO COM COLUNA</t>
  </si>
  <si>
    <t>4.7.2.0.3.</t>
  </si>
  <si>
    <t>4.7.2.0.4.</t>
  </si>
  <si>
    <t>SIFÃO DO TIPO FLEXÍVEL EM PVC 1  X 1.1/2  - FORNECIMENTO E INSTALAÇÃO. AF_01/2020</t>
  </si>
  <si>
    <t>4.7.2.0.5.</t>
  </si>
  <si>
    <t>LIGAÇÃO FLEXÍVEL METÁLICA DIAM.1/2"(ENGATE)</t>
  </si>
  <si>
    <t>4.7.2.0.6.</t>
  </si>
  <si>
    <t>4.7.2.0.7.</t>
  </si>
  <si>
    <t>FIXACAO P/LAVATORIO (PAR)</t>
  </si>
  <si>
    <t>PAR</t>
  </si>
  <si>
    <t>4.7.3.</t>
  </si>
  <si>
    <t>PIA E TANQUE</t>
  </si>
  <si>
    <t>4.7.3.0.1.</t>
  </si>
  <si>
    <t>CUBA INOX 56X34X17CM E=0,6MM-AÇO 304 (CUBA Nº2)</t>
  </si>
  <si>
    <t>4.7.3.0.2.</t>
  </si>
  <si>
    <t>TANQUE (PANELAO) INOX 60 X 70 X 40 CM CH.18</t>
  </si>
  <si>
    <t>4.7.3.0.3.</t>
  </si>
  <si>
    <t>SIFAO PARA PIA 1.1/2" X 2" METAL</t>
  </si>
  <si>
    <t>4.7.3.0.4.</t>
  </si>
  <si>
    <t>VALVULA PARA PIA TIPO AMERICANA DIAMETRO 3.1/2" (METALICA)</t>
  </si>
  <si>
    <t>4.7.3.0.5.</t>
  </si>
  <si>
    <t>TORNEIRA CROMADA LONGA, DE PAREDE, 1/2 OU 3/4, PARA PIA DE COZINHA, PADRÃO POPULAR - FORNECIMENTO E INSTALAÇÃO. AF_01/2020</t>
  </si>
  <si>
    <t>4.7.3.0.6.</t>
  </si>
  <si>
    <t>TORNEIRA DE MESA PARA PIA DIÂMETRO DE 1/2" - BICA MÓVEL</t>
  </si>
  <si>
    <t>4.7.3.0.7.</t>
  </si>
  <si>
    <t>TANQUE DE LOUÇA BRANCA SUSPENSO, 18L OU EQUIVALENTE, INCLUSO SIFÃO TIPO GARRAFA EM METAL CROMADO, VÁLVULA METÁLICA E TORNEIRA DE METAL CROMADO PADRÃO MÉDIO - FORNECIMENTO E INSTALAÇÃO. AF_01/2020</t>
  </si>
  <si>
    <t>4.7.4.</t>
  </si>
  <si>
    <t>VASO SANITARIO</t>
  </si>
  <si>
    <t>4.7.4.0.1.</t>
  </si>
  <si>
    <t>VASO SANITÁRIO CONVENCIONAL (1ª LINHA)</t>
  </si>
  <si>
    <t>4.7.4.0.2.</t>
  </si>
  <si>
    <t>VÁLVULA DE DESCARGA DUPLO ACIONAMENTO COM ACABAMENTO CROMADO ANTIVANDALISMO</t>
  </si>
  <si>
    <t>4.7.4.0.3.</t>
  </si>
  <si>
    <t>TUBO PARA VÁLVULA DE DESCARGA ( CURTO 1.1/4" )</t>
  </si>
  <si>
    <t>4.7.4.0.4.</t>
  </si>
  <si>
    <t>TUBO DE LIGACAO PVC CROMADO 1.1/2" / ESPUDE  - (ENTRADA)</t>
  </si>
  <si>
    <t>4.7.4.0.5.</t>
  </si>
  <si>
    <t>ANEL DE VEDAÇÃO PARA VASO SANITÁRIO</t>
  </si>
  <si>
    <t>4.7.4.0.6.</t>
  </si>
  <si>
    <t>CONJUNTO DE FIXACAO P/VASO SANITARIO (PAR)</t>
  </si>
  <si>
    <t>CJ</t>
  </si>
  <si>
    <t>4.7.4.0.7.</t>
  </si>
  <si>
    <t>ASSENTO EM POLIPROPILENO COM SISTEMA DE FECHAMENTO SUAVE PARA VASO SANITÁRIO</t>
  </si>
  <si>
    <t>4.7.4.0.8.</t>
  </si>
  <si>
    <t>PAPELEIRA DE PAREDE EM METAL CROMADO SEM TAMPA, INCLUSO FIXAÇÃO. AF_01/2020</t>
  </si>
  <si>
    <t>4.7.5.</t>
  </si>
  <si>
    <t>CHUVEIRO</t>
  </si>
  <si>
    <t>4.7.5.0.1.</t>
  </si>
  <si>
    <t>CHUVEIRO ELÉTRICO EM PVC COM BRAÇO METÁLICO</t>
  </si>
  <si>
    <t>4.7.6.</t>
  </si>
  <si>
    <t>OUTROS</t>
  </si>
  <si>
    <t>4.7.6.0.1.</t>
  </si>
  <si>
    <t>COMP 584_SEE</t>
  </si>
  <si>
    <t>SABONETEIRA TIPO DISPENSER COM SABONETE LÍQUIDO INCLUSO (GOINFRA)</t>
  </si>
  <si>
    <t>4.7.6.0.2.</t>
  </si>
  <si>
    <t>COMP 209_SEE</t>
  </si>
  <si>
    <t>TOALHEIRO PLÁSTICO TIPO DISPENSER PARA PAPEL TOALHA INTERFOLHADO  (GOINFRA + SINAPI)</t>
  </si>
  <si>
    <t>4.7.7.</t>
  </si>
  <si>
    <t>ÁGUA FRIA</t>
  </si>
  <si>
    <t>4.7.7.1.</t>
  </si>
  <si>
    <t>TUBOS DE PVC SOLDÁVEL</t>
  </si>
  <si>
    <t>4.7.7.1.1.</t>
  </si>
  <si>
    <t>TUBO SOLDAVEL PVC MARROM DIAM. 25 MM</t>
  </si>
  <si>
    <t>4.7.7.1.2.</t>
  </si>
  <si>
    <t>TUBO, PVC, SOLDÁVEL, DN 50MM, INSTALADO EM PRUMADA DE ÁGUA - FORNECIMENTO E INSTALAÇÃO. AF_06/2022</t>
  </si>
  <si>
    <t>4.7.7.1.3.</t>
  </si>
  <si>
    <t>TUBO SOLDAVEL PVC MARROM DIAM. 60 MM</t>
  </si>
  <si>
    <t>4.7.7.2.</t>
  </si>
  <si>
    <t>BUCHA REDUÇÃO</t>
  </si>
  <si>
    <t>4.7.7.2.1.</t>
  </si>
  <si>
    <t>BUCHA DE REDUCAO SOLDÁVEL CURTA 60 X 50 mm</t>
  </si>
  <si>
    <t>4.7.7.2.2.</t>
  </si>
  <si>
    <t>BUCHA DE REDUCAO SOLDAVEL LONGA 60 X 25 mm</t>
  </si>
  <si>
    <t>4.7.7.2.3.</t>
  </si>
  <si>
    <t>BUCHA DE REDUCAO SOLDAVEL LONGA 50 X 25 mm</t>
  </si>
  <si>
    <t>4.7.7.3.</t>
  </si>
  <si>
    <t>JOELHOS</t>
  </si>
  <si>
    <t>4.7.7.3.1.</t>
  </si>
  <si>
    <t>JOELHO 90 GRAUS, PVC, SOLDÁVEL, DN 25MM, INSTALADO EM PRUMADA DE ÁGUA - FORNECIMENTO E INSTALAÇÃO. AF_06/2022</t>
  </si>
  <si>
    <t>4.7.7.3.2.</t>
  </si>
  <si>
    <t>4.7.7.3.3.</t>
  </si>
  <si>
    <t>JOELHO 90 GRAUS SOLDAVEL DIAMETRO 60 mm</t>
  </si>
  <si>
    <t>4.7.7.3.4.</t>
  </si>
  <si>
    <t>JOELHO 90 GRAUS C/ROSCA E BUCHA LATAO DIAM. 3/4</t>
  </si>
  <si>
    <t>4.7.7.3.5.</t>
  </si>
  <si>
    <t>JOELHO DE REDUCAO 90 GRAUS SOLDÁVEL COM BUCHA LATAO 25X1/2"</t>
  </si>
  <si>
    <t>4.7.7.4.</t>
  </si>
  <si>
    <t>TÊ</t>
  </si>
  <si>
    <t>4.7.7.4.1.</t>
  </si>
  <si>
    <t>TE 90 GRAUS SOLDAVEL COM BUCHA DE LATÃO NA BOLSA CENTRAL 25 X 25 X 1/2"</t>
  </si>
  <si>
    <t>4.7.7.4.2.</t>
  </si>
  <si>
    <t>TE 90 GRAUS SOLDAVEL COM BUCHA DE LATAO NA BOLSA CENTRAL 25X25X3/4"</t>
  </si>
  <si>
    <t>4.7.7.4.3.</t>
  </si>
  <si>
    <t>TE REDUCAO 90 GRAUS SOLDAVEL 50 X 25 mm</t>
  </si>
  <si>
    <t>4.7.7.4.4.</t>
  </si>
  <si>
    <t>TE, PVC, SOLDÁVEL, DN 25MM, INSTALADO EM PRUMADA DE ÁGUA - FORNECIMENTO E INSTALAÇÃO. AF_06/2022</t>
  </si>
  <si>
    <t>4.7.7.4.5.</t>
  </si>
  <si>
    <t>TE 90 GRAUS SOLDAVEL DIAMETRO 50 MM</t>
  </si>
  <si>
    <t>4.7.7.4.6.</t>
  </si>
  <si>
    <t>TE 90 GRAUS SOLDAVEL DIMETRO 60 MM</t>
  </si>
  <si>
    <t>4.7.7.5.</t>
  </si>
  <si>
    <t>ADAPTADORES DE PVC SOLDÁVEL</t>
  </si>
  <si>
    <t>4.7.7.5.1.</t>
  </si>
  <si>
    <t>ADAPTADOR SOLDÁVEL CURTO C/ BOLSA E ROSCA PARA REGISTRO 25X3/4"</t>
  </si>
  <si>
    <t>4.7.7.5.2.</t>
  </si>
  <si>
    <t>ADAPTADOR SOLDÁVEL CURTO COM BOLSA E ROSCA PARA REGISTRO 50MMX1.1/2"</t>
  </si>
  <si>
    <t>4.7.7.6.</t>
  </si>
  <si>
    <t>ADESIVOS</t>
  </si>
  <si>
    <t>4.7.7.6.1.</t>
  </si>
  <si>
    <t>ADESIVO PLASTICO - FRASCO 850 G</t>
  </si>
  <si>
    <t>4.7.7.6.2.</t>
  </si>
  <si>
    <t>SOLUCAO LIMPADORA 1000 CM3</t>
  </si>
  <si>
    <t>4.7.8.</t>
  </si>
  <si>
    <t>ESGOTO SANITÁRIO</t>
  </si>
  <si>
    <t>4.7.8.1.</t>
  </si>
  <si>
    <t>4.7.8.1.1.</t>
  </si>
  <si>
    <t>JOELHO 90 GRAUS DIAMETRO 100 MM (ESGOTO)</t>
  </si>
  <si>
    <t>4.7.8.1.2.</t>
  </si>
  <si>
    <t>4.7.8.1.3.</t>
  </si>
  <si>
    <t>JOELHO 90 GRAUS C/ANEL 40 MM</t>
  </si>
  <si>
    <t>4.7.8.1.4.</t>
  </si>
  <si>
    <t>LUVA SIMPLES DIAMETRO 100 mm - (ESGOTO)</t>
  </si>
  <si>
    <t>4.7.8.2.</t>
  </si>
  <si>
    <t>CURVAS</t>
  </si>
  <si>
    <t>4.7.8.2.1.</t>
  </si>
  <si>
    <t>CURVA 45 GRAUS SOLDAVEL DIAMETRO 50 MM</t>
  </si>
  <si>
    <t>4.7.8.2.2.</t>
  </si>
  <si>
    <t>CURVA 45 GRAUS DIAMETRO 40 MM (ESGOTO)</t>
  </si>
  <si>
    <t>4.7.8.2.3.</t>
  </si>
  <si>
    <t>CURVA 90 GRAUS CURTA DIAM. 40 MM (ESGOTO)</t>
  </si>
  <si>
    <t>4.7.8.3.</t>
  </si>
  <si>
    <t>JUNÇÃO</t>
  </si>
  <si>
    <t>4.7.8.3.1.</t>
  </si>
  <si>
    <t>JUNCAO SIMPLES DIAMETRO 50 X 50 MM (ESGOTO)</t>
  </si>
  <si>
    <t>4.7.8.4.</t>
  </si>
  <si>
    <t>TE SANITARIO</t>
  </si>
  <si>
    <t>4.7.8.4.1.</t>
  </si>
  <si>
    <t>TE SANITARIO DIAMETRO 50 X 50 MM (ESGOTO)</t>
  </si>
  <si>
    <t>4.7.8.4.2.</t>
  </si>
  <si>
    <t>TE SANITARIO DIAMETRO 100 X 100 MM (ESGOTO)</t>
  </si>
  <si>
    <t>4.7.8.4.3.</t>
  </si>
  <si>
    <t>CAP DIAMETRO 100 MM ESGOTO PRIMARIO</t>
  </si>
  <si>
    <t>4.7.8.5.</t>
  </si>
  <si>
    <t>TUBOS</t>
  </si>
  <si>
    <t>4.7.8.5.1.</t>
  </si>
  <si>
    <t>TUBO PVC, SERIE NORMAL, ESGOTO PREDIAL, DN 100 MM, FORNECIDO E INSTALADO EM PRUMADA DE ESGOTO SANITÁRIO OU VENTILAÇÃO. AF_08/2022</t>
  </si>
  <si>
    <t>4.7.8.5.2.</t>
  </si>
  <si>
    <t>TUBO PVC, SERIE NORMAL, ESGOTO PREDIAL, DN 50 MM, FORNECIDO E INSTALADO EM PRUMADA DE ESGOTO SANITÁRIO OU VENTILAÇÃO. AF_08/2022</t>
  </si>
  <si>
    <t>4.7.8.5.3.</t>
  </si>
  <si>
    <t>TUBO SOLDAVEL PARA ESGOTO DIAMETRO 40 MM</t>
  </si>
  <si>
    <t>4.7.8.6.</t>
  </si>
  <si>
    <t>CAIXA SIFONADA</t>
  </si>
  <si>
    <t>4.7.8.6.1.</t>
  </si>
  <si>
    <t>CORPO CAIXA SIFONADA DIAM. 150 X 150 X 50</t>
  </si>
  <si>
    <t>4.7.8.6.2.</t>
  </si>
  <si>
    <t>GRELHA QUADRADA ACO INOX ROTATIVO DIAM.150 MM</t>
  </si>
  <si>
    <t>4.7.8.6.3.</t>
  </si>
  <si>
    <t>CORPO RALO SECO CILINDRICO 100 X 40</t>
  </si>
  <si>
    <t>4.7.8.6.4.</t>
  </si>
  <si>
    <t>GRELHA REDONDA ACO INOX ROTATIVA DIAM. 100 MM</t>
  </si>
  <si>
    <t>4.7.9.</t>
  </si>
  <si>
    <t>EXTRAS</t>
  </si>
  <si>
    <t>4.7.9.0.1.</t>
  </si>
  <si>
    <t>CAIXA DE PASSAGEM 60X60X80 CM (MEDIDAS INTERNAS) SEM TAMPA</t>
  </si>
  <si>
    <t>4.7.9.0.2.</t>
  </si>
  <si>
    <t>TAMPA EM CONCRETO ARMADO 25 MPA E=5CM PARA A CAIXA DE PASSAGEM 60X60CM</t>
  </si>
  <si>
    <t>4.7.9.0.3.</t>
  </si>
  <si>
    <t>CAIXA DE GORDURA 600 L. CONCRETO PADRÃO GOINFRA IMPERMEABILIZADA</t>
  </si>
  <si>
    <t>4.7.9.0.4.</t>
  </si>
  <si>
    <t>TERMINAL DE VENTILACAO DIAMETRO 50 MM (ESGOTO)</t>
  </si>
  <si>
    <t>4.8.</t>
  </si>
  <si>
    <t>4.8.0.0.1.</t>
  </si>
  <si>
    <t>ALVENARIA DE TIJOLO COMUM 1/2 VEZ - ARGAMASSA (1CI : 2CH : 8ARML)</t>
  </si>
  <si>
    <t>4.8.0.0.2.</t>
  </si>
  <si>
    <t>ALVENARIA DE TIJOLO FURADO 1/2 VEZ 14X29X9 - 6 FUROS -  ARG. (1CALH:4ARML+100KG DE CI/M3)</t>
  </si>
  <si>
    <t>4.8.0.0.3.</t>
  </si>
  <si>
    <t>FIXAÇÃO (ENCUNHAMENTO) DE ALVENARIA DE VEDAÇÃO COM ARGAMASSA APLICADA COM COLHER. AF_03/2016</t>
  </si>
  <si>
    <t>4.8.0.0.4.</t>
  </si>
  <si>
    <t>ELEMENTO VAZADO DE CONCRETO (MODELO COPINHO)</t>
  </si>
  <si>
    <t>4.9.</t>
  </si>
  <si>
    <t>4.9.1.</t>
  </si>
  <si>
    <t>4.9.1.0.1.</t>
  </si>
  <si>
    <t>IMPERMEABILIZACAO VIGAS BALDRAMES E=2,0 CM</t>
  </si>
  <si>
    <t>4.9.2.</t>
  </si>
  <si>
    <t>ALVENARIAS ÁREAS MOLHADAS</t>
  </si>
  <si>
    <t>4.9.2.0.1.</t>
  </si>
  <si>
    <t>IMPERMEABILIZACAO-C/CIMENTO CRISTALIZANTE 3 DEMAOS</t>
  </si>
  <si>
    <t>4.10.</t>
  </si>
  <si>
    <t>4.10.0.0.1.</t>
  </si>
  <si>
    <t>ESTRUTURA TRELIÇADA DE COBERTURA, TIPO FINK, COM LIGAÇÕES SOLDADAS, INCLUSOS PERFIS METÁLICOS, CHAPAS METÁLICAS, MÃO DE OBRA E TRANSPORTE COM GUINDASTE - FORNECIMENTO E INSTALAÇÃO. AF_01/2020_PSA</t>
  </si>
  <si>
    <t>4.11.</t>
  </si>
  <si>
    <t>4.11.0.0.1.</t>
  </si>
  <si>
    <t>COBERTURA COM TELHA AMERICANA  RESINADA COR VERMELHA</t>
  </si>
  <si>
    <t>4.11.0.0.2.</t>
  </si>
  <si>
    <t>CUMEEIRA PARA TELHA AMERICANA RESINADA COR VERMELHA</t>
  </si>
  <si>
    <t>4.11.0.0.3.</t>
  </si>
  <si>
    <t>EMBOCAMENTO LATERAL  (OITOES)</t>
  </si>
  <si>
    <t>4.11.0.0.4.</t>
  </si>
  <si>
    <t>EMBOCAMENTO DE BEIRAL</t>
  </si>
  <si>
    <t>4.12.</t>
  </si>
  <si>
    <t>4.12.1.</t>
  </si>
  <si>
    <t>PORTAS</t>
  </si>
  <si>
    <t>4.12.1.0.1.</t>
  </si>
  <si>
    <t>PORTA DE ABRIR DE 01 FOLHA EM CHAPA METÁLICA PF-1 C/FERRAGENS</t>
  </si>
  <si>
    <t>4.12.1.0.2.</t>
  </si>
  <si>
    <t>PORTA DE ABRIR DE 02 FOLHAS EM VENEZIANA PF-5 C/FERRAGENS</t>
  </si>
  <si>
    <t>4.12.2.</t>
  </si>
  <si>
    <t>JANELAS</t>
  </si>
  <si>
    <t>4.12.2.0.1.</t>
  </si>
  <si>
    <t>JANELA MAXIM AR CHAPA/VIDRO J4 C/FERRAGENS</t>
  </si>
  <si>
    <t>4.12.2.0.2.</t>
  </si>
  <si>
    <t>JANELA DE CORRER CHAPA/VIDRO J9/J10/J12/J13 C/FERRAGENS</t>
  </si>
  <si>
    <t>4.12.2.0.3.</t>
  </si>
  <si>
    <t>JANELA MAXIM AR CHAPA/VIDRO J3/J5/J6/J8 C/FERRAGENS</t>
  </si>
  <si>
    <t>4.12.3.</t>
  </si>
  <si>
    <t>PORTA DE ENROLAR</t>
  </si>
  <si>
    <t>4.12.3.0.1.</t>
  </si>
  <si>
    <t>PORTA DE ENROLAR C/FERRAGENS</t>
  </si>
  <si>
    <t>4.13.</t>
  </si>
  <si>
    <t>4.13.0.0.1.</t>
  </si>
  <si>
    <t>VIDRO MINI-BOREAL - COLOCADO</t>
  </si>
  <si>
    <t>4.14.</t>
  </si>
  <si>
    <t>4.14.0.0.1.</t>
  </si>
  <si>
    <t>CHAPISCO ROLADO - (1COLA:10CI:30 ARML)</t>
  </si>
  <si>
    <t>4.14.0.0.2.</t>
  </si>
  <si>
    <t>EMBOÇO (1CI:4 ARML)</t>
  </si>
  <si>
    <t>4.14.0.0.3.</t>
  </si>
  <si>
    <t>REBOCO (1 CALH:4 ARFC+100kgCI/M3)</t>
  </si>
  <si>
    <t>4.14.0.0.4.</t>
  </si>
  <si>
    <t>REVESTIMENTO CERÂMICO PARA PAREDES INTERNAS COM PLACAS TIPO ESMALTADA EXTRA  DE DIMENSÕES 33X45 CM APLICADAS NA ALTURA INTEIRA DAS PAREDES. AF_02/2023_PE</t>
  </si>
  <si>
    <t>4.15.</t>
  </si>
  <si>
    <t>4.15.0.0.1.</t>
  </si>
  <si>
    <t>FORRO DE GESSO ACARTONADO PARA ÁREAS MOLHADAS, ESPESSURA DE 12,5 MM</t>
  </si>
  <si>
    <t>4.15.0.0.2.</t>
  </si>
  <si>
    <t>ACABAMENTOS PARA FORRO (MOLDURA DE GESSO). AF_05/2017</t>
  </si>
  <si>
    <t>4.16.</t>
  </si>
  <si>
    <t>4.16.1.</t>
  </si>
  <si>
    <t>GRANITINA</t>
  </si>
  <si>
    <t>4.16.1.0.1.</t>
  </si>
  <si>
    <t>LASTRO DE CONCRETO REGULARIZADO IMPERMEABILIZADO 1:3:6 ESP=5CM (BASE)</t>
  </si>
  <si>
    <t>4.16.1.0.2.</t>
  </si>
  <si>
    <t>COMP 754_SEE</t>
  </si>
  <si>
    <t>4.16.1.0.3.</t>
  </si>
  <si>
    <t>COMP 757_SEE</t>
  </si>
  <si>
    <t>RODAPÉ FUNDIDO DE GRANITINA 7CM E RESINA ACRÍLICA (GOINFRA + SINAPI)</t>
  </si>
  <si>
    <t>4.16.2.</t>
  </si>
  <si>
    <t>CONCRETO</t>
  </si>
  <si>
    <t>4.16.2.0.1.</t>
  </si>
  <si>
    <t>LASTRO DE BRITA PARA PISO - (OBRAS CIVIS)</t>
  </si>
  <si>
    <t>4.16.2.0.2.</t>
  </si>
  <si>
    <t>PISO LAMINADO COM CONCRETO USINADO 20MPA E=5CM</t>
  </si>
  <si>
    <t>4.16.3.</t>
  </si>
  <si>
    <t>PASSEIO (CALÇADA)</t>
  </si>
  <si>
    <t>4.16.3.0.1.</t>
  </si>
  <si>
    <t>4.16.3.0.2.</t>
  </si>
  <si>
    <t>RODAPE DE MASSA (ICI:3 ARMG)</t>
  </si>
  <si>
    <t>4.17.</t>
  </si>
  <si>
    <t>4.17.1.</t>
  </si>
  <si>
    <t>ESMALTE SINTÉTICO</t>
  </si>
  <si>
    <t>4.17.1.0.1.</t>
  </si>
  <si>
    <t>EMASSAMENTO COM MASSA PVA DUAS DEMAOS</t>
  </si>
  <si>
    <t>4.17.1.0.2.</t>
  </si>
  <si>
    <t>PINTURA TINTA ESMALTE SINTETICO PARA PAREDES - 2 DEMÃOS C/SELADOR</t>
  </si>
  <si>
    <t>4.17.2.</t>
  </si>
  <si>
    <t>LÁTEX ACRÍLICA</t>
  </si>
  <si>
    <t>4.17.2.0.1.</t>
  </si>
  <si>
    <t>4.17.2.0.2.</t>
  </si>
  <si>
    <t>PINTURA LATEX ACRILICO 2 DEMAOS</t>
  </si>
  <si>
    <t>4.17.3.</t>
  </si>
  <si>
    <t>TETO</t>
  </si>
  <si>
    <t>4.17.3.0.1.</t>
  </si>
  <si>
    <t>4.17.3.0.2.</t>
  </si>
  <si>
    <t>PINTURA PVA LATEX 2 DEMAOS SEM SELADOR</t>
  </si>
  <si>
    <t>4.17.4.</t>
  </si>
  <si>
    <t>EXTERNA</t>
  </si>
  <si>
    <t>4.17.4.0.1.</t>
  </si>
  <si>
    <t>PINTURA LATEX ACRILICA 2 DEMAOS C/SELADOR</t>
  </si>
  <si>
    <t>4.17.5.</t>
  </si>
  <si>
    <t>PISO DE CONCRETO</t>
  </si>
  <si>
    <t>4.17.5.0.1.</t>
  </si>
  <si>
    <t>PINTURA TINTA POLIESPORTIVA - 2 DEMÃOS (PISOS E CIMENTADOS)</t>
  </si>
  <si>
    <t>4.17.6.</t>
  </si>
  <si>
    <t>4.17.6.0.1.</t>
  </si>
  <si>
    <t>4.17.7.</t>
  </si>
  <si>
    <t>4.17.7.0.1.</t>
  </si>
  <si>
    <t>4.17.8.</t>
  </si>
  <si>
    <t>4.17.8.0.1.</t>
  </si>
  <si>
    <t>PINTURA ESMALTE ALQUIDICO ESTRUTURA METALICA 2 DEMAOS</t>
  </si>
  <si>
    <t>4.18.</t>
  </si>
  <si>
    <t>4.18.1.</t>
  </si>
  <si>
    <t>4.18.1.0.1.</t>
  </si>
  <si>
    <t>BANCADA DE GRANITO C/ ESPELHO</t>
  </si>
  <si>
    <t>4.18.1.0.2.</t>
  </si>
  <si>
    <t>COMP 128_SEE</t>
  </si>
  <si>
    <t>ESPELHO CRISTAL, ESPESSURA 4M, COM PARAFUSOS DE FIXAÇÃO, SEM MOLDURA (SINAPI)</t>
  </si>
  <si>
    <t>4.18.1.0.3.</t>
  </si>
  <si>
    <t>4.18.2.</t>
  </si>
  <si>
    <t>SINALIZAÇÃO</t>
  </si>
  <si>
    <t>4.18.2.0.1.</t>
  </si>
  <si>
    <t>COMP 499_SEE</t>
  </si>
  <si>
    <t>PLACA DE COMUNICAÇÃO VISUAL SEC XXI, MODELO P - PLACA DE PAREDE, TAMANHO 0,30 X 0,40 M, CHAPA DOBRADA #18, PINTADA E ADESIVADA - FORNECIMENTO E INSTALAÇÃO (GOINFRA + ORSE)</t>
  </si>
  <si>
    <t>4.18.2.0.2.</t>
  </si>
  <si>
    <t>COMP 451_SEE</t>
  </si>
  <si>
    <t>PLACAS EM BRAILE PARA IDENTIFICAÇÃO DE PORTAS/NOMEAR AMBIENTES - FORNECIMENTO E INSTALAÇÃO (GOINFRA + ORSE)</t>
  </si>
  <si>
    <t>5.1.</t>
  </si>
  <si>
    <t>5.1.0.0.1.</t>
  </si>
  <si>
    <t>DEMOLIÇÃO MANUAL EM CONCRETO SIMPLES COM TRANSPORTE ATÉ CAÇAMBA E CARGA</t>
  </si>
  <si>
    <t>5.1.0.0.2.</t>
  </si>
  <si>
    <t>5.1.0.0.3.</t>
  </si>
  <si>
    <t>COMP 385_SEE</t>
  </si>
  <si>
    <t>5.1.0.0.4.</t>
  </si>
  <si>
    <t>COMP 012_SEE</t>
  </si>
  <si>
    <t>DEMOLIÇÃO/RETIRADA DAS TRAVES DE FUTEBOL DE SALÃO (GOINFRA)</t>
  </si>
  <si>
    <t>5.1.0.0.5.</t>
  </si>
  <si>
    <t>COMP 001_SEE</t>
  </si>
  <si>
    <t>RETIRADA DA ESTRUTURA/TABELA DE BASQUETE C/ TRANSP ATÉ CB. E CARGA (GOINFRA)</t>
  </si>
  <si>
    <t>5.2.</t>
  </si>
  <si>
    <t>5.2.0.0.1.</t>
  </si>
  <si>
    <t>5.3.</t>
  </si>
  <si>
    <t>5.3.0.0.1.</t>
  </si>
  <si>
    <t>COMP 200_SEE</t>
  </si>
  <si>
    <t>PAREDE DE CONTENÇÃO COM CANALETA DE CONCRETO 14X19X19 CM, ARMADA COM DUAS BARRAS DE AÇO 50-A 8,0 MM (5/16"), IMPERMEABILIZADA, REBOCADA E PINTADA (1 FACE) - ALTURA MÁXIMA DE 1 M (GOINFRA)</t>
  </si>
  <si>
    <t>5.4.</t>
  </si>
  <si>
    <t>5.4.0.0.1.</t>
  </si>
  <si>
    <t>5.4.0.0.2.</t>
  </si>
  <si>
    <t>5.5.</t>
  </si>
  <si>
    <t>5.5.0.0.1.</t>
  </si>
  <si>
    <t>PISO DE BORRACHA COLORIDO MODELO TÁTIL ( ALERTA OU DIRECIONAL) INCLUSO CONTRAPISO (1CI:3ARML) C/ E=2CM E NATA DE CIMENTO</t>
  </si>
  <si>
    <t>5.6.</t>
  </si>
  <si>
    <t>5.6.0.0.1.</t>
  </si>
  <si>
    <t>ETAPA 01 - BLOCO 03 - BLOCO QUADRA ARCO - PADRÃO SEDUC 2020 - MODELO 03</t>
  </si>
  <si>
    <t>6.1.</t>
  </si>
  <si>
    <t>6.1.0.0.1.</t>
  </si>
  <si>
    <t>6.2.</t>
  </si>
  <si>
    <t>6.2.0.0.1.</t>
  </si>
  <si>
    <t>6.3.</t>
  </si>
  <si>
    <t>6.3.1.</t>
  </si>
  <si>
    <t>INT. ELÉTRICAS</t>
  </si>
  <si>
    <t>6.3.1.0.1.</t>
  </si>
  <si>
    <t>6.3.1.0.2.</t>
  </si>
  <si>
    <t>6.3.2.</t>
  </si>
  <si>
    <t>ARQUIBANCADA</t>
  </si>
  <si>
    <t>6.3.2.0.1.</t>
  </si>
  <si>
    <t>6.3.2.0.2.</t>
  </si>
  <si>
    <t>6.3.2.0.3.</t>
  </si>
  <si>
    <t>6.3.2.0.4.</t>
  </si>
  <si>
    <t>6.3.2.0.5.</t>
  </si>
  <si>
    <t>6.3.3.</t>
  </si>
  <si>
    <t>6.3.3.0.1.</t>
  </si>
  <si>
    <t>6.3.3.0.2.</t>
  </si>
  <si>
    <t>6.4.</t>
  </si>
  <si>
    <t>6.4.1.</t>
  </si>
  <si>
    <t>6.4.1.0.1.</t>
  </si>
  <si>
    <t>6.4.1.0.2.</t>
  </si>
  <si>
    <t>MONTAGEM DE ARMADURA DE ESTACAS, DIÂMETRO = 10,0 MM. AF_09/2021_PS</t>
  </si>
  <si>
    <t>6.4.1.0.3.</t>
  </si>
  <si>
    <t>6.4.2.</t>
  </si>
  <si>
    <t>6.4.2.0.1.</t>
  </si>
  <si>
    <t>6.4.2.0.2.</t>
  </si>
  <si>
    <t>6.4.2.0.3.</t>
  </si>
  <si>
    <t>LASTRO DE CONCRETO MAGRO, APLICADO EM BLOCOS DE COROAMENTO OU SAPATAS. AF_08/2017</t>
  </si>
  <si>
    <t>6.4.2.0.4.</t>
  </si>
  <si>
    <t>6.4.2.0.5.</t>
  </si>
  <si>
    <t>6.4.2.0.6.</t>
  </si>
  <si>
    <t>6.4.2.0.7.</t>
  </si>
  <si>
    <t>ACO CA 50-A - 8,0 MM (5/16") - (OBRAS CIVIS)</t>
  </si>
  <si>
    <t>6.4.2.0.8.</t>
  </si>
  <si>
    <t>6.4.3.</t>
  </si>
  <si>
    <t>6.4.3.0.1.</t>
  </si>
  <si>
    <t>6.5.</t>
  </si>
  <si>
    <t>6.5.1.</t>
  </si>
  <si>
    <t>VIGAS BALDRAME</t>
  </si>
  <si>
    <t>6.5.1.0.1.</t>
  </si>
  <si>
    <t>6.5.1.0.2.</t>
  </si>
  <si>
    <t>6.5.1.0.3.</t>
  </si>
  <si>
    <t>6.5.1.0.4.</t>
  </si>
  <si>
    <t>6.5.1.0.5.</t>
  </si>
  <si>
    <t>6.5.1.0.6.</t>
  </si>
  <si>
    <t>6.5.1.0.7.</t>
  </si>
  <si>
    <t>6.5.1.0.8.</t>
  </si>
  <si>
    <t>6.5.1.0.9.</t>
  </si>
  <si>
    <t>6.5.2.</t>
  </si>
  <si>
    <t>6.5.2.0.1.</t>
  </si>
  <si>
    <t>6.5.2.0.2.</t>
  </si>
  <si>
    <t>6.5.2.0.3.</t>
  </si>
  <si>
    <t>6.5.2.0.4.</t>
  </si>
  <si>
    <t>6.5.2.0.5.</t>
  </si>
  <si>
    <t>6.5.3.</t>
  </si>
  <si>
    <t>CONSOLO PILARES</t>
  </si>
  <si>
    <t>6.5.3.0.1.</t>
  </si>
  <si>
    <t>6.5.3.0.2.</t>
  </si>
  <si>
    <t>6.5.3.0.3.</t>
  </si>
  <si>
    <t>6.5.3.0.4.</t>
  </si>
  <si>
    <t>6.5.3.0.5.</t>
  </si>
  <si>
    <t>6.5.4.</t>
  </si>
  <si>
    <t>6.5.4.0.1.</t>
  </si>
  <si>
    <t>6.5.4.0.2.</t>
  </si>
  <si>
    <t>6.5.4.0.3.</t>
  </si>
  <si>
    <t>6.5.4.0.4.</t>
  </si>
  <si>
    <t>6.5.4.0.5.</t>
  </si>
  <si>
    <t>6.5.4.0.6.</t>
  </si>
  <si>
    <t>6.5.4.0.7.</t>
  </si>
  <si>
    <t>ARMAÇÃO DE PILAR OU VIGA DE ESTRUTURA CONVENCIONAL DE CONCRETO ARMADO UTILIZANDO AÇO CA-50 DE 12,5 MM - MONTAGEM. AF_06/2022</t>
  </si>
  <si>
    <t>6.5.4.0.8.</t>
  </si>
  <si>
    <t>6.5.5.</t>
  </si>
  <si>
    <t>6.5.5.0.1.</t>
  </si>
  <si>
    <t>6.6.</t>
  </si>
  <si>
    <t>6.6.0.0.1.</t>
  </si>
  <si>
    <t>ELETRODUTO EM AÇO GALVANIZADO A FOGO DIÂMETRO 3/4" - PESADO</t>
  </si>
  <si>
    <t>6.6.0.0.2.</t>
  </si>
  <si>
    <t>CURVA DE 90 GRAUS AÇO GALVANIZADO DIAM.3/4"</t>
  </si>
  <si>
    <t>6.6.0.0.3.</t>
  </si>
  <si>
    <t>BRACADEIRA METALICA TIPO "U" DIAM. 3/4"</t>
  </si>
  <si>
    <t>6.6.0.0.4.</t>
  </si>
  <si>
    <t>6.6.0.0.5.</t>
  </si>
  <si>
    <t>6.6.0.0.6.</t>
  </si>
  <si>
    <t>LUVA EM AÇO GALVANIZADO DIÂMETRO 3/4"</t>
  </si>
  <si>
    <t>6.6.0.0.7.</t>
  </si>
  <si>
    <t>BUCHA E ARRUELA METALICA DIAM. 3/4"</t>
  </si>
  <si>
    <t>PR</t>
  </si>
  <si>
    <t>6.6.0.0.8.</t>
  </si>
  <si>
    <t>ELETRODUTO FLEXÍVEL CORRUGADO REFORÇADO, PVC, DN 25 MM (3/4"), PARA CIRCUITOS TERMINAIS, INSTALADO EM PAREDE - FORNECIMENTO E INSTALAÇÃO. AF_03/2023</t>
  </si>
  <si>
    <t>6.6.0.0.9.</t>
  </si>
  <si>
    <t>6.6.0.0.10.</t>
  </si>
  <si>
    <t>6.6.0.0.11.</t>
  </si>
  <si>
    <t>6.6.0.0.12.</t>
  </si>
  <si>
    <t>COMP 226_SEE</t>
  </si>
  <si>
    <t>6.6.0.0.13.</t>
  </si>
  <si>
    <t>GAIOLA PADRÃO EM AÇO CA-50 8.0 MM PARA PROTEÇÃO DAS LUMINÁRIAS</t>
  </si>
  <si>
    <t>6.6.0.0.14.</t>
  </si>
  <si>
    <t>INTERRUPTOR SIMPLES (3 SECOES)</t>
  </si>
  <si>
    <t>6.6.0.0.15.</t>
  </si>
  <si>
    <t>6.6.0.0.16.</t>
  </si>
  <si>
    <t>TOMADA BAIXA DE EMBUTIR (2 MÓDULOS), 2P+T 10 A, INCLUINDO SUPORTE E PLACA - FORNECIMENTO E INSTALAÇÃO. AF_03/2023</t>
  </si>
  <si>
    <t>6.6.0.0.17.</t>
  </si>
  <si>
    <t>CAIXA RETANGULAR 4" X 2" BAIXA (0,30 M DO PISO), PVC, INSTALADA EM PAREDE - FORNECIMENTO E INSTALAÇÃO. AF_03/2023</t>
  </si>
  <si>
    <t>6.6.0.0.18.</t>
  </si>
  <si>
    <t>6.6.0.0.19.</t>
  </si>
  <si>
    <t>6.6.0.0.20.</t>
  </si>
  <si>
    <t>DISJUNTOR TRIPOLAR TIPO DIN, CORRENTE NOMINAL DE 32A - FORNECIMENTO E INSTALAÇÃO. AF_10/2020</t>
  </si>
  <si>
    <t>6.6.0.0.21.</t>
  </si>
  <si>
    <t>6.6.0.0.22.</t>
  </si>
  <si>
    <t>DISJUNTOR MONOPOLAR TIPO DIN, CORRENTE NOMINAL DE 20A - FORNECIMENTO E INSTALAÇÃO. AF_10/2020</t>
  </si>
  <si>
    <t>6.6.0.0.23.</t>
  </si>
  <si>
    <t>6.6.0.0.24.</t>
  </si>
  <si>
    <t>6.7.</t>
  </si>
  <si>
    <t>6.7.1.</t>
  </si>
  <si>
    <t>FECHAMENTO QUADRA</t>
  </si>
  <si>
    <t>6.7.1.0.1.</t>
  </si>
  <si>
    <t>6.7.1.0.2.</t>
  </si>
  <si>
    <t>6.7.2.</t>
  </si>
  <si>
    <t>6.7.2.0.1.</t>
  </si>
  <si>
    <t>6.7.3.</t>
  </si>
  <si>
    <t>MURETA</t>
  </si>
  <si>
    <t>6.7.3.0.1.</t>
  </si>
  <si>
    <t>COMP 031_SEE</t>
  </si>
  <si>
    <t>6.8.</t>
  </si>
  <si>
    <t>6.8.1.</t>
  </si>
  <si>
    <t>6.8.1.0.1.</t>
  </si>
  <si>
    <t>6.9.</t>
  </si>
  <si>
    <t>6.9.0.0.1.</t>
  </si>
  <si>
    <t>ESTRUTURA TRELIÇADA DE COBERTURA, TIPO ARCO, COM LIGAÇÕES SOLDADAS, INCLUSOS PERFIS METÁLICOS, CHAPAS METÁLICAS, MÃO DE OBRA E TRANSPORTE COM GUINDASTE - FORNECIMENTO E INSTALAÇÃO. AF_01/2020_PSA</t>
  </si>
  <si>
    <t>6.10.</t>
  </si>
  <si>
    <t>6.10.0.0.1.</t>
  </si>
  <si>
    <t>COBERTURA COM TELHA GALVANIZADA ONDULADA 0,5 MM COM ACESSÓRIOS</t>
  </si>
  <si>
    <t>6.11.</t>
  </si>
  <si>
    <t>6.11.1.</t>
  </si>
  <si>
    <t>ACESSIBILIDADE</t>
  </si>
  <si>
    <t>6.11.1.0.1.</t>
  </si>
  <si>
    <t>COMP 084_SEE</t>
  </si>
  <si>
    <t>GUARDA-CORPO COM CORRIMÃO - INCLUSO PINTURA - PADRÃO SEDUC (GOINFRA)</t>
  </si>
  <si>
    <t>6.12.</t>
  </si>
  <si>
    <t>6.12.0.0.1.</t>
  </si>
  <si>
    <t>6.12.0.0.2.</t>
  </si>
  <si>
    <t>6.13.</t>
  </si>
  <si>
    <t>6.13.1.</t>
  </si>
  <si>
    <t>LAMINADO</t>
  </si>
  <si>
    <t>6.13.1.0.1.</t>
  </si>
  <si>
    <t>6.13.1.0.2.</t>
  </si>
  <si>
    <t>COMP 720_SEE</t>
  </si>
  <si>
    <t>6.13.1.0.3.</t>
  </si>
  <si>
    <t>PISO LAMINADO COM CONCRETO USINADO 20MPA E=7 CM</t>
  </si>
  <si>
    <t>6.13.2.</t>
  </si>
  <si>
    <t>ASSENTO ARQUIBANCADA</t>
  </si>
  <si>
    <t>6.13.2.0.1.</t>
  </si>
  <si>
    <t>6.13.2.0.2.</t>
  </si>
  <si>
    <t>6.13.3.</t>
  </si>
  <si>
    <t>6.13.3.0.1.</t>
  </si>
  <si>
    <t>6.14.</t>
  </si>
  <si>
    <t>6.14.1.</t>
  </si>
  <si>
    <t>PINTURA ALVENARIAS, MURETAS, ARQUIBANCADA, PILARES E VIGAS</t>
  </si>
  <si>
    <t>6.14.1.0.1.</t>
  </si>
  <si>
    <t>6.14.2.</t>
  </si>
  <si>
    <t>PINTURA ALAMBRADO</t>
  </si>
  <si>
    <t>6.14.2.0.1.</t>
  </si>
  <si>
    <t>6.14.3.</t>
  </si>
  <si>
    <t>PINTURA DA ESTRUTURA METÁLICA</t>
  </si>
  <si>
    <t>6.14.3.0.1.</t>
  </si>
  <si>
    <t>6.14.4.</t>
  </si>
  <si>
    <t>PINTURA  DO PISO DA QUADRA</t>
  </si>
  <si>
    <t>6.14.4.0.1.</t>
  </si>
  <si>
    <t>PINTURA DE PISO COM TINTA EPÓXI, APLICAÇÃO MANUAL, 2 DEMÃOS, INCLUSO PRIMER EPÓXI. AF_05/2021</t>
  </si>
  <si>
    <t>6.14.4.0.2.</t>
  </si>
  <si>
    <t>6.14.5.</t>
  </si>
  <si>
    <t>PINTURA CALÇADA DE PROTEÇÃO</t>
  </si>
  <si>
    <t>6.14.5.0.1.</t>
  </si>
  <si>
    <t>6.15.</t>
  </si>
  <si>
    <t>6.15.1.</t>
  </si>
  <si>
    <t>ALAMBRADO</t>
  </si>
  <si>
    <t>6.15.1.0.1.</t>
  </si>
  <si>
    <t>ALAMBRADO PARA QUADRA POLIESPORTIVA, ESTRUTURADO POR TUBOS DE ACO GALVANIZADO, (MONTANTES COM DIAMETRO 2", TRAVESSAS E ESCORAS COM DIÂMETRO 1 ¼), COM TELA DE ARAME GALVANIZADO, FIO 12 BWG E MALHA QUADRADA 5X5CM (EXCETO MURETA). AF_03/2021</t>
  </si>
  <si>
    <t>6.15.2.</t>
  </si>
  <si>
    <t>ACESSÓRIOS</t>
  </si>
  <si>
    <t>6.15.2.0.1.</t>
  </si>
  <si>
    <t>CONJUNTO PARA VOLEIBOL EM FERRO GALVANIZADO COM PINTURA (2 SUPORTES)</t>
  </si>
  <si>
    <t>6.15.2.0.2.</t>
  </si>
  <si>
    <t>TRAVES FERRO GALVANIZADO PARA FUTEBOL DE SALÃO PINTADAS - 3,00 x 2,00M - 2 UNID.</t>
  </si>
  <si>
    <t>6.15.2.0.3.</t>
  </si>
  <si>
    <t>6.15.2.0.4.</t>
  </si>
  <si>
    <t>TABELA PARA BASQUETE ESTRUTURA METÁLICA MADEIRA DE LEI (ASSENT./PINTADAS) ARO METÁLICO - 2 UNID.</t>
  </si>
  <si>
    <t>6.15.3.</t>
  </si>
  <si>
    <t>6.15.3.0.1.</t>
  </si>
  <si>
    <t>7.1.</t>
  </si>
  <si>
    <t>7.1.0.0.1.</t>
  </si>
  <si>
    <t>ETAPA 01 - BLOCO 04 - BLOCO VESTIÁRIO COM SANITÁRIOS - PADRÃO SEDUC 2020</t>
  </si>
  <si>
    <t>8.1.</t>
  </si>
  <si>
    <t>8.1.0.0.1.</t>
  </si>
  <si>
    <t>8.2.</t>
  </si>
  <si>
    <t>8.2.0.0.1.</t>
  </si>
  <si>
    <t>8.3.</t>
  </si>
  <si>
    <t>8.3.1.</t>
  </si>
  <si>
    <t>IMPLANTAÇÃO</t>
  </si>
  <si>
    <t>8.3.1.0.1.</t>
  </si>
  <si>
    <t>8.3.1.0.2.</t>
  </si>
  <si>
    <t>8.3.1.0.3.</t>
  </si>
  <si>
    <t>8.3.1.0.4.</t>
  </si>
  <si>
    <t>8.3.1.0.5.</t>
  </si>
  <si>
    <t>8.3.2.</t>
  </si>
  <si>
    <t>INST. ELÉTRICAS</t>
  </si>
  <si>
    <t>8.3.2.0.1.</t>
  </si>
  <si>
    <t>8.3.2.0.2.</t>
  </si>
  <si>
    <t>8.3.3.</t>
  </si>
  <si>
    <t>8.3.3.0.1.</t>
  </si>
  <si>
    <t>8.3.3.0.2.</t>
  </si>
  <si>
    <t>8.4.</t>
  </si>
  <si>
    <t>8.4.1.</t>
  </si>
  <si>
    <t>8.4.1.0.1.</t>
  </si>
  <si>
    <t>8.4.1.0.2.</t>
  </si>
  <si>
    <t>8.4.1.0.3.</t>
  </si>
  <si>
    <t>8.4.2.</t>
  </si>
  <si>
    <t>8.4.2.0.1.</t>
  </si>
  <si>
    <t>8.4.2.0.2.</t>
  </si>
  <si>
    <t>8.4.2.0.3.</t>
  </si>
  <si>
    <t>8.4.2.0.4.</t>
  </si>
  <si>
    <t>8.4.2.0.5.</t>
  </si>
  <si>
    <t>8.4.2.0.6.</t>
  </si>
  <si>
    <t>8.5.</t>
  </si>
  <si>
    <t>8.5.1.</t>
  </si>
  <si>
    <t>8.5.1.0.1.</t>
  </si>
  <si>
    <t>8.5.1.0.2.</t>
  </si>
  <si>
    <t>8.5.1.0.3.</t>
  </si>
  <si>
    <t>8.5.1.0.4.</t>
  </si>
  <si>
    <t>8.5.1.0.5.</t>
  </si>
  <si>
    <t>8.5.1.0.6.</t>
  </si>
  <si>
    <t>8.5.1.0.7.</t>
  </si>
  <si>
    <t>8.5.1.0.8.</t>
  </si>
  <si>
    <t>8.5.1.0.9.</t>
  </si>
  <si>
    <t>8.5.2.</t>
  </si>
  <si>
    <t>8.5.2.0.1.</t>
  </si>
  <si>
    <t>8.5.2.0.2.</t>
  </si>
  <si>
    <t>8.5.2.0.3.</t>
  </si>
  <si>
    <t>8.5.2.0.4.</t>
  </si>
  <si>
    <t>8.5.2.0.5.</t>
  </si>
  <si>
    <t>8.5.3.</t>
  </si>
  <si>
    <t>8.5.3.0.1.</t>
  </si>
  <si>
    <t>8.5.3.0.2.</t>
  </si>
  <si>
    <t>8.5.3.0.3.</t>
  </si>
  <si>
    <t>8.5.3.0.4.</t>
  </si>
  <si>
    <t>8.5.3.0.5.</t>
  </si>
  <si>
    <t>8.5.3.0.6.</t>
  </si>
  <si>
    <t>8.5.4.</t>
  </si>
  <si>
    <t>8.5.4.0.1.</t>
  </si>
  <si>
    <t>8.5.5.</t>
  </si>
  <si>
    <t>8.5.5.0.1.</t>
  </si>
  <si>
    <t>8.6.</t>
  </si>
  <si>
    <t>8.6.0.0.1.</t>
  </si>
  <si>
    <t>8.6.0.0.2.</t>
  </si>
  <si>
    <t>CABO FLEXÍVEL, PVC (70° C), 450/750 V, 4 MM2</t>
  </si>
  <si>
    <t>8.6.0.0.3.</t>
  </si>
  <si>
    <t>CABO FLEXÍVEL PVC (70° C), 0,6/1 KV, 16 MM2</t>
  </si>
  <si>
    <t>8.6.0.0.4.</t>
  </si>
  <si>
    <t>8.6.0.0.5.</t>
  </si>
  <si>
    <t>CAIXA METALICA OCTOGONAL FUNDO MOVEL DUPLA 4"</t>
  </si>
  <si>
    <t>8.6.0.0.6.</t>
  </si>
  <si>
    <t>CAIXA DE PASSAGEM 30X30X40CM (MEDIDAS INTERNAS) COM TAMPA E DRENO BRITA</t>
  </si>
  <si>
    <t>8.6.0.0.7.</t>
  </si>
  <si>
    <t>QUADRO DE DISTRIBUIÇÃO DE ENERGIA EM CHAPA DE AÇO GALVANIZADO, DE EMBUTIR, COM BARRAMENTO TRIFÁSICO, PARA 24 DISJUNTORES DIN 100A - FORNECIMENTO E INSTALAÇÃO. AF_10/2020</t>
  </si>
  <si>
    <t>8.6.0.0.8.</t>
  </si>
  <si>
    <t>8.6.0.0.9.</t>
  </si>
  <si>
    <t>8.6.0.0.10.</t>
  </si>
  <si>
    <t>DISJUNTOR TRIPOLAR DE 60 A 100-A</t>
  </si>
  <si>
    <t>8.6.0.0.11.</t>
  </si>
  <si>
    <t>DISJUNTOR MONOPOLAR TIPO DIN, CORRENTE NOMINAL DE 25A - FORNECIMENTO E INSTALAÇÃO. AF_10/2020</t>
  </si>
  <si>
    <t>8.6.0.0.12.</t>
  </si>
  <si>
    <t>8.6.0.0.13.</t>
  </si>
  <si>
    <t>8.6.0.0.14.</t>
  </si>
  <si>
    <t>ELETRODUTO PVC FLEXÍVEL - MANGUEIRA CORRUGADA LEVE - DIAM. 25MM</t>
  </si>
  <si>
    <t>8.6.0.0.15.</t>
  </si>
  <si>
    <t>ELETRODUTO PVC FLEXÍVEL - MANGUEIRA CORRUGADA REFORÇADA - DIAM. 60MM</t>
  </si>
  <si>
    <t>8.6.0.0.16.</t>
  </si>
  <si>
    <t>8.6.0.0.17.</t>
  </si>
  <si>
    <t>8.6.0.0.18.</t>
  </si>
  <si>
    <t>ELETRODUTO DE PVC RIGIDO DIAMETRO 3/4"</t>
  </si>
  <si>
    <t>8.6.0.0.19.</t>
  </si>
  <si>
    <t>LUVA PARA ELETRODUTO, PVC, ROSCÁVEL, DN 25 MM (3/4"), PARA CIRCUITOS TERMINAIS, INSTALADA EM FORRO - FORNECIMENTO E INSTALAÇÃO. AF_03/2023</t>
  </si>
  <si>
    <t>8.6.0.0.20.</t>
  </si>
  <si>
    <t>CURVA DE 90 GRAUS DE PVC RIGIDO DIAM. 3/4"</t>
  </si>
  <si>
    <t>8.6.0.0.21.</t>
  </si>
  <si>
    <t>FITA ISOLANTE, ROLO DE 20,00 M</t>
  </si>
  <si>
    <t>8.6.0.0.22.</t>
  </si>
  <si>
    <t>FITA DE AUTO FUSAO, ROLO E 10,00 MM</t>
  </si>
  <si>
    <t>8.6.0.0.23.</t>
  </si>
  <si>
    <t>8.6.0.0.24.</t>
  </si>
  <si>
    <t>8.6.0.0.25.</t>
  </si>
  <si>
    <t>8.6.0.0.26.</t>
  </si>
  <si>
    <t>8.6.0.0.27.</t>
  </si>
  <si>
    <t>8.6.0.0.28.</t>
  </si>
  <si>
    <t>LÂMPADA TUBULAR LED DE 18/20 W, BASE G13 - FORNECIMENTO E INSTALAÇÃO. AF_02/2020_PS</t>
  </si>
  <si>
    <t>8.6.0.0.29.</t>
  </si>
  <si>
    <t>8.6.0.0.30.</t>
  </si>
  <si>
    <t>8.6.0.0.31.</t>
  </si>
  <si>
    <t>8.6.0.0.32.</t>
  </si>
  <si>
    <t>CONECTOR TRIPOLAR EM PORCELANA PARA FIOS DE ATÉ 10MM2 (BORNES) 50A-250V (CHUVEIRO)</t>
  </si>
  <si>
    <t>8.7.</t>
  </si>
  <si>
    <t>8.7.1.</t>
  </si>
  <si>
    <t>PEÇAS E ACESSÓRIOS</t>
  </si>
  <si>
    <t>8.7.1.1.</t>
  </si>
  <si>
    <t>VASO SANITÁRIO E ACESSÓRIOS</t>
  </si>
  <si>
    <t>8.7.1.1.1.</t>
  </si>
  <si>
    <t>VASO SANITARIO SIFONADO CONVENCIONAL PARA PCD SEM FURO FRONTAL COM  LOUÇA BRANCA SEM ASSENTO -  FORNECIMENTO E INSTALAÇÃO. AF_01/2020</t>
  </si>
  <si>
    <t>8.7.1.1.2.</t>
  </si>
  <si>
    <t>VASO SANITARIO SIFONADO CONVENCIONAL COM  LOUÇA BRANCA - FORNECIMENTO E INSTALAÇÃO. AF_01/2020</t>
  </si>
  <si>
    <t>8.7.1.1.3.</t>
  </si>
  <si>
    <t>8.7.1.1.4.</t>
  </si>
  <si>
    <t>VÁLVULA DE DESCARGA PARA PcD COM ACABAMENTO CROMADO ANTIVANDALISMO</t>
  </si>
  <si>
    <t>8.7.1.1.5.</t>
  </si>
  <si>
    <t>8.7.1.1.6.</t>
  </si>
  <si>
    <t>8.7.1.1.7.</t>
  </si>
  <si>
    <t>8.7.1.1.8.</t>
  </si>
  <si>
    <t>8.7.1.1.9.</t>
  </si>
  <si>
    <t>8.7.1.1.10.</t>
  </si>
  <si>
    <t>8.7.1.1.11.</t>
  </si>
  <si>
    <t>COMP 427_SEE</t>
  </si>
  <si>
    <t>DUCHA HIGIENICA PLASTICA COM REGISTRO METALICO 1/2 " (GOINFRA + SINAPI)</t>
  </si>
  <si>
    <t>8.7.1.1.12.</t>
  </si>
  <si>
    <t>8.7.1.1.13.</t>
  </si>
  <si>
    <t>8.7.1.1.14.</t>
  </si>
  <si>
    <t>BANCO ARTICULADO, EM ACO INOX, PARA PCD, FIXADO NA PAREDE - FORNECIMENTO E INSTALAÇÃO. AF_01/2020</t>
  </si>
  <si>
    <t>8.7.1.2.</t>
  </si>
  <si>
    <t>LAVATÓRIO E ACESSÓRIOS</t>
  </si>
  <si>
    <t>8.7.1.2.1.</t>
  </si>
  <si>
    <t>LAVATÓRIO MÉDIO SEM COLUNA</t>
  </si>
  <si>
    <t>8.7.1.2.2.</t>
  </si>
  <si>
    <t>8.7.1.2.3.</t>
  </si>
  <si>
    <t>8.7.1.2.4.</t>
  </si>
  <si>
    <t>8.7.1.2.5.</t>
  </si>
  <si>
    <t>TORNEIRA DE MESA PARA PcD COM FECHAMENTO AUTOMÁTICO TEMPORIZADO PARA LAVATÓRIO DIÂMETRO DE 1/2"</t>
  </si>
  <si>
    <t>8.7.1.2.6.</t>
  </si>
  <si>
    <t>8.7.1.2.7.</t>
  </si>
  <si>
    <t>VALVULA PARA LAVATORIO OU BEBEDOURO METALICO DIAMETRO 1"</t>
  </si>
  <si>
    <t>8.7.1.2.8.</t>
  </si>
  <si>
    <t>CUBA DE LOUÇA DE EMBUTIR REDONDA</t>
  </si>
  <si>
    <t>8.7.1.3.</t>
  </si>
  <si>
    <t>FILTRO E CHUVEIROS</t>
  </si>
  <si>
    <t>8.7.1.3.1.</t>
  </si>
  <si>
    <t>8.7.1.3.2.</t>
  </si>
  <si>
    <t>8.7.1.3.3.</t>
  </si>
  <si>
    <t>SABONETEIRA EM METAL / ACABAMENTO CROMADO</t>
  </si>
  <si>
    <t>8.7.1.4.</t>
  </si>
  <si>
    <t>8.7.1.4.1.</t>
  </si>
  <si>
    <t>8.7.1.4.2.</t>
  </si>
  <si>
    <t>REGISTRO DE GAVETA BRUTO, LATÃO, ROSCÁVEL, 1 1/2", COM ACABAMENTO E CANOPLA CROMADOS - FORNECIMENTO E INSTALAÇÃO. AF_08/2021</t>
  </si>
  <si>
    <t>8.7.1.4.3.</t>
  </si>
  <si>
    <t>REGISTRO DE GAVETA BRUTO, LATÃO, ROSCÁVEL, 3/4", COM ACABAMENTO E CANOPLA CROMADOS - FORNECIMENTO E INSTALAÇÃO. AF_08/2021</t>
  </si>
  <si>
    <t>8.7.2.</t>
  </si>
  <si>
    <t>8.7.2.1.</t>
  </si>
  <si>
    <t>8.7.2.1.1.</t>
  </si>
  <si>
    <t>8.7.2.1.2.</t>
  </si>
  <si>
    <t>8.7.2.1.3.</t>
  </si>
  <si>
    <t>8.7.2.1.4.</t>
  </si>
  <si>
    <t>8.7.2.2.</t>
  </si>
  <si>
    <t>8.7.2.2.1.</t>
  </si>
  <si>
    <t>8.7.2.2.2.</t>
  </si>
  <si>
    <t>ADAPTADOR SOLDÁVEL CURTO C/ BOLSA E ROSCA PARA REGISTRO 32X1"</t>
  </si>
  <si>
    <t>8.7.2.3.</t>
  </si>
  <si>
    <t>LUVAS DE PVC</t>
  </si>
  <si>
    <t>8.7.2.3.1.</t>
  </si>
  <si>
    <t>LUVA SOLDAVEL DIAMETRO 25 mm</t>
  </si>
  <si>
    <t>8.7.2.3.2.</t>
  </si>
  <si>
    <t>LUVA SOLDAVEL C/ROSCA DIAMETRO 32 X 1"</t>
  </si>
  <si>
    <t>8.7.2.3.3.</t>
  </si>
  <si>
    <t>LUVA SOLDAVEL DIAMETRO 40 mm</t>
  </si>
  <si>
    <t>8.7.2.3.4.</t>
  </si>
  <si>
    <t>LUVA SOLDAVEL DIAMETRO 50 mm</t>
  </si>
  <si>
    <t>8.7.2.4.</t>
  </si>
  <si>
    <t>BUCHAS</t>
  </si>
  <si>
    <t>8.7.2.4.1.</t>
  </si>
  <si>
    <t>8.7.2.4.2.</t>
  </si>
  <si>
    <t>LUVA DE REDUÇÃO, PVC, SOLDÁVEL, DN 50MM X 25MM, INSTALADO EM PRUMADA DE ÁGUA   FORNECIMENTO E INSTALAÇÃO. AF_06/2022</t>
  </si>
  <si>
    <t>8.7.2.5.</t>
  </si>
  <si>
    <t>JOELHO</t>
  </si>
  <si>
    <t>8.7.2.5.1.</t>
  </si>
  <si>
    <t>8.7.2.5.2.</t>
  </si>
  <si>
    <t>JOELHO 90 GRAUS SOLDAVEL DIAMETRO 32 MM (1")</t>
  </si>
  <si>
    <t>8.7.2.5.3.</t>
  </si>
  <si>
    <t>8.7.2.5.4.</t>
  </si>
  <si>
    <t>JOELHO DE REDUÇÃO 90 GRAUS SOLDAVEL DIAM. 32 MM X 25 MM</t>
  </si>
  <si>
    <t>8.7.2.5.5.</t>
  </si>
  <si>
    <t>JOELHO 90 GRAUS C/ROSCA E BUCHA LATAO DIAM.1/2"</t>
  </si>
  <si>
    <t>8.7.2.5.6.</t>
  </si>
  <si>
    <t>8.7.2.6.</t>
  </si>
  <si>
    <t>8.7.2.6.1.</t>
  </si>
  <si>
    <t>8.7.2.6.2.</t>
  </si>
  <si>
    <t>8.7.2.6.3.</t>
  </si>
  <si>
    <t>8.7.2.6.4.</t>
  </si>
  <si>
    <t>TE REDUCAO 90 GRAUS SOLDAVEL 32 X 25 mm</t>
  </si>
  <si>
    <t>8.7.2.6.5.</t>
  </si>
  <si>
    <t>8.7.2.7.</t>
  </si>
  <si>
    <t>8.7.2.7.1.</t>
  </si>
  <si>
    <t>8.7.2.7.2.</t>
  </si>
  <si>
    <t>8.7.3.</t>
  </si>
  <si>
    <t>8.7.3.1.</t>
  </si>
  <si>
    <t>CORPO DE CAIXA SIFONADA / RALO</t>
  </si>
  <si>
    <t>8.7.3.1.1.</t>
  </si>
  <si>
    <t>8.7.3.1.2.</t>
  </si>
  <si>
    <t>GRELHA QUADRADA BRANCA DIAM. 100 MM</t>
  </si>
  <si>
    <t>8.7.3.1.3.</t>
  </si>
  <si>
    <t>COMP 591_SEE</t>
  </si>
  <si>
    <t>8.7.3.1.4.</t>
  </si>
  <si>
    <t>8.7.3.1.5.</t>
  </si>
  <si>
    <t>8.7.3.2.</t>
  </si>
  <si>
    <t>8.7.3.2.1.</t>
  </si>
  <si>
    <t>8.7.3.2.2.</t>
  </si>
  <si>
    <t>CURVA 90 GRAUS CURTA DIAM. 50 MM (ESGOTO)</t>
  </si>
  <si>
    <t>8.7.3.3.</t>
  </si>
  <si>
    <t>8.7.3.3.1.</t>
  </si>
  <si>
    <t>8.7.3.3.2.</t>
  </si>
  <si>
    <t>JOELHO 45 GRAUS, PVC, SERIE NORMAL, ESGOTO PREDIAL, DN 50 MM, JUNTA ELÁSTICA, FORNECIDO E INSTALADO EM PRUMADA DE ESGOTO SANITÁRIO OU VENTILAÇÃO. AF_08/2022</t>
  </si>
  <si>
    <t>8.7.3.3.3.</t>
  </si>
  <si>
    <t>JOELHO 45 GRAUS DIAMETRO 100 MM (ESGOTO)</t>
  </si>
  <si>
    <t>8.7.3.3.4.</t>
  </si>
  <si>
    <t>JOELHO 90 GRAUS DIAMETRO 50 MM (ESGOTO)</t>
  </si>
  <si>
    <t>8.7.3.3.5.</t>
  </si>
  <si>
    <t>8.7.3.3.6.</t>
  </si>
  <si>
    <t>JOELHO 90 GRAUS C/ANEL 50 MM</t>
  </si>
  <si>
    <t>8.7.3.4.</t>
  </si>
  <si>
    <t>JUNÇÕES</t>
  </si>
  <si>
    <t>8.7.3.4.1.</t>
  </si>
  <si>
    <t>JUNCAO SIMPLES DIAM. 100 X 50 MM (ESGOTO)</t>
  </si>
  <si>
    <t>8.7.3.4.2.</t>
  </si>
  <si>
    <t>JUNCAO SIMPLES DIAM. 100 X 100 MM (ESGOTO)</t>
  </si>
  <si>
    <t>8.7.3.5.</t>
  </si>
  <si>
    <t>LUVAS</t>
  </si>
  <si>
    <t>8.7.3.5.1.</t>
  </si>
  <si>
    <t>LUVA SIMPLES DIAMETRO 40 MM - (ESGOTO)</t>
  </si>
  <si>
    <t>8.7.3.5.2.</t>
  </si>
  <si>
    <t>LUVA SIMPLES DIAMETRO 50 MM - (ESGOTO)</t>
  </si>
  <si>
    <t>8.7.3.5.3.</t>
  </si>
  <si>
    <t>8.7.3.6.</t>
  </si>
  <si>
    <t>REDUÇÕES</t>
  </si>
  <si>
    <t>8.7.3.6.1.</t>
  </si>
  <si>
    <t>8.7.3.6.2.</t>
  </si>
  <si>
    <t>REDUCAO EXCENTRICA 100 X 50 MM (ESGOTO)</t>
  </si>
  <si>
    <t>8.7.3.7.</t>
  </si>
  <si>
    <t>8.7.3.7.1.</t>
  </si>
  <si>
    <t>8.7.3.8.</t>
  </si>
  <si>
    <t>8.7.3.8.1.</t>
  </si>
  <si>
    <t>8.7.3.8.2.</t>
  </si>
  <si>
    <t>8.7.3.8.3.</t>
  </si>
  <si>
    <t>8.7.4.</t>
  </si>
  <si>
    <t>8.7.4.0.1.</t>
  </si>
  <si>
    <t>8.7.4.0.2.</t>
  </si>
  <si>
    <t>8.8.</t>
  </si>
  <si>
    <t>8.8.0.0.1.</t>
  </si>
  <si>
    <t>8.8.0.0.2.</t>
  </si>
  <si>
    <t>8.8.0.0.3.</t>
  </si>
  <si>
    <t>8.9.</t>
  </si>
  <si>
    <t>8.9.0.0.1.</t>
  </si>
  <si>
    <t>8.9.0.0.2.</t>
  </si>
  <si>
    <t>IMPERMEABILIZACAO - ARGAMASSA SINTÉTICA SEMI-FLEXIVEL</t>
  </si>
  <si>
    <t>8.10.</t>
  </si>
  <si>
    <t>8.10.0.0.1.</t>
  </si>
  <si>
    <t>8.11.</t>
  </si>
  <si>
    <t>8.11.0.0.1.</t>
  </si>
  <si>
    <t>COBERTURA COM TELHA PLAN RESINADA COR VERMELHA</t>
  </si>
  <si>
    <t>8.11.0.0.2.</t>
  </si>
  <si>
    <t>CUMEEIRA  P/ TELHA PLAN RESINADA COR VERMELHA</t>
  </si>
  <si>
    <t>8.11.0.0.3.</t>
  </si>
  <si>
    <t>EMBOÇAMENTO COM ARGAMASSA TRAÇO 1:2:9 (CIMENTO, CAL E AREIA). AF_07/2019</t>
  </si>
  <si>
    <t>8.12.</t>
  </si>
  <si>
    <t>8.12.0.0.1.</t>
  </si>
  <si>
    <t>8.12.0.0.2.</t>
  </si>
  <si>
    <t>8.12.0.0.3.</t>
  </si>
  <si>
    <t>8.12.0.0.4.</t>
  </si>
  <si>
    <t>PORTA DE ABRIR DE 01 FOLHA EM CHAPA DE AÇO PARA SANITÁRIO PF-10 C/FERRAGENS</t>
  </si>
  <si>
    <t>8.13.</t>
  </si>
  <si>
    <t>8.13.0.0.1.</t>
  </si>
  <si>
    <t>8.14.</t>
  </si>
  <si>
    <t>8.14.0.0.1.</t>
  </si>
  <si>
    <t>8.14.0.0.2.</t>
  </si>
  <si>
    <t>8.14.0.0.3.</t>
  </si>
  <si>
    <t>8.14.0.0.4.</t>
  </si>
  <si>
    <t>REVESTIMENTO COM CERÂMICA</t>
  </si>
  <si>
    <t>8.15.</t>
  </si>
  <si>
    <t>8.15.0.0.1.</t>
  </si>
  <si>
    <t>8.15.0.0.2.</t>
  </si>
  <si>
    <t>8.16.</t>
  </si>
  <si>
    <t>8.16.0.0.1.</t>
  </si>
  <si>
    <t>8.16.0.0.2.</t>
  </si>
  <si>
    <t>8.16.0.0.3.</t>
  </si>
  <si>
    <t>8.16.0.0.4.</t>
  </si>
  <si>
    <t>PASSEIO PROTECAO EM CONC.DESEMPEN.5 CM 1:2,5:3,5 (INCLUSO ESPELHO DE 30CM/ESCAVAÇÃO/REATERRO/APILOAMENTO/ATERRO INTERNO)</t>
  </si>
  <si>
    <t>8.17.</t>
  </si>
  <si>
    <t>8.17.0.0.1.</t>
  </si>
  <si>
    <t>BARRA DE APOIO EM AÇO INOX - 40 CM</t>
  </si>
  <si>
    <t>8.17.0.0.2.</t>
  </si>
  <si>
    <t>BARRA DE APOIO EM AÇO INOX - 80 CM</t>
  </si>
  <si>
    <t>8.18.</t>
  </si>
  <si>
    <t>8.18.1.</t>
  </si>
  <si>
    <t>PINTURA COM BARRADO - TINTA ESMALTE</t>
  </si>
  <si>
    <t>8.18.1.0.1.</t>
  </si>
  <si>
    <t>8.18.1.0.2.</t>
  </si>
  <si>
    <t>8.18.2.</t>
  </si>
  <si>
    <t>PINTURA ACIMA DO BARRADO - TINTA ACRÍLICA</t>
  </si>
  <si>
    <t>8.18.2.0.1.</t>
  </si>
  <si>
    <t>8.18.2.0.2.</t>
  </si>
  <si>
    <t>8.18.3.</t>
  </si>
  <si>
    <t>PINTURA DO TETO - TINTA PVA</t>
  </si>
  <si>
    <t>8.18.3.0.1.</t>
  </si>
  <si>
    <t>8.18.3.0.2.</t>
  </si>
  <si>
    <t>8.18.4.</t>
  </si>
  <si>
    <t>PINTURA EXTERNA</t>
  </si>
  <si>
    <t>8.18.4.0.1.</t>
  </si>
  <si>
    <t>8.18.5.</t>
  </si>
  <si>
    <t>ESQUADRIAS</t>
  </si>
  <si>
    <t>8.18.5.0.1.</t>
  </si>
  <si>
    <t>8.18.6.</t>
  </si>
  <si>
    <t>ESTRUT. METÁLICA DA COBERTURA</t>
  </si>
  <si>
    <t>8.18.6.0.1.</t>
  </si>
  <si>
    <t>8.19.</t>
  </si>
  <si>
    <t>8.19.0.0.1.</t>
  </si>
  <si>
    <t>8.19.0.0.2.</t>
  </si>
  <si>
    <t>8.19.0.0.3.</t>
  </si>
  <si>
    <t>COMP 419_SEE</t>
  </si>
  <si>
    <t>BANCO DE GRANITO (GOINFRA)</t>
  </si>
  <si>
    <t>8.19.0.0.4.</t>
  </si>
  <si>
    <t>9.1.</t>
  </si>
  <si>
    <t>9.1.0.0.1.</t>
  </si>
  <si>
    <t>COMP 083_SEE</t>
  </si>
  <si>
    <t>CORRIMÃO DE PISO - INCLUSO PINTURA - PADRÃO SEDUC (GOINFRA)</t>
  </si>
  <si>
    <t>9.2.</t>
  </si>
  <si>
    <t>9.2.0.0.1.</t>
  </si>
  <si>
    <t>10.1.</t>
  </si>
  <si>
    <t>10.1.0.0.1.</t>
  </si>
  <si>
    <t>10.2.</t>
  </si>
  <si>
    <t>10.2.0.0.1.</t>
  </si>
  <si>
    <t>10.3.</t>
  </si>
  <si>
    <t>10.3.0.0.1.</t>
  </si>
  <si>
    <t>ATERRO INTERNO SEM APILOAMENTO COM TRANSPORTE EM CARRINHO MÃO</t>
  </si>
  <si>
    <t>10.3.0.0.2.</t>
  </si>
  <si>
    <t>10.4.</t>
  </si>
  <si>
    <t>10.4.1.</t>
  </si>
  <si>
    <t>ESTACAS E BLOCOS</t>
  </si>
  <si>
    <t>10.4.1.0.1.</t>
  </si>
  <si>
    <t>ESTACA A TRADO DIAM.25 CM SEM FERRO</t>
  </si>
  <si>
    <t>10.4.1.0.2.</t>
  </si>
  <si>
    <t>10.4.1.0.3.</t>
  </si>
  <si>
    <t>10.4.1.0.4.</t>
  </si>
  <si>
    <t>10.4.1.0.5.</t>
  </si>
  <si>
    <t>10.4.1.0.6.</t>
  </si>
  <si>
    <t>10.4.1.0.7.</t>
  </si>
  <si>
    <t>REATERRO COM APILOAMENTO MANUAL (BLOCOS/SAPATAS)</t>
  </si>
  <si>
    <t>10.4.1.0.8.</t>
  </si>
  <si>
    <t>10.4.1.0.9.</t>
  </si>
  <si>
    <t>10.4.1.0.10.</t>
  </si>
  <si>
    <t>10.4.1.0.11.</t>
  </si>
  <si>
    <t>10.5.</t>
  </si>
  <si>
    <t>10.5.0.0.1.</t>
  </si>
  <si>
    <t>10.6.</t>
  </si>
  <si>
    <t>10.6.1.</t>
  </si>
  <si>
    <t>METÁLICA</t>
  </si>
  <si>
    <t>10.6.1.0.1.</t>
  </si>
  <si>
    <t>COBERTURA COM TELHA CHAPA GALVANIZADA  TRAPEZOIDAL 0,5 MM COM ACESSÓRIOS</t>
  </si>
  <si>
    <t>10.6.2.</t>
  </si>
  <si>
    <t>CALHA E RUFO</t>
  </si>
  <si>
    <t>10.6.2.0.1.</t>
  </si>
  <si>
    <t>CALHA DE CHAPA GALVANIZADA</t>
  </si>
  <si>
    <t>10.7.</t>
  </si>
  <si>
    <t>10.7.1.</t>
  </si>
  <si>
    <t>10.7.1.0.1.</t>
  </si>
  <si>
    <t>GRANITINA 8MM FUNDIDA COM CONTRAPISO (1CI:3ARML) E=2CM, JUNTA PLASTICA 27MM E RESINA ACRÍLICA (GOINFRA + SINAPI)</t>
  </si>
  <si>
    <t>10.8.</t>
  </si>
  <si>
    <t>10.8.1.</t>
  </si>
  <si>
    <t>10.8.1.0.1.</t>
  </si>
  <si>
    <t>10.9.</t>
  </si>
  <si>
    <t>10.9.0.0.1.</t>
  </si>
  <si>
    <t>11.1.</t>
  </si>
  <si>
    <t>11.1.0.0.1.</t>
  </si>
  <si>
    <t>12.1.</t>
  </si>
  <si>
    <t>12.1.0.0.1.</t>
  </si>
  <si>
    <t>12.2.</t>
  </si>
  <si>
    <t>12.2.0.0.1.</t>
  </si>
  <si>
    <t>12.3.</t>
  </si>
  <si>
    <t>12.3.0.0.1.</t>
  </si>
  <si>
    <t>12.3.0.0.2.</t>
  </si>
  <si>
    <t>12.4.</t>
  </si>
  <si>
    <t>12.4.1.</t>
  </si>
  <si>
    <t>12.4.1.0.1.</t>
  </si>
  <si>
    <t>12.4.1.0.2.</t>
  </si>
  <si>
    <t>12.4.1.0.3.</t>
  </si>
  <si>
    <t>12.4.1.0.4.</t>
  </si>
  <si>
    <t>12.4.1.0.5.</t>
  </si>
  <si>
    <t>12.4.1.0.6.</t>
  </si>
  <si>
    <t>12.4.1.0.7.</t>
  </si>
  <si>
    <t>12.4.1.0.8.</t>
  </si>
  <si>
    <t>12.4.1.0.9.</t>
  </si>
  <si>
    <t>12.4.1.0.10.</t>
  </si>
  <si>
    <t>12.4.1.0.11.</t>
  </si>
  <si>
    <t>12.5.</t>
  </si>
  <si>
    <t>12.5.0.0.1.</t>
  </si>
  <si>
    <t>12.6.</t>
  </si>
  <si>
    <t>12.6.1.</t>
  </si>
  <si>
    <t>12.6.1.0.1.</t>
  </si>
  <si>
    <t>12.6.2.</t>
  </si>
  <si>
    <t>12.6.2.0.1.</t>
  </si>
  <si>
    <t>12.7.</t>
  </si>
  <si>
    <t>12.7.1.</t>
  </si>
  <si>
    <t>12.7.1.0.1.</t>
  </si>
  <si>
    <t>12.8.</t>
  </si>
  <si>
    <t>12.8.1.</t>
  </si>
  <si>
    <t>12.8.1.0.1.</t>
  </si>
  <si>
    <t>12.9.</t>
  </si>
  <si>
    <t>12.9.0.0.1.</t>
  </si>
  <si>
    <t>ETAPA 01 - RESERVATÓRIO ELEVADO - 12.500 L - 13 M DE ALTURA</t>
  </si>
  <si>
    <t>13.1.</t>
  </si>
  <si>
    <t>13.1.0.0.1.</t>
  </si>
  <si>
    <t>13.2.</t>
  </si>
  <si>
    <t>13.2.0.0.1.</t>
  </si>
  <si>
    <t>13.3.</t>
  </si>
  <si>
    <t>13.3.0.0.1.</t>
  </si>
  <si>
    <t>13.3.0.0.2.</t>
  </si>
  <si>
    <t>13.4.</t>
  </si>
  <si>
    <t>13.4.1.</t>
  </si>
  <si>
    <t>TUBULÕES</t>
  </si>
  <si>
    <t>13.4.1.0.1.</t>
  </si>
  <si>
    <t>TUBULÃO A CÉU ABERTO, DIÂMETRO DO FUSTE DE 70CM, ESCAVAÇÃO MECÂNICA, SEM ALARGAMENTO DE BASE, CONCRETO USINADO E LANÇADO COM BOMBA OU DIRETAMENTE DO CAMINHÃO (EXCLUSIVE BOMBEAMENTO, MOBILIZAÇÃO E DESMOBILIZAÇÃO). AF_05/2020_PA</t>
  </si>
  <si>
    <t>13.4.1.0.2.</t>
  </si>
  <si>
    <t>13.4.1.0.3.</t>
  </si>
  <si>
    <t>13.4.1.0.4.</t>
  </si>
  <si>
    <t>ACO CA 50-A - 12,5 MM (1/2") - (OBRAS CIVIS)</t>
  </si>
  <si>
    <t>13.4.2.</t>
  </si>
  <si>
    <t>13.4.2.0.1.</t>
  </si>
  <si>
    <t>13.5.</t>
  </si>
  <si>
    <t>13.5.1.</t>
  </si>
  <si>
    <t>13.5.1.0.1.</t>
  </si>
  <si>
    <t>13.5.1.0.2.</t>
  </si>
  <si>
    <t>13.5.1.0.3.</t>
  </si>
  <si>
    <t>13.5.1.0.4.</t>
  </si>
  <si>
    <t>13.5.1.0.5.</t>
  </si>
  <si>
    <t>13.5.1.0.6.</t>
  </si>
  <si>
    <t>13.5.1.0.7.</t>
  </si>
  <si>
    <t>13.5.1.0.8.</t>
  </si>
  <si>
    <t>13.5.2.</t>
  </si>
  <si>
    <t>13.5.2.0.1.</t>
  </si>
  <si>
    <t>13.5.2.0.2.</t>
  </si>
  <si>
    <t>13.5.2.0.3.</t>
  </si>
  <si>
    <t>13.5.2.0.4.</t>
  </si>
  <si>
    <t>13.5.2.0.5.</t>
  </si>
  <si>
    <t>ACO CA-50A - 12,5 MM (1/2") - (OBRAS CIVIS)</t>
  </si>
  <si>
    <t>13.5.3.</t>
  </si>
  <si>
    <t>VIGAS SUPERIORES</t>
  </si>
  <si>
    <t>13.5.3.0.1.</t>
  </si>
  <si>
    <t>13.5.3.0.2.</t>
  </si>
  <si>
    <t>13.5.3.0.3.</t>
  </si>
  <si>
    <t>13.5.3.0.4.</t>
  </si>
  <si>
    <t>13.5.3.0.5.</t>
  </si>
  <si>
    <t>13.5.4.</t>
  </si>
  <si>
    <t>PAREDE DO RESERVATÓRIO</t>
  </si>
  <si>
    <t>13.5.4.0.1.</t>
  </si>
  <si>
    <t>13.5.4.0.2.</t>
  </si>
  <si>
    <t>13.5.4.0.3.</t>
  </si>
  <si>
    <t>13.5.4.0.4.</t>
  </si>
  <si>
    <t>13.5.4.0.5.</t>
  </si>
  <si>
    <t>13.5.5.</t>
  </si>
  <si>
    <t>LAJES INTERMEDIÁRIAS, FUNDO E TAMPA</t>
  </si>
  <si>
    <t>13.5.5.0.1.</t>
  </si>
  <si>
    <t>13.5.5.0.2.</t>
  </si>
  <si>
    <t>13.5.5.0.3.</t>
  </si>
  <si>
    <t>13.5.5.0.4.</t>
  </si>
  <si>
    <t>13.5.5.0.5.</t>
  </si>
  <si>
    <t>13.5.5.0.6.</t>
  </si>
  <si>
    <t>13.5.5.0.7.</t>
  </si>
  <si>
    <t>13.5.6.</t>
  </si>
  <si>
    <t>13.5.6.0.1.</t>
  </si>
  <si>
    <t>13.6.</t>
  </si>
  <si>
    <t>13.6.0.0.1.</t>
  </si>
  <si>
    <t>REGISTRO DE GAVETA BRUTO DIAMETRO 1"</t>
  </si>
  <si>
    <t>13.6.0.0.2.</t>
  </si>
  <si>
    <t>REGISTRO DE GAVETA BRUTO DIAMETRO 1.1/2"</t>
  </si>
  <si>
    <t>13.6.0.0.3.</t>
  </si>
  <si>
    <t>REGISTRO DE GAVETA BRUTO DIAMETRO 3"</t>
  </si>
  <si>
    <t>13.6.0.0.4.</t>
  </si>
  <si>
    <t>TUBO SOLDAVEL PVC MARROM DIAM. 32 MM</t>
  </si>
  <si>
    <t>13.6.0.0.5.</t>
  </si>
  <si>
    <t>TUBO SOLDAVEL PVC MARROM DIAM. 50 MM</t>
  </si>
  <si>
    <t>13.6.0.0.6.</t>
  </si>
  <si>
    <t>TUBO SOLDAVEL PVC MARROM DIAM. 85 MM</t>
  </si>
  <si>
    <t>13.6.0.0.7.</t>
  </si>
  <si>
    <t>ADAPTADOR COM FLANGES LIVRES, PVC, SOLDÁVEL LONGO, DN 32 MM X 1 , INSTALADO EM RESERVAÇÃO DE ÁGUA DE EDIFICAÇÃO QUE POSSUA RESERVATÓRIO DE FIBRA/FIBROCIMENTO   FORNECIMENTO E INSTALAÇÃO. AF_06/2016</t>
  </si>
  <si>
    <t>13.6.0.0.8.</t>
  </si>
  <si>
    <t>ADAPTADOR PVC SOLDÁVEL LONGO COM FLANGES LIVRES PARA CAIXA D'ÁGUA 50X1.1/2"</t>
  </si>
  <si>
    <t>13.6.0.0.9.</t>
  </si>
  <si>
    <t>13.6.0.0.10.</t>
  </si>
  <si>
    <t>13.6.0.0.11.</t>
  </si>
  <si>
    <t>ADAPTADOR SOLDAVEL CURTO C/ BOLSA E ROSCA PARA REGISTRO 85 X 3"</t>
  </si>
  <si>
    <t>13.6.0.0.12.</t>
  </si>
  <si>
    <t>ADAPTADOR COM FLANGES LIVRES, PVC, SOLDÁVEL LONGO, DN 85 MM X 3 , INSTALADO EM RESERVAÇÃO DE ÁGUA DE EDIFICAÇÃO QUE POSSUA RESERVATÓRIO DE FIBRA/FIBROCIMENTO   FORNECIMENTO E INSTALAÇÃO. AF_06/2016</t>
  </si>
  <si>
    <t>13.6.0.0.13.</t>
  </si>
  <si>
    <t>LUVA SOLDAVEL DIAMETRO 32 mm</t>
  </si>
  <si>
    <t>13.6.0.0.14.</t>
  </si>
  <si>
    <t>13.6.0.0.15.</t>
  </si>
  <si>
    <t>LUVA SOLDAVEL DIAMETRO 85 mm</t>
  </si>
  <si>
    <t>13.6.0.0.16.</t>
  </si>
  <si>
    <t>13.6.0.0.17.</t>
  </si>
  <si>
    <t>13.6.0.0.18.</t>
  </si>
  <si>
    <t>JOELHO 90 GRAUS SOLDAVEL 50 mm (MARROM)</t>
  </si>
  <si>
    <t>13.6.0.0.19.</t>
  </si>
  <si>
    <t>JOELHO 90 GRAUS SOLDAVEL DIAMETRO 85 mm</t>
  </si>
  <si>
    <t>13.6.0.0.20.</t>
  </si>
  <si>
    <t>TE 90 GRAUS SOLDAVEL DIAMETRO 32 MM</t>
  </si>
  <si>
    <t>13.6.0.0.21.</t>
  </si>
  <si>
    <t>TE 90 GRAUS SOLDAVEL DIAMETRO 85 MM</t>
  </si>
  <si>
    <t>13.6.0.0.22.</t>
  </si>
  <si>
    <t>TE REDUCAO 90 GRAUS SOLDAVEL 50 X 32 mm</t>
  </si>
  <si>
    <t>13.6.0.0.23.</t>
  </si>
  <si>
    <t>TE 90 GRAUS SOLDAVEL COM ROSCA NA BOLSA CENTRAL 32 X 32 X 3/4"</t>
  </si>
  <si>
    <t>13.6.0.0.24.</t>
  </si>
  <si>
    <t>UNIAO SOLDAVEL DIAMETRO 32 mm</t>
  </si>
  <si>
    <t>13.6.0.0.25.</t>
  </si>
  <si>
    <t>UNIAO SOLDAVEL DIAMETRO 50 mm</t>
  </si>
  <si>
    <t>13.6.0.0.26.</t>
  </si>
  <si>
    <t>TORNEIRA BOIA DIAMETRO 1.1/4" - 32 MM</t>
  </si>
  <si>
    <t>13.6.0.0.27.</t>
  </si>
  <si>
    <t>TUBO FERRO GALVANIZADO 1"</t>
  </si>
  <si>
    <t>13.6.0.0.28.</t>
  </si>
  <si>
    <t>TUBO DE AÇO GALVANIZADO COM COSTURA, CLASSE MÉDIA, DN 32 (1 1/4"), CONEXÃO ROSQUEADA, INSTALADO EM REDE DE ALIMENTAÇÃO PARA HIDRANTE - FORNECIMENTO E INSTALAÇÃO. AF_10/2020</t>
  </si>
  <si>
    <t>13.6.0.0.29.</t>
  </si>
  <si>
    <t>CHAVE DE FLUXO 3/4"</t>
  </si>
  <si>
    <t>13.6.0.0.30.</t>
  </si>
  <si>
    <t>VALVULA DE RETENÇÃO HORIZONTAL 1"</t>
  </si>
  <si>
    <t>13.6.0.0.31.</t>
  </si>
  <si>
    <t>VALVULA DE RETENÇÃO VERTICAL 1"</t>
  </si>
  <si>
    <t>13.6.0.0.32.</t>
  </si>
  <si>
    <t>NIPLE, EM FERRO GALVANIZADO, DN 25 (1"), CONEXÃO ROSQUEADA, INSTALADO EM REDE DE ALIMENTAÇÃO PARA HIDRANTE - FORNECIMENTO E INSTALAÇÃO. AF_10/2020</t>
  </si>
  <si>
    <t>13.6.0.0.33.</t>
  </si>
  <si>
    <t>TÊ, EM FERRO GALVANIZADO, CONEXÃO ROSQUEADA, DN 25 (1"), INSTALADO EM REDE DE ALIMENTAÇÃO PARA SPRINKLER - FORNECIMENTO E INSTALAÇÃO. AF_10/2020</t>
  </si>
  <si>
    <t>13.6.0.0.34.</t>
  </si>
  <si>
    <t>COTOVELO FERRO GALVANIZADO 90º X 1"</t>
  </si>
  <si>
    <t>13.6.0.0.35.</t>
  </si>
  <si>
    <t>COTOVELO 90 GRAUS, EM FERRO GALVANIZADO, CONEXÃO ROSQUEADA, DN 65 (2 1/2), INSTALADO EM RESERVAÇÃO DE ÁGUA DE EDIFICAÇÃO QUE POSSUA RESERVATÓRIO DE FIBRA/FIBROCIMENTO  FORNECIMENTO E INSTALAÇÃO. AF_06/2016</t>
  </si>
  <si>
    <t>13.6.0.0.36.</t>
  </si>
  <si>
    <t>COMP 066_SEE</t>
  </si>
  <si>
    <t>COTOVELO FERRO GALVANIZADO 90º X 1.1/4" (GOINFRA + SINAPI)</t>
  </si>
  <si>
    <t>13.6.0.0.37.</t>
  </si>
  <si>
    <t>UNIÃO, EM FERRO GALVANIZADO, DN 32 (1 1/4"), CONEXÃO ROSQUEADA, INSTALADO EM REDE DE ALIMENTAÇÃO PARA HIDRANTE - FORNECIMENTO E INSTALAÇÃO. AF_10/2020</t>
  </si>
  <si>
    <t>13.6.0.0.38.</t>
  </si>
  <si>
    <t>COMP 331_SEE</t>
  </si>
  <si>
    <t>VALVULA PÉ DE CRIVO 1.1/4" (GOINFRA + SINAPI)</t>
  </si>
  <si>
    <t>13.6.0.0.39.</t>
  </si>
  <si>
    <t>COMP 071_SEE</t>
  </si>
  <si>
    <t>UNIÃO COM ASSENTO MACHO FEMEA 1" (GOINFRA + SINAPI)</t>
  </si>
  <si>
    <t>13.6.0.0.40.</t>
  </si>
  <si>
    <t>COMP 330_SEE</t>
  </si>
  <si>
    <t>LUVA SIMPLES 1" (GOINFRA + SINAPI)</t>
  </si>
  <si>
    <t>13.6.0.0.41.</t>
  </si>
  <si>
    <t>COMP 095_SEE</t>
  </si>
  <si>
    <t>ADAPTADOR PARA MANGOTE 1" (GOINFRA + COT)</t>
  </si>
  <si>
    <t>13.6.0.0.42.</t>
  </si>
  <si>
    <t>COMP 094_SEE</t>
  </si>
  <si>
    <t>MANGUEIRA DE BORRACHA PARA ALTA PRESSÃO 1" - FORNECIMENTO E INSTALAÇÃO (GOINFRA + ORSE)</t>
  </si>
  <si>
    <t>13.6.0.0.43.</t>
  </si>
  <si>
    <t>COMP 092_SEE</t>
  </si>
  <si>
    <t>13.6.0.0.44.</t>
  </si>
  <si>
    <t>COMP 090_SEE</t>
  </si>
  <si>
    <t>CONJUNTO MOTO BOMBA VAZÃO 5 M³/H, HM=20 M, REC. 1", SUCÇÃO 1.1/4" (GOINFRA + SINAPI)</t>
  </si>
  <si>
    <t>13.7.</t>
  </si>
  <si>
    <t>13.7.0.0.1.</t>
  </si>
  <si>
    <t>13.8.</t>
  </si>
  <si>
    <t>13.8.0.0.1.</t>
  </si>
  <si>
    <t>REGULARIZAÇÃO (1:3) E=2 CM</t>
  </si>
  <si>
    <t>13.8.0.0.2.</t>
  </si>
  <si>
    <t>MANTA ASFÁLTICA TIPO III - B ( 3 MM)</t>
  </si>
  <si>
    <t>13.8.0.0.3.</t>
  </si>
  <si>
    <t>PROTECAO MECANICA (1:3) E=2 CM</t>
  </si>
  <si>
    <t>13.8.0.0.4.</t>
  </si>
  <si>
    <t>13.8.0.0.5.</t>
  </si>
  <si>
    <t>13.9.</t>
  </si>
  <si>
    <t>13.9.0.0.1.</t>
  </si>
  <si>
    <t>ALÇAPÃO FORMATO COIFA EM CHAPA VINCADA Nº. 18 H=(10+2)CM, C/ALÇAS E PORTA CADEADOS (INCLUSIVE CADEADOS Nº. 30)</t>
  </si>
  <si>
    <t>13.9.0.0.2.</t>
  </si>
  <si>
    <t>PORTA DE ABRIR DE 01 FOLHA EM VENEZIANA PF-4 C/FERRAGENS</t>
  </si>
  <si>
    <t>13.9.0.0.3.</t>
  </si>
  <si>
    <t>ESCADA TIPO MARINHEIRO COM GUARDA CORPO PADRÃO GOINFRA ( H &gt; 3M )</t>
  </si>
  <si>
    <t>13.9.0.0.4.</t>
  </si>
  <si>
    <t>ESCADA TIPO MARINHEIRO SEM GUARDA CORPO PADRÃO GOINFRA ( H &lt;= 3M)</t>
  </si>
  <si>
    <t>13.10.</t>
  </si>
  <si>
    <t>13.10.0.0.1.</t>
  </si>
  <si>
    <t>13.10.0.0.2.</t>
  </si>
  <si>
    <t>13.11.</t>
  </si>
  <si>
    <t>13.11.0.0.1.</t>
  </si>
  <si>
    <t>CHAPISCO ROLADO (1CIM:3 ARML)+(1 COLA:10 CIM)</t>
  </si>
  <si>
    <t>13.11.0.0.2.</t>
  </si>
  <si>
    <t>REBOCO PAULISTA EM FORRO(1CALH:4ARML+150KG CI/M3)</t>
  </si>
  <si>
    <t>13.12.</t>
  </si>
  <si>
    <t>13.12.0.0.1.</t>
  </si>
  <si>
    <t>13.12.0.0.2.</t>
  </si>
  <si>
    <t>13.13.</t>
  </si>
  <si>
    <t>13.13.0.0.1.</t>
  </si>
  <si>
    <t>13.13.0.0.2.</t>
  </si>
  <si>
    <t>13.13.0.0.3.</t>
  </si>
  <si>
    <t>13.13.0.0.4.</t>
  </si>
  <si>
    <t>13.14.</t>
  </si>
  <si>
    <t>13.14.0.0.1.</t>
  </si>
  <si>
    <t>14.1.</t>
  </si>
  <si>
    <t>14.1.0.0.1.</t>
  </si>
  <si>
    <t>14.2.</t>
  </si>
  <si>
    <t>14.2.0.0.1.</t>
  </si>
  <si>
    <t>14.3.</t>
  </si>
  <si>
    <t>14.3.0.0.1.</t>
  </si>
  <si>
    <t>14.3.0.0.2.</t>
  </si>
  <si>
    <t>14.4.</t>
  </si>
  <si>
    <t>14.4.0.0.1.</t>
  </si>
  <si>
    <t>14.4.0.0.2.</t>
  </si>
  <si>
    <t>14.4.0.0.3.</t>
  </si>
  <si>
    <t>14.4.0.0.4.</t>
  </si>
  <si>
    <t>14.4.0.0.5.</t>
  </si>
  <si>
    <t>14.4.0.0.6.</t>
  </si>
  <si>
    <t>14.4.0.0.7.</t>
  </si>
  <si>
    <t>14.5.</t>
  </si>
  <si>
    <t>14.5.0.0.1.</t>
  </si>
  <si>
    <t>14.5.0.0.2.</t>
  </si>
  <si>
    <t>14.5.0.0.3.</t>
  </si>
  <si>
    <t>14.5.0.0.4.</t>
  </si>
  <si>
    <t>14.5.0.0.5.</t>
  </si>
  <si>
    <t>IMPERMEABILIZAÇÃO DE SUPERFÍCIE COM EMULSÃO ASFÁLTICA, 2 DEMÃOS AF_06/2018</t>
  </si>
  <si>
    <t>14.6.</t>
  </si>
  <si>
    <t>14.6.0.0.1.</t>
  </si>
  <si>
    <t>14.6.0.0.2.</t>
  </si>
  <si>
    <t>14.7.</t>
  </si>
  <si>
    <t>14.7.0.0.1.</t>
  </si>
  <si>
    <t>14.8.</t>
  </si>
  <si>
    <t>14.8.0.0.1.</t>
  </si>
  <si>
    <t>15.1.</t>
  </si>
  <si>
    <t>15.1.0.0.1.</t>
  </si>
  <si>
    <t>15.1.0.0.2.</t>
  </si>
  <si>
    <t>15.2.</t>
  </si>
  <si>
    <t>15.2.1.</t>
  </si>
  <si>
    <t>PEÇAS E ACESSÓRIOS 2 CILINDROS</t>
  </si>
  <si>
    <t>15.2.1.0.1.</t>
  </si>
  <si>
    <t>15.2.1.0.2.</t>
  </si>
  <si>
    <t>UNIÃO DE FERRO MALEÁVEL GALVANIZADO 3/4", ASSENTO BRONZE , CLASSE 150, ROSCA NPT - NBR 6925</t>
  </si>
  <si>
    <t>15.2.1.0.3.</t>
  </si>
  <si>
    <t>COMP 382_SEE</t>
  </si>
  <si>
    <t>TE DE REDUCAO DE FERRO GALVANIZADO, COM ROSCA BSP, DE 3/4" X 1/2" (GOINFRA + SINAPI)</t>
  </si>
  <si>
    <t>15.2.1.0.4.</t>
  </si>
  <si>
    <t>COMP 383_SEE</t>
  </si>
  <si>
    <t>15.2.1.0.5.</t>
  </si>
  <si>
    <t>15.2.1.0.6.</t>
  </si>
  <si>
    <t>NIPLE, EM FERRO GALVANIZADO, CONEXÃO ROSQUEADA, DN 15 (1/2"), INSTALADO EM RAMAIS E SUB-RAMAIS DE GÁS - FORNECIMENTO E INSTALAÇÃO. AF_10/2020</t>
  </si>
  <si>
    <t>15.2.1.0.7.</t>
  </si>
  <si>
    <t>NIPLE DUPLO DE FERRO MALEÁVEL GALVANIZADO 3/4" CLASSE 300 ROSCA NPT - NBR 6925</t>
  </si>
  <si>
    <t>15.2.1.0.8.</t>
  </si>
  <si>
    <t>COMP 212_SEE</t>
  </si>
  <si>
    <t>NIPLE DE REDUÇÃO 1/2" X 1/4" BSP (GOINFRA + SINAPI)</t>
  </si>
  <si>
    <t>15.2.1.0.9.</t>
  </si>
  <si>
    <t>COMP 213_SEE</t>
  </si>
  <si>
    <t>NIPLE DE REDUÇÃO 3/4" X 1/2" BSP (GOINFRA + SINAPI)</t>
  </si>
  <si>
    <t>15.2.1.0.10.</t>
  </si>
  <si>
    <t>TUBO DE AÇO GALVANIZADO COM COSTURA, CLASSE MÉDIA, CONEXÃO ROSQUEADA, DN 20 (3/4"), INSTALADO EM RAMAIS E SUB-RAMAIS DE GÁS - FORNECIMENTO E INSTALAÇÃO. AF_10/2020</t>
  </si>
  <si>
    <t>15.2.1.0.11.</t>
  </si>
  <si>
    <t>15.2.1.0.12.</t>
  </si>
  <si>
    <t>COMP 237_SEE</t>
  </si>
  <si>
    <t>FITA ANTICORROSIVA (GOINFRA + SINAPI)</t>
  </si>
  <si>
    <t>15.2.1.0.13.</t>
  </si>
  <si>
    <t>15.2.1.0.14.</t>
  </si>
  <si>
    <t>TE DE FERRO MALEÁVEL GALVANIZADO 3/4" CLASSE 150 ROSCA NPT NBR 6925</t>
  </si>
  <si>
    <t>15.2.1.0.15.</t>
  </si>
  <si>
    <t>COMP 542_SEE</t>
  </si>
  <si>
    <t>VÁLVULA UGV-1 3/4" - FORNECIMENTO E INSTALAÇÃO (GOINFRA + ORSE)</t>
  </si>
  <si>
    <t>15.2.1.0.16.</t>
  </si>
  <si>
    <t>COMP 543_SEE</t>
  </si>
  <si>
    <t>VÁLVULA UGV-1 1/2" - FORNECIMENTO E INSTALAÇÃO (GOINFRA + ORSE)</t>
  </si>
  <si>
    <t>15.2.1.0.17.</t>
  </si>
  <si>
    <t>VÁLVULA DE RETENÇÃO EM LATÃO 7/16" NS (I) X 1/2" NPT (E)</t>
  </si>
  <si>
    <t>15.2.1.0.18.</t>
  </si>
  <si>
    <t>COMP 210_SEE</t>
  </si>
  <si>
    <t>REGULADOR DE 1º ESTÁGIO 60KG/H MODELO AP-40 COM MANÔMETRO (GOINFRA + ORSE)</t>
  </si>
  <si>
    <t>15.2.1.0.19.</t>
  </si>
  <si>
    <t>EXTINTOR PO QUIMICO SECO (6 KG) - CAPACIDADE EXTINTORA 20 BC</t>
  </si>
  <si>
    <t>15.2.1.0.20.</t>
  </si>
  <si>
    <t>COMP 235_SEE</t>
  </si>
  <si>
    <t>PLACA DE SINALIZAÇÃO EM PVC COD 01 - (300X300) PROIBIDO FUMAR (GOINFRA + SINAPI)</t>
  </si>
  <si>
    <t>15.2.1.0.21.</t>
  </si>
  <si>
    <t>COMP 236_SEE</t>
  </si>
  <si>
    <t>PLACA DE SINALIZAÇÃO EM PVC COD 06 - (300X300) PERIGO INFLAMÁVEL  (GOINFRA + SINAPI)</t>
  </si>
  <si>
    <t>15.2.1.0.22.</t>
  </si>
  <si>
    <t>15.2.1.0.23.</t>
  </si>
  <si>
    <t>PARAFUSO P/BUCHA S-10</t>
  </si>
  <si>
    <t>15.2.1.0.24.</t>
  </si>
  <si>
    <t>BUCHA DE NYLON S-10</t>
  </si>
  <si>
    <t>15.2.1.0.25.</t>
  </si>
  <si>
    <t>CHICOTE "PIGTAIL" FLEXÍVEL PARA P-45 DE MANGUEIRA NITRÍLICA COM COMPRIMENTO DE 500 MM E ROSCA DAS CONEXÕES DE 7/8" R.E. X 7/16"NS OU M20 X 7/16" NS - NBR 13419</t>
  </si>
  <si>
    <t>15.2.1.0.26.</t>
  </si>
  <si>
    <t>SUPORTE "L" , EM FERRO CHATO 1/8" X 1" PINTADO (42CM) PARA TUBO DE AÇO GALVANIZADO 3/4" -  INCLUSO ABRAÇADEIRA TIPO "U" 3/4"/PARAFUSOS/PORCAS/ARRUELAS, BEM COMO A FIXAÇÃO NA PAREDE COM BUCHAS/PARAFUSOS.</t>
  </si>
  <si>
    <t>15.2.1.0.27.</t>
  </si>
  <si>
    <t>COMP 045_SEE</t>
  </si>
  <si>
    <t>LAUDO DE ESTANQUEIDADE (GOINFRA)</t>
  </si>
  <si>
    <t>INSTALAÇÕES DE COMBATE A INCÊNDIO - GERAIS</t>
  </si>
  <si>
    <t>16.1.</t>
  </si>
  <si>
    <t>16.1.0.0.1.</t>
  </si>
  <si>
    <t>16.2.</t>
  </si>
  <si>
    <t>16.2.0.0.1.</t>
  </si>
  <si>
    <t>16.3.</t>
  </si>
  <si>
    <t>16.3.0.0.1.</t>
  </si>
  <si>
    <t>16.3.0.0.2.</t>
  </si>
  <si>
    <t>16.4.</t>
  </si>
  <si>
    <t>16.4.1.</t>
  </si>
  <si>
    <t>PREVENÇÃO E COMBATE A INCÊNDIO</t>
  </si>
  <si>
    <t>16.4.1.0.1.</t>
  </si>
  <si>
    <t>COMP 040_SEE</t>
  </si>
  <si>
    <t>16.4.1.0.2.</t>
  </si>
  <si>
    <t>COMP 347_SEE</t>
  </si>
  <si>
    <t>16.4.1.0.3.</t>
  </si>
  <si>
    <t>16.4.1.0.4.</t>
  </si>
  <si>
    <t>COTOVELO 45 GRAUS, EM FERRO GALVANIZADO, CONEXÃO ROSQUEADA, DN 65 (2 1/2), INSTALADO EM RESERVAÇÃO DE ÁGUA DE EDIFICAÇÃO QUE POSSUA RESERVATÓRIO DE FIBRA/FIBROCIMENTO  FORNECIMENTO E INSTALAÇÃO. AF_06/2016</t>
  </si>
  <si>
    <t>16.4.1.0.5.</t>
  </si>
  <si>
    <t>REGISTRO DE GAVETA BRUTO DIAMETRO 2.1/2"</t>
  </si>
  <si>
    <t>16.4.1.0.6.</t>
  </si>
  <si>
    <t>TUBO FERRO GALVANIZADO 2.1/2"</t>
  </si>
  <si>
    <t>16.4.1.0.7.</t>
  </si>
  <si>
    <t>16.4.1.0.8.</t>
  </si>
  <si>
    <t>EXTINTOR MULTI USO EM PO A B C (6 KG) - CAPACIDADE EXTINTORA 3A 20BC</t>
  </si>
  <si>
    <t>16.4.1.0.9.</t>
  </si>
  <si>
    <t>CAIXA DE INCÊNDIO METÁLICA COM SUPORTE PARA MANGUEIRA, TAMPA E MURETA 17X60X90 CM C/PINTURA</t>
  </si>
  <si>
    <t>16.4.1.0.10.</t>
  </si>
  <si>
    <t>MANGUEIRA DE INCÊNDIO DI=38 MM TIPO 2 COMP. = 15 M</t>
  </si>
  <si>
    <t>16.4.1.0.11.</t>
  </si>
  <si>
    <t>ESGUICHO REGULÁVEL 1.1/2"</t>
  </si>
  <si>
    <t>16.4.1.0.12.</t>
  </si>
  <si>
    <t>ADAPTADOR PARA ENGATE STORZ 2.1/2" X 1.1/2"</t>
  </si>
  <si>
    <t>16.4.1.0.13.</t>
  </si>
  <si>
    <t>REGISTRO GLOBO ANGULAR 2.1/2"</t>
  </si>
  <si>
    <t>16.4.1.0.14.</t>
  </si>
  <si>
    <t>COMP 194_SEE</t>
  </si>
  <si>
    <t>TAMPAO COM CORRENTE, EM LATAO, ENGATE RAPIDO 1 1/2" - FORNECIMENTO E INSTALAÇÃO (GOINFRA + SINAPI)</t>
  </si>
  <si>
    <t>16.4.1.0.15.</t>
  </si>
  <si>
    <t>TAMPÃO CEGO COM CORRENTE 2.1/2"</t>
  </si>
  <si>
    <t>16.4.1.0.16.</t>
  </si>
  <si>
    <t>TANQUE DE PRESSÃO DE 10 L</t>
  </si>
  <si>
    <t>16.4.1.0.17.</t>
  </si>
  <si>
    <t>PRESSOSTATO 50 A 80 PSI</t>
  </si>
  <si>
    <t>16.4.1.0.18.</t>
  </si>
  <si>
    <t>MANOMETRO - 0 A 10 KG/CM2</t>
  </si>
  <si>
    <t>16.4.1.0.19.</t>
  </si>
  <si>
    <t>NIPLE DUPLO FERRO GALVANIZADO 2.1/2"</t>
  </si>
  <si>
    <t>16.4.1.0.20.</t>
  </si>
  <si>
    <t>NIPLE, EM FERRO GALVANIZADO, DN 65 (2 1/2"), CONEXÃO ROSQUEADA, INSTALADO EM REDE DE ALIMENTAÇÃO PARA HIDRANTE - FORNECIMENTO E INSTALAÇÃO. AF_10/2020</t>
  </si>
  <si>
    <t>16.4.1.0.21.</t>
  </si>
  <si>
    <t>VÁLVULA DE RETENÇÃO HORIZONTAL 2.1/2"</t>
  </si>
  <si>
    <t>16.4.1.0.22.</t>
  </si>
  <si>
    <t>COMP 017_SEE</t>
  </si>
  <si>
    <t>REDUCAO GIRATÓRIA TIPO STORZ LATAO P/ INST. PREDIAL COMBATE A INCENDIO ENGATE RAPIDO 2.1/2" X 1.1/2" (GOINFRA + SINAPI)</t>
  </si>
  <si>
    <t>16.4.1.0.23.</t>
  </si>
  <si>
    <t>COMP 018_SEE</t>
  </si>
  <si>
    <t>CHAVE DUPLA P/ CONEXÕES TIPO STORZ EM LATÃO ENGATE RÁPIDO 1 1/2" X 2 1/2" (GOINFRA + SINAPI)</t>
  </si>
  <si>
    <t>16.4.1.0.24.</t>
  </si>
  <si>
    <t>COMP 087_SEE</t>
  </si>
  <si>
    <t>REGISTRO DE GAVETA COM HASTE ASCENDENTE DE BRONZE 2 1/2" (GOINFRA + COT)</t>
  </si>
  <si>
    <t>16.4.1.0.25.</t>
  </si>
  <si>
    <t>TÊ DE FERRO GALVANIZADO 90º X 2 1/2"</t>
  </si>
  <si>
    <t>16.4.1.0.26.</t>
  </si>
  <si>
    <t>COMP 077_SEE</t>
  </si>
  <si>
    <t>UNIAO FERRO GALV C/ASSENTO CONICO BRONZE 2 1/2" (GOINFRA + SINAPI)</t>
  </si>
  <si>
    <t>16.4.1.0.27.</t>
  </si>
  <si>
    <t>COMP 129_SEE</t>
  </si>
  <si>
    <t>TAMPÃO FOFO 40X40CM C/INSCRIÇÃO (GOINFRA + SINAPI)</t>
  </si>
  <si>
    <t>16.4.1.0.28.</t>
  </si>
  <si>
    <t>COMP 186_SEE</t>
  </si>
  <si>
    <t>16.4.1.0.29.</t>
  </si>
  <si>
    <t>COMP 188_SEE</t>
  </si>
  <si>
    <t>ACIONADOR MANUAL DE ALARME CONVENCIONAL, TIPO "APERTE AQUI" - FORNECIMENTO E INSTALAÇÃO (GOINFRA + ORSE)</t>
  </si>
  <si>
    <t>16.4.1.0.30.</t>
  </si>
  <si>
    <t>COMP 190_SEE</t>
  </si>
  <si>
    <t>CENTRAL DE ALARME E DETECÇÃO DE INCENDIO, COM 01 BATERIA, CAPACIDADE: 2 BATERIAS, 8 LAÇOS (20 DISPOSITIVOS CADA), COM 2 LINHAS - FORNECIMENTO E INSTALAÇÃO (GOINFRA + ORSE)</t>
  </si>
  <si>
    <t>16.4.1.0.31.</t>
  </si>
  <si>
    <t>LUMINÁRIA DE EMERGÊNCIA, COM 30 LÂMPADAS LED DE 2 W, SEM REATOR - FORNECIMENTO E INSTALAÇÃO. AF_02/2020</t>
  </si>
  <si>
    <t>16.4.1.0.32.</t>
  </si>
  <si>
    <t>SIRENE METALICA ALCANCE 500 M</t>
  </si>
  <si>
    <t>16.4.1.0.33.</t>
  </si>
  <si>
    <t>COMP 024_SEE</t>
  </si>
  <si>
    <t>SINALIZADOR FOTOLUMINESCENTE PARA EXTINTOR (GOINFRA + SINAPI)</t>
  </si>
  <si>
    <t>16.4.1.0.34.</t>
  </si>
  <si>
    <t>COMP 025_SEE</t>
  </si>
  <si>
    <t>SINALIZADOR FOTOLUMINESCENTE DE EMERGÊNCIA (GOINFRA + SINAPI)</t>
  </si>
  <si>
    <t>16.4.1.0.35.</t>
  </si>
  <si>
    <t>16.4.1.0.36.</t>
  </si>
  <si>
    <t>16.4.1.0.37.</t>
  </si>
  <si>
    <t>COMP 411_SEE</t>
  </si>
  <si>
    <t>16.4.1.0.38.</t>
  </si>
  <si>
    <t>COMP 412_SEE</t>
  </si>
  <si>
    <t>PLACA DE SINALIZAÇÃO EM PVC COD 17 - (316X158) MENSAGEM "SAÍDA" (GOINFRA + SINAPI)</t>
  </si>
  <si>
    <t>16.4.1.0.39.</t>
  </si>
  <si>
    <t>COMP 041_SEE</t>
  </si>
  <si>
    <t>CASA DE BOMBAS - EXCLUSO INSTALAÇÕES ELÉTRICAS, HIDROSANITÁRIAS E ESPECIAIS (GOINFRA + SINAPI)</t>
  </si>
  <si>
    <t>17.1.</t>
  </si>
  <si>
    <t>17.1.0.0.1.</t>
  </si>
  <si>
    <t>17.2.</t>
  </si>
  <si>
    <t>17.2.0.0.1.</t>
  </si>
  <si>
    <t>17.3.</t>
  </si>
  <si>
    <t>17.3.0.0.1.</t>
  </si>
  <si>
    <t>17.3.0.0.2.</t>
  </si>
  <si>
    <t>17.4.</t>
  </si>
  <si>
    <t>17.4.1.</t>
  </si>
  <si>
    <t>17.4.1.1.</t>
  </si>
  <si>
    <t>17.4.1.1.1.</t>
  </si>
  <si>
    <t>17.4.1.1.2.</t>
  </si>
  <si>
    <t>17.4.1.1.3.</t>
  </si>
  <si>
    <t>VASO SANITÁRIO PARA PcD SEM ABERTURA FRONTAL (1ª LINHA)</t>
  </si>
  <si>
    <t>17.4.1.1.4.</t>
  </si>
  <si>
    <t>17.4.1.1.5.</t>
  </si>
  <si>
    <t>17.4.1.1.6.</t>
  </si>
  <si>
    <t>17.4.1.1.7.</t>
  </si>
  <si>
    <t>17.4.1.1.8.</t>
  </si>
  <si>
    <t>17.4.1.1.9.</t>
  </si>
  <si>
    <t>17.4.1.1.10.</t>
  </si>
  <si>
    <t>17.4.1.2.</t>
  </si>
  <si>
    <t>17.4.1.2.1.</t>
  </si>
  <si>
    <t>17.4.1.2.2.</t>
  </si>
  <si>
    <t>LAVATÓRIO DE CANTO SEM COLUNA</t>
  </si>
  <si>
    <t>17.4.1.2.3.</t>
  </si>
  <si>
    <t>17.4.1.2.4.</t>
  </si>
  <si>
    <t>LIGAÇÃO FLEXÍVEL PVC DIAM.1/2" (ENGATE)</t>
  </si>
  <si>
    <t>17.4.1.2.5.</t>
  </si>
  <si>
    <t>17.4.1.2.6.</t>
  </si>
  <si>
    <t>17.4.1.2.7.</t>
  </si>
  <si>
    <t>17.4.1.2.8.</t>
  </si>
  <si>
    <t>17.4.1.2.9.</t>
  </si>
  <si>
    <t>17.4.1.3.</t>
  </si>
  <si>
    <t>PIA E ACESSÓRIOS</t>
  </si>
  <si>
    <t>17.4.1.3.1.</t>
  </si>
  <si>
    <t>CUBA INOX 46X30X15CM E=0,6MM-AÇO 304 (CUBA Nº 1)</t>
  </si>
  <si>
    <t>17.4.1.3.2.</t>
  </si>
  <si>
    <t>17.4.1.3.3.</t>
  </si>
  <si>
    <t>17.4.1.3.4.</t>
  </si>
  <si>
    <t>SIFAO PARA PIA 1.1/2" X 2" PVC</t>
  </si>
  <si>
    <t>17.4.1.3.5.</t>
  </si>
  <si>
    <t>17.4.1.4.</t>
  </si>
  <si>
    <t>TANQUES / TORNEIRAS</t>
  </si>
  <si>
    <t>17.4.1.4.1.</t>
  </si>
  <si>
    <t>TANQUE MARMORE/GRANITO SINTÉTICO C/DUAS CUBAS E 1 BATEDOR</t>
  </si>
  <si>
    <t>17.4.1.4.2.</t>
  </si>
  <si>
    <t>17.4.1.4.3.</t>
  </si>
  <si>
    <t>TORNEIRA DE JARDIM COM BICO PARA MANGUEIRA DIÂMETRO DE 1/2" E 3/4"</t>
  </si>
  <si>
    <t>17.4.1.4.4.</t>
  </si>
  <si>
    <t>SIFAO PARA TANQUE 1" X 1.1/2" - PVC</t>
  </si>
  <si>
    <t>17.4.1.4.5.</t>
  </si>
  <si>
    <t>VÁLVULA PARA TANQUE METÁLICA DIAM. 1" SEM LADRAO</t>
  </si>
  <si>
    <t>17.4.1.5.</t>
  </si>
  <si>
    <t>17.4.1.5.1.</t>
  </si>
  <si>
    <t>REGISTRO DE GAVETA C/CANOPLA DIAMETRO 1"</t>
  </si>
  <si>
    <t>17.4.1.5.2.</t>
  </si>
  <si>
    <t>REGISTRO DE GAVETA C/CANOPLA DIAMETRO 1.1/2"</t>
  </si>
  <si>
    <t>17.4.1.5.3.</t>
  </si>
  <si>
    <t>REGISTRO DE GAVETA C/CANOPLA DIAMETRO 3/4"</t>
  </si>
  <si>
    <t>17.4.1.5.4.</t>
  </si>
  <si>
    <t>REGISTRO DE ESFERA DIAMETRO 2"</t>
  </si>
  <si>
    <t>17.4.1.5.5.</t>
  </si>
  <si>
    <t>17.4.2.</t>
  </si>
  <si>
    <t>17.4.2.1.</t>
  </si>
  <si>
    <t>17.4.2.1.1.</t>
  </si>
  <si>
    <t>17.4.2.1.2.</t>
  </si>
  <si>
    <t>17.4.2.1.3.</t>
  </si>
  <si>
    <t>17.4.2.1.4.</t>
  </si>
  <si>
    <t>17.4.2.1.5.</t>
  </si>
  <si>
    <t>17.4.2.2.</t>
  </si>
  <si>
    <t>17.4.2.2.1.</t>
  </si>
  <si>
    <t>ADAPTADOR PVC SOLDÁVEL LONGO COM FLANGES LIVRES PARA CAIXA D'ÁGUA 25X3/4"</t>
  </si>
  <si>
    <t>17.4.2.2.2.</t>
  </si>
  <si>
    <t>17.4.2.2.3.</t>
  </si>
  <si>
    <t>ADAPTADOR PVC SOLDÁVEL LONGO COM FLANGES LIVRES PARA CAIXA D'ÁGUA 32X1"</t>
  </si>
  <si>
    <t>17.4.2.2.4.</t>
  </si>
  <si>
    <t>ADAPTADOR PVC SOLDÁVEL LONGO COM FLANGES LIVRES PARA CAIXA D'ÁGUA 50X1.1/2</t>
  </si>
  <si>
    <t>17.4.2.2.5.</t>
  </si>
  <si>
    <t>17.4.2.2.6.</t>
  </si>
  <si>
    <t>ADAPTADOR SOLDÁVEL CURTO C/ BOLSA E ROSCA PARA REGISTRO 60X2"</t>
  </si>
  <si>
    <t>17.4.2.2.7.</t>
  </si>
  <si>
    <t>17.4.2.3.</t>
  </si>
  <si>
    <t>17.4.2.3.1.</t>
  </si>
  <si>
    <t>17.4.2.4.</t>
  </si>
  <si>
    <t>17.4.2.4.1.</t>
  </si>
  <si>
    <t>17.4.2.4.2.</t>
  </si>
  <si>
    <t>17.4.2.4.3.</t>
  </si>
  <si>
    <t>17.4.2.4.4.</t>
  </si>
  <si>
    <t>BUCHA DE REDUCAO SOLDAVEL LONGA 50 X 32 mm</t>
  </si>
  <si>
    <t>17.4.2.4.5.</t>
  </si>
  <si>
    <t>BUCHA DE REDUCAO SOLDAVEL LONGA 60 X 32 mm</t>
  </si>
  <si>
    <t>17.4.2.4.6.</t>
  </si>
  <si>
    <t>BUCHA DE REDUCAO SOLDAVEL LONGA 60 X 50 mm</t>
  </si>
  <si>
    <t>17.4.2.4.7.</t>
  </si>
  <si>
    <t>BUCHA DE REDUÇÃO SOLDÁVEL LONGA 75 X 50 MM</t>
  </si>
  <si>
    <t>17.4.2.4.8.</t>
  </si>
  <si>
    <t>COMP 057_SEE</t>
  </si>
  <si>
    <t>BUCHA DE REDUCAO SOLDAVEL LONGA 85 X 60 mm (GOINFRA + SINAPI)</t>
  </si>
  <si>
    <t>17.4.2.5.</t>
  </si>
  <si>
    <t>CAP</t>
  </si>
  <si>
    <t>17.4.2.5.1.</t>
  </si>
  <si>
    <t>CAP SOLD. DIAMETRO 25 mm</t>
  </si>
  <si>
    <t>17.4.2.5.2.</t>
  </si>
  <si>
    <t>CAP PVC SOLDAVEL 32 mm</t>
  </si>
  <si>
    <t>17.4.2.5.3.</t>
  </si>
  <si>
    <t>CAP PVC SOLDAVEL DIAMETRO 50 mm</t>
  </si>
  <si>
    <t>17.4.2.5.4.</t>
  </si>
  <si>
    <t>CAP PVC SOLDAVEL DIAMETRO 60 mm</t>
  </si>
  <si>
    <t>17.4.2.5.5.</t>
  </si>
  <si>
    <t>CAP PVC SOLDAVEL DIAMETRO 75 mm</t>
  </si>
  <si>
    <t>17.4.2.6.</t>
  </si>
  <si>
    <t>17.4.2.6.1.</t>
  </si>
  <si>
    <t>17.4.2.6.2.</t>
  </si>
  <si>
    <t>17.4.2.6.3.</t>
  </si>
  <si>
    <t>JOELHO 90 GRAUS COM BUCHA DE LATÃO, PVC, SOLDÁVEL, DN  25 MM, X 3/4 INSTALADO EM RESERVAÇÃO DE ÁGUA DE EDIFICAÇÃO QUE POSSUA RESERVATÓRIO DE FIBRA/FIBROCIMENTO   FORNECIMENTO E INSTALAÇÃO. AF_06/2016</t>
  </si>
  <si>
    <t>17.4.2.7.</t>
  </si>
  <si>
    <t>17.4.2.7.1.</t>
  </si>
  <si>
    <t>17.4.2.7.2.</t>
  </si>
  <si>
    <t>17.4.2.7.3.</t>
  </si>
  <si>
    <t>17.4.2.7.4.</t>
  </si>
  <si>
    <t>17.4.2.7.5.</t>
  </si>
  <si>
    <t>17.4.2.7.6.</t>
  </si>
  <si>
    <t>17.4.2.7.7.</t>
  </si>
  <si>
    <t>17.4.2.7.8.</t>
  </si>
  <si>
    <t>17.4.2.7.9.</t>
  </si>
  <si>
    <t>TE DE REDUCAO 90 GRAUS SOLDAVEL 75 X 50 MM</t>
  </si>
  <si>
    <t>17.4.2.7.10.</t>
  </si>
  <si>
    <t>TE DE REDUCAO 90 GRAUS SOLDAVEL 85 X 60 MM</t>
  </si>
  <si>
    <t>17.4.2.7.11.</t>
  </si>
  <si>
    <t>17.4.2.7.12.</t>
  </si>
  <si>
    <t>17.4.2.8.</t>
  </si>
  <si>
    <t>UNIÃO</t>
  </si>
  <si>
    <t>17.4.2.8.1.</t>
  </si>
  <si>
    <t>UNIAO SOLDAVEL DIAMETRO 60 mm</t>
  </si>
  <si>
    <t>17.4.2.8.2.</t>
  </si>
  <si>
    <t>17.4.2.9.</t>
  </si>
  <si>
    <t>17.4.2.9.1.</t>
  </si>
  <si>
    <t>17.4.2.9.2.</t>
  </si>
  <si>
    <t>17.4.2.10.</t>
  </si>
  <si>
    <t>17.4.2.10.1.</t>
  </si>
  <si>
    <t>17.4.2.10.2.</t>
  </si>
  <si>
    <t>CURVA 90 GRAUS SOLDAVEL DIAMETRO 25 MM</t>
  </si>
  <si>
    <t>17.4.2.10.3.</t>
  </si>
  <si>
    <t>CURVA 90 GRAUS SOLDAVEL DIAMETRO 32 MM</t>
  </si>
  <si>
    <t>17.4.2.10.4.</t>
  </si>
  <si>
    <t>CURVA 90 GRAUS, PVC, SOLDÁVEL, DN 50MM, INSTALADO EM PRUMADA DE ÁGUA - FORNECIMENTO E INSTALAÇÃO. AF_06/2022</t>
  </si>
  <si>
    <t>17.4.2.10.5.</t>
  </si>
  <si>
    <t>CURVA 90 GRAUS SOLDAVEL DIAMETRO 60 MM</t>
  </si>
  <si>
    <t>17.4.2.10.6.</t>
  </si>
  <si>
    <t>CURVA 90 GRAUS, PVC, SOLDÁVEL, DN 85MM, INSTALADO EM PRUMADA DE ÁGUA - FORNECIMENTO E INSTALAÇÃO. AF_06/2022</t>
  </si>
  <si>
    <t>17.4.3.</t>
  </si>
  <si>
    <t>17.4.3.1.</t>
  </si>
  <si>
    <t>17.4.3.1.1.</t>
  </si>
  <si>
    <t>17.4.3.1.2.</t>
  </si>
  <si>
    <t>PROLONGAMENTO PARA CAIXA SIFONADA 150 MM</t>
  </si>
  <si>
    <t>17.4.3.1.3.</t>
  </si>
  <si>
    <t>GRELHA REDONDA BRANCA DIAM. 150 MM</t>
  </si>
  <si>
    <t>17.4.3.1.4.</t>
  </si>
  <si>
    <t>CORPO RALO SIFONADO CONICO DIAM. 100 X 40</t>
  </si>
  <si>
    <t>17.4.3.1.5.</t>
  </si>
  <si>
    <t>PROLONGAMENTO PARA CAIXA SIFONADA 100 MM</t>
  </si>
  <si>
    <t>17.4.3.1.6.</t>
  </si>
  <si>
    <t>GRELHA REDONDA CROMADA DIAM.100 MM</t>
  </si>
  <si>
    <t>17.4.3.2.</t>
  </si>
  <si>
    <t>17.4.3.2.1.</t>
  </si>
  <si>
    <t>CURVA 45 GRAUS DIAMETRO 100 MM (ESGOTO)</t>
  </si>
  <si>
    <t>17.4.3.2.2.</t>
  </si>
  <si>
    <t>17.4.3.2.3.</t>
  </si>
  <si>
    <t>17.4.3.2.4.</t>
  </si>
  <si>
    <t>CURVA 90 GRAUS LONGA DIAM. 100 MM (ESGOTO)</t>
  </si>
  <si>
    <t>17.4.3.3.</t>
  </si>
  <si>
    <t>17.4.3.3.1.</t>
  </si>
  <si>
    <t>JOELHO 45 GRAUS, PVC, SERIE NORMAL, ESGOTO PREDIAL, DN 40 MM, JUNTA SOLDÁVEL, FORNECIDO E INSTALADO EM RAMAL DE DESCARGA OU RAMAL DE ESGOTO SANITÁRIO. AF_08/2022</t>
  </si>
  <si>
    <t>17.4.3.3.2.</t>
  </si>
  <si>
    <t>17.4.3.3.3.</t>
  </si>
  <si>
    <t>17.4.3.3.4.</t>
  </si>
  <si>
    <t>17.4.3.3.5.</t>
  </si>
  <si>
    <t>17.4.3.3.6.</t>
  </si>
  <si>
    <t>JOELHO 90 GRAUS C/VISITA DIAM.100 X 50 MM</t>
  </si>
  <si>
    <t>17.4.3.4.</t>
  </si>
  <si>
    <t>17.4.3.4.1.</t>
  </si>
  <si>
    <t>JUNCAO SIMPLES DIAM. 75 X 50 MM (ESGOTO)</t>
  </si>
  <si>
    <t>17.4.3.4.2.</t>
  </si>
  <si>
    <t>17.4.3.4.3.</t>
  </si>
  <si>
    <t>17.4.3.5.</t>
  </si>
  <si>
    <t>17.4.3.5.1.</t>
  </si>
  <si>
    <t>17.4.3.5.2.</t>
  </si>
  <si>
    <t>17.4.3.6.</t>
  </si>
  <si>
    <t>17.4.3.6.1.</t>
  </si>
  <si>
    <t>REDUCAO EXCENTRICA 75 X 50 MM (ESGOTO)</t>
  </si>
  <si>
    <t>17.4.3.7.</t>
  </si>
  <si>
    <t>17.4.3.7.1.</t>
  </si>
  <si>
    <t>17.4.3.7.2.</t>
  </si>
  <si>
    <t>17.4.3.8.</t>
  </si>
  <si>
    <t>17.4.3.8.1.</t>
  </si>
  <si>
    <t>17.4.3.8.2.</t>
  </si>
  <si>
    <t>17.4.3.8.3.</t>
  </si>
  <si>
    <t>TUBO PVC, SERIE NORMAL, ESGOTO PREDIAL, DN 75 MM, FORNECIDO E INSTALADO EM PRUMADA DE ESGOTO SANITÁRIO OU VENTILAÇÃO. AF_08/2022</t>
  </si>
  <si>
    <t>17.4.3.8.4.</t>
  </si>
  <si>
    <t>17.4.3.8.5.</t>
  </si>
  <si>
    <t>17.4.4.</t>
  </si>
  <si>
    <t>17.4.4.0.1.</t>
  </si>
  <si>
    <t>HIDROMETRO DIAM.RAMAL = 25 MM VAZAO =1,5  A 3 M3</t>
  </si>
  <si>
    <t>17.4.4.0.2.</t>
  </si>
  <si>
    <t>KIT CAVALETE D=25MM P/HIDRÔMETRO 1,5-3,0-5,0 M3/MURETA/CAIXA</t>
  </si>
  <si>
    <t>17.4.4.0.3.</t>
  </si>
  <si>
    <t>17.4.4.0.4.</t>
  </si>
  <si>
    <t>17.4.4.0.5.</t>
  </si>
  <si>
    <t>17.4.4.0.6.</t>
  </si>
  <si>
    <t>COMP 554_SEE</t>
  </si>
  <si>
    <t>CAIXA DE DECANTAÇÃO (GOINFRA)</t>
  </si>
  <si>
    <t>17.4.4.0.7.</t>
  </si>
  <si>
    <t>CAIXA DE PASSAGEM 20X20X25CM (MEDIDAS INTERNAS) FUNDO BRITA SEM TAMPA</t>
  </si>
  <si>
    <t>17.4.4.0.8.</t>
  </si>
  <si>
    <t>RESERVATÓRIO METALICO TIPO TAÇA EM AÇO PATINÁVEL - V=15M3-COLUNA SECA H=6M+FUNDAÇÃO+LOGOTIPO</t>
  </si>
  <si>
    <t>17.4.4.0.9.</t>
  </si>
  <si>
    <t>TORNEIRA BOIA DIAMETRO 1" (25 MM )</t>
  </si>
  <si>
    <t>17.4.4.0.10.</t>
  </si>
  <si>
    <t>17.4.4.0.11.</t>
  </si>
  <si>
    <t>COMP 091_SEE</t>
  </si>
  <si>
    <t>RALO SEMI-ESFERICO FOFO TP ABACAXI D = 100MM (GOINFRA + SINAPI)</t>
  </si>
  <si>
    <t>18.1.</t>
  </si>
  <si>
    <t>18.1.1.</t>
  </si>
  <si>
    <t>SUBESTAÇÃO 225KVA</t>
  </si>
  <si>
    <t>18.1.1.0.1.</t>
  </si>
  <si>
    <t>DEMOLIÇÃO MANUAL ALVENARIA TIJOLO SEM REAPROVEITAMENTO COM TRANSPORTE ATE CAÇAMBA E CARGA</t>
  </si>
  <si>
    <t>18.2.</t>
  </si>
  <si>
    <t>18.2.1.</t>
  </si>
  <si>
    <t>18.2.1.0.1.</t>
  </si>
  <si>
    <t>18.3.</t>
  </si>
  <si>
    <t>18.3.1.</t>
  </si>
  <si>
    <t>INST. ELÉTRICAS GERAL</t>
  </si>
  <si>
    <t>18.3.1.0.1.</t>
  </si>
  <si>
    <t>18.3.1.0.2.</t>
  </si>
  <si>
    <t>18.3.2.</t>
  </si>
  <si>
    <t>18.3.2.0.1.</t>
  </si>
  <si>
    <t>18.3.2.0.2.</t>
  </si>
  <si>
    <t>18.4.</t>
  </si>
  <si>
    <t>18.4.1.</t>
  </si>
  <si>
    <t>IMPLANTAÇÃO ELÉTRICA</t>
  </si>
  <si>
    <t>18.4.1.0.1.</t>
  </si>
  <si>
    <t>18.4.1.0.2.</t>
  </si>
  <si>
    <t>CABO FLEXÍVEL PVC (70° C), 0,6/1 KV, 6 MM2</t>
  </si>
  <si>
    <t>18.4.1.0.3.</t>
  </si>
  <si>
    <t>CABO FLEXÍVEL PVC (70° C), 0,6/1 KV, 10 MM2</t>
  </si>
  <si>
    <t>18.4.1.0.4.</t>
  </si>
  <si>
    <t>18.4.1.0.5.</t>
  </si>
  <si>
    <t>18.4.1.0.6.</t>
  </si>
  <si>
    <t>18.4.1.0.7.</t>
  </si>
  <si>
    <t>18.4.1.0.8.</t>
  </si>
  <si>
    <t>ELETRODUTO FLEXÍVEL CORRUGADO, PEAD, DN 90 (3"), PARA REDE ENTERRADA DE DISTRIBUIÇÃO DE ENERGIA ELÉTRICA - FORNECIMENTO E INSTALAÇÃO. AF_12/2021</t>
  </si>
  <si>
    <t>18.4.1.0.9.</t>
  </si>
  <si>
    <t>ELETRODUTO RÍGIDO ROSCÁVEL, PVC, DN 60 MM (2"), PARA REDE ENTERRADA DE DISTRIBUIÇÃO DE ENERGIA ELÉTRICA - FORNECIMENTO E INSTALAÇÃO. AF_12/2021</t>
  </si>
  <si>
    <t>18.4.1.0.10.</t>
  </si>
  <si>
    <t>LUVA PVC ROSQUEAVEL DIAMETRO 2"</t>
  </si>
  <si>
    <t>18.4.1.0.11.</t>
  </si>
  <si>
    <t>18.4.1.0.12.</t>
  </si>
  <si>
    <t>BRACADEIRA METALICA TIPO "D" DIAM. 2"</t>
  </si>
  <si>
    <t>18.4.1.0.13.</t>
  </si>
  <si>
    <t>BUCHA E ARRUELA METALICA DIAM. 2"</t>
  </si>
  <si>
    <t>18.4.1.0.14.</t>
  </si>
  <si>
    <t>ELETRODUTO RÍGIDO ROSCÁVEL, PVC, DN 75 MM (2 1/2"), PARA REDE ENTERRADA DE DISTRIBUIÇÃO DE ENERGIA ELÉTRICA - FORNECIMENTO E INSTALAÇÃO. AF_12/2021</t>
  </si>
  <si>
    <t>18.4.1.0.15.</t>
  </si>
  <si>
    <t>LUVA PARA ELETRODUTO, PVC, ROSCÁVEL, DN 75 MM (2 1/2"), PARA REDE ENTERRADA DE DISTRIBUIÇÃO DE ENERGIA ELÉTRICA - FORNECIMENTO E INSTALAÇÃO. AF_12/2021</t>
  </si>
  <si>
    <t>18.4.1.0.16.</t>
  </si>
  <si>
    <t>18.4.1.0.17.</t>
  </si>
  <si>
    <t>BRACADEIRA METALICA TIPO "D" DIAM. 2.1/2"</t>
  </si>
  <si>
    <t>18.4.1.0.18.</t>
  </si>
  <si>
    <t>ELETRODUTO EM AÇO GALVANIZADO A FOGO DIÂMETRO 2" - PESADO</t>
  </si>
  <si>
    <t>18.4.1.0.19.</t>
  </si>
  <si>
    <t>LUVA EM AÇO GALVANIZADO DIÂMETRO 2"</t>
  </si>
  <si>
    <t>18.4.1.0.20.</t>
  </si>
  <si>
    <t>CURVA DE 90 GRAUS AÇO GALVANIZADO DIAM. 2"</t>
  </si>
  <si>
    <t>18.4.1.0.21.</t>
  </si>
  <si>
    <t>18.4.1.0.22.</t>
  </si>
  <si>
    <t>18.4.1.0.23.</t>
  </si>
  <si>
    <t>COMP 747_SEE</t>
  </si>
  <si>
    <t>CURVA DE INVERSÃO 100X100 MM PARA ELETROCALHA METÁLICA (REF.: MOPA OU SIMILAR) - FORNECIMENTO E INSTALAÇÃO (GOINFRA + ORSE)</t>
  </si>
  <si>
    <t>18.4.1.0.24.</t>
  </si>
  <si>
    <t>COMP 748_SEE</t>
  </si>
  <si>
    <t>CURVA HORIZONTAL 100X100 MM PARA ELETROCALHA METÁLICA, COM ÂNGULO 90° (REF.: MOPA OU SIMILAR) - FORNECIMENTO E INSTALAÇÃO (GOINFRA + ORSE)</t>
  </si>
  <si>
    <t>18.4.1.0.25.</t>
  </si>
  <si>
    <t>COMP 746_SEE</t>
  </si>
  <si>
    <t>18.4.1.0.26.</t>
  </si>
  <si>
    <t>COMP 749_SEE</t>
  </si>
  <si>
    <t>SAÍDA HORIZONTAL PARA ELETRODUTO 2" (REF. VL 33 GE VALEMAM OU SIMILAR) - FORNECIMENTO E INSTALAÇÃO (GOINFRA + ORSE)</t>
  </si>
  <si>
    <t>18.4.1.0.27.</t>
  </si>
  <si>
    <t>CONDULETE DE ALUMÍNIO, TIPO LR, PARA ELETRODUTO DE AÇO GALVANIZADO DN 32 MM (1 1/4''), APARENTE - FORNECIMENTO E INSTALAÇÃO. AF_10/2022</t>
  </si>
  <si>
    <t>18.4.1.0.28.</t>
  </si>
  <si>
    <t>CAIXA DE PASSAGEM 60X60X80CM (MEDIDAS INTERNAS) FUNDO DE BRITA SEM TAMPA</t>
  </si>
  <si>
    <t>18.4.1.0.29.</t>
  </si>
  <si>
    <t>CAIXA DE PASSAGEM 80X80X130CM (MEDIDAS INTERNAS) FUNDO DE BRITA SEM TAMPA</t>
  </si>
  <si>
    <t>18.4.1.0.30.</t>
  </si>
  <si>
    <t>COMP 400_SEE</t>
  </si>
  <si>
    <t>TAMPA EM CONCRETO ARMADO 25 MPA E= 5CM (GOINFRA)</t>
  </si>
  <si>
    <t>18.4.1.0.31.</t>
  </si>
  <si>
    <t>CAIXA DE PASSAGEM METÁLICA DE EMBUTIR 15X15X8 CM</t>
  </si>
  <si>
    <t>18.4.1.0.32.</t>
  </si>
  <si>
    <t>CAIXA DE PASSAGEM METÁLICA DE EMBUTIR 20X20X10 CM</t>
  </si>
  <si>
    <t>18.4.1.0.33.</t>
  </si>
  <si>
    <t>18.4.1.0.34.</t>
  </si>
  <si>
    <t>18.4.1.0.35.</t>
  </si>
  <si>
    <t>18.4.1.0.36.</t>
  </si>
  <si>
    <t>18.4.1.0.37.</t>
  </si>
  <si>
    <t>18.4.1.0.38.</t>
  </si>
  <si>
    <t>18.4.1.0.39.</t>
  </si>
  <si>
    <t>DISPOSITIVO DE PROTEÇÃO CONTRA SURTOS (D.P.S.) 275V DE 90KA</t>
  </si>
  <si>
    <t>18.4.1.0.40.</t>
  </si>
  <si>
    <t>QUADRO DE DISTRIBUIÇÃO DE EMBUTIR METÁLICO CB-44E - 150A</t>
  </si>
  <si>
    <t>18.4.1.0.41.</t>
  </si>
  <si>
    <t>18.4.1.0.42.</t>
  </si>
  <si>
    <t>CAIXA METALICA RETANGULAR 4" X 2" X 2"</t>
  </si>
  <si>
    <t>18.4.1.0.43.</t>
  </si>
  <si>
    <t>18.4.1.0.44.</t>
  </si>
  <si>
    <t>18.4.1.0.45.</t>
  </si>
  <si>
    <t>18.4.1.0.46.</t>
  </si>
  <si>
    <t>LUMINÁRIA TIPO PLAFON CIRCULAR, DE SOBREPOR, COM LED DE 12/13 W - FORNECIMENTO E INSTALAÇÃO. AF_03/2022</t>
  </si>
  <si>
    <t>18.4.2.</t>
  </si>
  <si>
    <t>DISTRIBUIÇÃO ELÉTRICA</t>
  </si>
  <si>
    <t>18.4.2.0.1.</t>
  </si>
  <si>
    <t>CABO DE COBRE FLEXÍVEL ISOLADO, 2,5 MM², ANTI-CHAMA 450/750 V, PARA CIRCUITOS TERMINAIS - FORNECIMENTO E INSTALAÇÃO. AF_03/2023</t>
  </si>
  <si>
    <t>18.4.2.0.2.</t>
  </si>
  <si>
    <t>18.4.2.0.3.</t>
  </si>
  <si>
    <t>ELETRODUTO RÍGIDO ROSCÁVEL, PVC, DN 25 MM (3/4"), PARA CIRCUITOS TERMINAIS, INSTALADO EM FORRO - FORNECIMENTO E INSTALAÇÃO. AF_03/2023</t>
  </si>
  <si>
    <t>18.4.2.0.4.</t>
  </si>
  <si>
    <t>18.4.2.0.5.</t>
  </si>
  <si>
    <t>18.4.2.0.6.</t>
  </si>
  <si>
    <t>LUVA PVC ROSQUEAVEL DIAMETRO 3/4"</t>
  </si>
  <si>
    <t>18.4.2.0.7.</t>
  </si>
  <si>
    <t>18.4.2.0.8.</t>
  </si>
  <si>
    <t>ELETRODUTO DE PVC RIGIDO DIAMETRO 1"</t>
  </si>
  <si>
    <t>18.4.2.0.9.</t>
  </si>
  <si>
    <t>BRACADEIRA METALICA TIPO "D" DIAM. 1"</t>
  </si>
  <si>
    <t>18.4.2.0.10.</t>
  </si>
  <si>
    <t>BUCHA E ARRUELA METALICA DIAM. 1"</t>
  </si>
  <si>
    <t>18.4.2.0.11.</t>
  </si>
  <si>
    <t>LUVA PVC ROSQUEAVEL DIAMETRO 1"</t>
  </si>
  <si>
    <t>18.4.2.0.12.</t>
  </si>
  <si>
    <t>CURVA DE 90 GRAUS DE PVC RIGIDO DIAM. 1"</t>
  </si>
  <si>
    <t>18.4.2.0.13.</t>
  </si>
  <si>
    <t>ELETRODUTO RÍGIDO ROSCÁVEL, PVC, DN 50 MM (1 1/2"), PARA REDE ENTERRADA DE DISTRIBUIÇÃO DE ENERGIA ELÉTRICA - FORNECIMENTO E INSTALAÇÃO. AF_12/2021</t>
  </si>
  <si>
    <t>18.4.2.0.14.</t>
  </si>
  <si>
    <t>BRACADEIRA METALICA TIPO "D" DIAM. 1.1/2"</t>
  </si>
  <si>
    <t>18.4.2.0.15.</t>
  </si>
  <si>
    <t>BUCHA E ARRUELA METALICA DIAM. 1.1/2"</t>
  </si>
  <si>
    <t>18.4.2.0.16.</t>
  </si>
  <si>
    <t>LUVA PVC ROSQUEAVEL DIAMETRO 1.1/2"</t>
  </si>
  <si>
    <t>18.4.2.0.17.</t>
  </si>
  <si>
    <t>18.4.2.0.18.</t>
  </si>
  <si>
    <t>18.4.2.0.19.</t>
  </si>
  <si>
    <t>18.4.2.0.20.</t>
  </si>
  <si>
    <t>18.4.2.0.21.</t>
  </si>
  <si>
    <t>18.4.2.0.22.</t>
  </si>
  <si>
    <t>CURVA 90 GRAUS PARA ELETRODUTO, PVC, ROSCÁVEL, DN 60 MM (2"), PARA REDE ENTERRADA DE DISTRIBUIÇÃO DE ENERGIA ELÉTRICA - FORNECIMENTO E INSTALAÇÃO. AF_12/2021</t>
  </si>
  <si>
    <t>18.4.2.0.23.</t>
  </si>
  <si>
    <t>18.4.2.0.24.</t>
  </si>
  <si>
    <t>18.4.2.0.25.</t>
  </si>
  <si>
    <t>18.4.2.0.26.</t>
  </si>
  <si>
    <t>18.4.2.0.27.</t>
  </si>
  <si>
    <t>18.4.2.0.28.</t>
  </si>
  <si>
    <t>ELETRODUTO FLEXÍVEL CORRUGADO, PEAD, DN 63 (2"), PARA REDE ENTERRADA DE DISTRIBUIÇÃO DE ENERGIA ELÉTRICA - FORNECIMENTO E INSTALAÇÃO. AF_12/2021</t>
  </si>
  <si>
    <t>18.4.2.0.29.</t>
  </si>
  <si>
    <t>CONDULETE DE ALUMÍNIO, TIPO C, PARA ELETRODUTO DE AÇO GALVANIZADO DN 20 MM (3/4''), APARENTE - FORNECIMENTO E INSTALAÇÃO. AF_10/2022</t>
  </si>
  <si>
    <t>18.4.2.0.30.</t>
  </si>
  <si>
    <t>CONDULETE DE ALUMÍNIO, TIPO E, PARA ELETRODUTO DE AÇO GALVANIZADO DN 20 MM (3/4''), APARENTE - FORNECIMENTO E INSTALAÇÃO. AF_10/2022</t>
  </si>
  <si>
    <t>18.4.2.0.31.</t>
  </si>
  <si>
    <t>CONDULETE DE ALUMÍNIO, TIPO LR, PARA ELETRODUTO DE AÇO GALVANIZADO DN 20 MM (3/4''), APARENTE - FORNECIMENTO E INSTALAÇÃO. AF_10/2022</t>
  </si>
  <si>
    <t>18.4.2.0.32.</t>
  </si>
  <si>
    <t>CONDULETE DE ALUMÍNIO, TIPO T, PARA ELETRODUTO DE AÇO GALVANIZADO DN 20 MM (3/4''), APARENTE - FORNECIMENTO E INSTALAÇÃO. AF_10/2022</t>
  </si>
  <si>
    <t>18.4.2.0.33.</t>
  </si>
  <si>
    <t>CAIXA DE PASSAGEM METÁLICA DE EMBUTIR 30X30X12 CM</t>
  </si>
  <si>
    <t>18.4.2.0.34.</t>
  </si>
  <si>
    <t>18.4.2.0.35.</t>
  </si>
  <si>
    <t>18.4.2.0.36.</t>
  </si>
  <si>
    <t>TOMADA HEXAGONAL 2P + T - 20A - 250V</t>
  </si>
  <si>
    <t>18.4.2.0.37.</t>
  </si>
  <si>
    <t>18.4.2.0.38.</t>
  </si>
  <si>
    <t>18.4.2.0.39.</t>
  </si>
  <si>
    <t>18.4.2.0.40.</t>
  </si>
  <si>
    <t>18.4.2.0.41.</t>
  </si>
  <si>
    <t>18.4.2.0.42.</t>
  </si>
  <si>
    <t>SENSOR DE PRESENÇA SEM FOTOCÉLULA, FIXAÇÃO EM PAREDE - FORNECIMENTO E INSTALAÇÃO. AF_02/2020</t>
  </si>
  <si>
    <t>18.4.2.0.43.</t>
  </si>
  <si>
    <t>18.4.2.0.44.</t>
  </si>
  <si>
    <t>18.4.2.0.45.</t>
  </si>
  <si>
    <t>COMP 693_SEE</t>
  </si>
  <si>
    <t>18.4.2.0.46.</t>
  </si>
  <si>
    <t>18.4.2.0.47.</t>
  </si>
  <si>
    <t>18.4.2.0.48.</t>
  </si>
  <si>
    <t>18.4.2.0.49.</t>
  </si>
  <si>
    <t>18.4.2.0.50.</t>
  </si>
  <si>
    <t>LÂMPADA BULBO LED, BASE E27, BIVOLT 30 W, 2400 A 3000 LUMENS, LUZ BRANCA</t>
  </si>
  <si>
    <t>18.4.2.0.51.</t>
  </si>
  <si>
    <t>LUMINÁRIA ARANDELA TIPO TARTARUGA, COM GRADE, DE SOBREPOR, COM 1 LÂMPADA FLUORESCENTE DE 15 W, SEM REATOR - FORNECIMENTO E INSTALAÇÃO. AF_02/2020</t>
  </si>
  <si>
    <t>18.4.2.0.52.</t>
  </si>
  <si>
    <t>LÂMPADA BULBO LED, BASE E27, BIVOLT 17/20 W, 1500 A 1900 LUMENS, LUZ BRANCA</t>
  </si>
  <si>
    <t>18.4.2.0.53.</t>
  </si>
  <si>
    <t>18.4.2.0.54.</t>
  </si>
  <si>
    <t>18.4.2.0.55.</t>
  </si>
  <si>
    <t>18.4.3.</t>
  </si>
  <si>
    <t>SDAI</t>
  </si>
  <si>
    <t>18.4.3.0.1.</t>
  </si>
  <si>
    <t>CABO ISOLADO PP 3 X 2,5 MM2</t>
  </si>
  <si>
    <t>18.4.3.0.2.</t>
  </si>
  <si>
    <t>ELETRODUTO EM AÇO GALVANIZADO A FOGO DIÂMETRO 1" - PESADO</t>
  </si>
  <si>
    <t>18.4.3.0.3.</t>
  </si>
  <si>
    <t>LUVA  EM AÇO GALVANIZADO DIÂMETRO 1"</t>
  </si>
  <si>
    <t>18.4.3.0.4.</t>
  </si>
  <si>
    <t>CURVA DE 90 GRAUS AÇO GALVANIZADO DIAM.1"</t>
  </si>
  <si>
    <t>18.4.3.0.5.</t>
  </si>
  <si>
    <t>18.4.3.0.6.</t>
  </si>
  <si>
    <t>18.4.3.0.7.</t>
  </si>
  <si>
    <t>18.4.3.0.8.</t>
  </si>
  <si>
    <t>CAIXA DE PASSAGEM 40X40X50CM (MEDIDAS INTERNAS) FUNDO DE BRITA SEM TAMPA</t>
  </si>
  <si>
    <t>18.4.3.0.9.</t>
  </si>
  <si>
    <t>18.4.3.0.10.</t>
  </si>
  <si>
    <t>18.4.3.0.11.</t>
  </si>
  <si>
    <t>18.4.3.0.12.</t>
  </si>
  <si>
    <t>18.4.3.0.13.</t>
  </si>
  <si>
    <t>CONDULETE METÁLICO - ADAPTADOR DE SAÍDA 1"</t>
  </si>
  <si>
    <t>18.4.3.0.14.</t>
  </si>
  <si>
    <t>CONDULETE DE ALUMÍNIO, TIPO B, PARA ELETRODUTO DE AÇO GALVANIZADO DN 25 MM (1''), APARENTE - FORNECIMENTO E INSTALAÇÃO. AF_10/2022</t>
  </si>
  <si>
    <t>18.4.3.0.15.</t>
  </si>
  <si>
    <t>CONDULETE DE ALUMÍNIO, TIPO LR, PARA ELETRODUTO DE AÇO GALVANIZADO DN 25 MM (1''), APARENTE - FORNECIMENTO E INSTALAÇÃO. AF_10/2022</t>
  </si>
  <si>
    <t>18.4.3.0.16.</t>
  </si>
  <si>
    <t>CONDULETE DE ALUMÍNIO, TIPO T, PARA ELETRODUTO DE AÇO GALVANIZADO DN 25 MM (1''), APARENTE - FORNECIMENTO E INSTALAÇÃO. AF_10/2022</t>
  </si>
  <si>
    <t>18.4.3.0.17.</t>
  </si>
  <si>
    <t>18.4.3.0.18.</t>
  </si>
  <si>
    <t>18.4.3.0.19.</t>
  </si>
  <si>
    <t>18.4.3.0.20.</t>
  </si>
  <si>
    <t>18.4.4.</t>
  </si>
  <si>
    <t>SPDA</t>
  </si>
  <si>
    <t>18.4.4.0.1.</t>
  </si>
  <si>
    <t>CABO DE COBRE NU 35 MM2</t>
  </si>
  <si>
    <t>18.4.4.0.2.</t>
  </si>
  <si>
    <t>CABO DE COBRE NU 50 MM2</t>
  </si>
  <si>
    <t>18.4.4.0.3.</t>
  </si>
  <si>
    <t>18.4.4.0.4.</t>
  </si>
  <si>
    <t>COMP 567_SEE</t>
  </si>
  <si>
    <t>TAMPA DE FERRO FUNDIDO 300MM PARA CAIXA DE INSPEÇÃO DE ATERRAMENTO (GOINFRA + SINAPI)</t>
  </si>
  <si>
    <t>18.4.4.0.5.</t>
  </si>
  <si>
    <t>HASTE REV.COBRE(COPPERWELD)  5/8" X 3,00 M C/CONECTOR</t>
  </si>
  <si>
    <t>18.4.4.0.6.</t>
  </si>
  <si>
    <t>COMP 497_SEE</t>
  </si>
  <si>
    <t>TERMINAL AÉREO EM AÇO GALVANIZADO A FOGO H=35CM X 3/8" (SPDA), FIXAÇÃO HORIZONTAL E COM BANDEIRINHA - FORNECIMENTO E INSTALAÇÃO (GOINFRA + ORSE)</t>
  </si>
  <si>
    <t>18.4.4.0.7.</t>
  </si>
  <si>
    <t>COMP 049_SEE</t>
  </si>
  <si>
    <t>PORCA SEXTAVADA 3/8" (GOINFRA + SINAPI)</t>
  </si>
  <si>
    <t>18.4.4.0.8.</t>
  </si>
  <si>
    <t>COMP 036_SEE</t>
  </si>
  <si>
    <t>PRESILHA DE LATÃO, L=20MM, PARA FIXAÇÃO DE CABOS DE COBRE, FURO D=5MM, PARA CABOS 16MM² A 25MM², REF:TEL-743 OU SIMILAR (SPDA) - FORNECIMENTO E INSTALAÇÃO (GOINFRA + ORSE)</t>
  </si>
  <si>
    <t>18.4.4.0.9.</t>
  </si>
  <si>
    <t>COMP 639_SEE</t>
  </si>
  <si>
    <t>PARAFUSO AUTOPERFURANTE (GOINFRA)</t>
  </si>
  <si>
    <t>18.4.4.0.10.</t>
  </si>
  <si>
    <t>COMP 219_SEE</t>
  </si>
  <si>
    <t>PARAFUSO FENDA AUTOTARRACHANTE AÇO INOX DIAM 4,2x32mm² (COT)</t>
  </si>
  <si>
    <t>18.4.4.0.11.</t>
  </si>
  <si>
    <t>PARAFUSO SEXTAVADO D = 1/4" X 5/8"</t>
  </si>
  <si>
    <t>18.4.4.0.12.</t>
  </si>
  <si>
    <t>18.4.4.0.13.</t>
  </si>
  <si>
    <t>18.4.4.0.14.</t>
  </si>
  <si>
    <t>ARRUELA LISA D=1/4"</t>
  </si>
  <si>
    <t>18.4.4.0.15.</t>
  </si>
  <si>
    <t>18.4.4.0.16.</t>
  </si>
  <si>
    <t>18.4.4.0.17.</t>
  </si>
  <si>
    <t>BUCHA DE NYLON S-8</t>
  </si>
  <si>
    <t>18.4.4.0.18.</t>
  </si>
  <si>
    <t>PARAFUSO P/BUCHA S-8</t>
  </si>
  <si>
    <t>18.4.4.0.19.</t>
  </si>
  <si>
    <t>COMP 423_SEE</t>
  </si>
  <si>
    <t>CONECTOR PARALELO EM BRONZE C/ PARAFUSO, P/ CABOS #16 A 50MM (COT)</t>
  </si>
  <si>
    <t>UND</t>
  </si>
  <si>
    <t>18.4.4.0.20.</t>
  </si>
  <si>
    <t>COMP 435_SEE</t>
  </si>
  <si>
    <t>GRAMPO TIPO X EM COBRE P/ CABOS #25 A 35MM²</t>
  </si>
  <si>
    <t>18.4.4.0.21.</t>
  </si>
  <si>
    <t>TERMINAL DE PRESSAO 35 MM2</t>
  </si>
  <si>
    <t>18.4.4.0.22.</t>
  </si>
  <si>
    <t>TERMINAL DE PRESSAO 50 MM2</t>
  </si>
  <si>
    <t>18.4.5.</t>
  </si>
  <si>
    <t>18.4.5.0.1.</t>
  </si>
  <si>
    <t>BRACADEIRA METALICA TIPO "U" DIAM. 4"</t>
  </si>
  <si>
    <t>18.4.5.0.2.</t>
  </si>
  <si>
    <t>18.4.5.0.3.</t>
  </si>
  <si>
    <t>CABO DE COBRE NU 25 MM2 (4,73 M /KG)</t>
  </si>
  <si>
    <t>18.4.5.0.4.</t>
  </si>
  <si>
    <t>18.4.5.0.5.</t>
  </si>
  <si>
    <t>COMP 047_SEE</t>
  </si>
  <si>
    <t>CAPUZ DE PROTEÇÃO PARA BUCHA DE TRANSFORMADOR (GOINFRA + COT)</t>
  </si>
  <si>
    <t>18.4.5.0.6.</t>
  </si>
  <si>
    <t>COMP 046_SEE</t>
  </si>
  <si>
    <t>CAPUZ PARA PROTEÇÃO DOS PARA RAIOS (GOINFRA + COT)</t>
  </si>
  <si>
    <t>18.4.5.0.7.</t>
  </si>
  <si>
    <t>CHAVE FUSIVEL,15 KV,100A, (CHAVE MATHEUS)</t>
  </si>
  <si>
    <t>18.4.5.0.8.</t>
  </si>
  <si>
    <t>COMP 198_SEE</t>
  </si>
  <si>
    <t>CINTA PARA POSTE 240 MM - FORNECIMENTO E INSTALAÇÃO (GOINFRA + ORSE)</t>
  </si>
  <si>
    <t>18.4.5.0.9.</t>
  </si>
  <si>
    <t>COMP 130_SEE</t>
  </si>
  <si>
    <t>CINTA PARA POSTE 290 MM - FORNECIMENTO E INSTALAÇÃO (GOINFRA + ORSE)</t>
  </si>
  <si>
    <t>18.4.5.0.10.</t>
  </si>
  <si>
    <t>COMP 137_SEE</t>
  </si>
  <si>
    <t>CINTA PARA POSTE 330 MM (GOINFRA + ORSE)</t>
  </si>
  <si>
    <t>18.4.5.0.11.</t>
  </si>
  <si>
    <t>CONECTOR DE COMPRESSÃO FORMATO H PARA CABO 25 A 70 MM2</t>
  </si>
  <si>
    <t>18.4.5.0.12.</t>
  </si>
  <si>
    <t>18.4.5.0.13.</t>
  </si>
  <si>
    <t>CORDOALHA DE COBRE NU 50 MM², NÃO ENTERRADA, COM ISOLADOR - FORNECIMENTO E INSTALAÇÃO. AF_12/2017</t>
  </si>
  <si>
    <t>18.4.5.0.14.</t>
  </si>
  <si>
    <t>COMP 131_SEE</t>
  </si>
  <si>
    <t>CRUZETA POLIMÉRICA 2000 MM (GOINFRA + COT)</t>
  </si>
  <si>
    <t>18.4.5.0.15.</t>
  </si>
  <si>
    <t>CURVA 90 GRAUS PARA ELETRODUTO, PVC, ROSCÁVEL, DN 32 MM (1"), PARA CIRCUITOS TERMINAIS, INSTALADA EM FORRO - FORNECIMENTO E INSTALAÇÃO. AF_03/2023</t>
  </si>
  <si>
    <t>18.4.5.0.16.</t>
  </si>
  <si>
    <t>ELETRODUTO EM AÇO GALVANIZADO A FOGO DIÂMETRO 4" - PESADO</t>
  </si>
  <si>
    <t>18.4.5.0.17.</t>
  </si>
  <si>
    <t>ELETRODUTO FLEXÍVEL CORRUGADO, PEAD, DN 100 (4"), PARA REDE ENTERRADA DE DISTRIBUIÇÃO DE ENERGIA ELÉTRICA - FORNECIMENTO E INSTALAÇÃO. AF_12/2021</t>
  </si>
  <si>
    <t>18.4.5.0.18.</t>
  </si>
  <si>
    <t>18.4.5.0.19.</t>
  </si>
  <si>
    <t>ELO FUSIVEL 10 K - 15 KV</t>
  </si>
  <si>
    <t>18.4.5.0.20.</t>
  </si>
  <si>
    <t>COMP 081_SEE</t>
  </si>
  <si>
    <t>FITA EM AÇO INOX PARA CINTAR POSTE 19MM COM FECHO (GOINFRA + SINAPI + ORSE)</t>
  </si>
  <si>
    <t>18.4.5.0.21.</t>
  </si>
  <si>
    <t>GRAMPO DE ANCORAGEM POLIMÉRICO</t>
  </si>
  <si>
    <t>18.4.5.0.22.</t>
  </si>
  <si>
    <t>HASTE DE ATERRAMENTO 5/8  PARA SPDA - FORNECIMENTO E INSTALAÇÃO. AF_12/2017</t>
  </si>
  <si>
    <t>18.4.5.0.23.</t>
  </si>
  <si>
    <t>COMP 048_SEE</t>
  </si>
  <si>
    <t>HASTE ROSQUEADA(TIRANTE) 3/8" - FORNECIMENTO E INSTALAÇÃO (GOINFRA + ORSE)</t>
  </si>
  <si>
    <t>18.4.5.0.24.</t>
  </si>
  <si>
    <t>ISOLADOR DE ANCORAGEM POLIMÉRICO 15KV</t>
  </si>
  <si>
    <t>18.4.5.0.25.</t>
  </si>
  <si>
    <t>COMP 105_SEE</t>
  </si>
  <si>
    <t>ISOLADOR PILAR COM CORPO POLIMÉRICO E CABEÇA DE PORCELANA - 15 Kv (GOINFRA + COT)</t>
  </si>
  <si>
    <t>18.4.5.0.26.</t>
  </si>
  <si>
    <t>LAÇO PREFORMADO DE DISTRIBUICAO</t>
  </si>
  <si>
    <t>18.4.5.0.27.</t>
  </si>
  <si>
    <t>COMP 138_SEE</t>
  </si>
  <si>
    <t>MÃO FRANCESA PLANA DE AÇO GALVANIZADO 1053 MM (GOINFRA + COT)</t>
  </si>
  <si>
    <t>18.4.5.0.28.</t>
  </si>
  <si>
    <t>COMP 139_SEE</t>
  </si>
  <si>
    <t>MÃO FRANCESA PERFILADA DE AÇO GALVANIZADO 993 MM (GOINFRA + COT)</t>
  </si>
  <si>
    <t>18.4.5.0.29.</t>
  </si>
  <si>
    <t>OLHAL PARA PARAFUSO</t>
  </si>
  <si>
    <t>18.4.5.0.30.</t>
  </si>
  <si>
    <t>PARA RAIOS DISTRIBUIDOR POLIMÉRICO ÓXIDO DE ZINCO S/CENTELHADOR C/ DESLIGAMENTO AUTOMÁTICO 15KV,10KA</t>
  </si>
  <si>
    <t>18.4.5.0.31.</t>
  </si>
  <si>
    <t>PARAFUSO CABEÇA ABAULADA (FRANCES) M16 X 150 MM</t>
  </si>
  <si>
    <t>18.4.5.0.32.</t>
  </si>
  <si>
    <t>18.4.5.0.33.</t>
  </si>
  <si>
    <t>COMP 197_SEE</t>
  </si>
  <si>
    <t>POSTE - FUNDAÇÃO EM CONCRETO SIMPLES DO ENGASTAMENTO DA BASE DOS POSTES DE SEÇÃO DE BASE 1000 MM ( DIAM. 1200MM) (GOINFRA)</t>
  </si>
  <si>
    <t>18.4.5.0.34.</t>
  </si>
  <si>
    <t>COMP 141_SEE</t>
  </si>
  <si>
    <t>POSTE TIPO SEÇÃO CIRCULAR - SC 12/1000 (m/daN) SEM FUNDAÇÃO (ORSE)</t>
  </si>
  <si>
    <t>18.4.5.0.35.</t>
  </si>
  <si>
    <t>POSTE/TRAFO - CAMINHÃO MUNCK 12 TON. (MÍNIMO 4H/DIA)</t>
  </si>
  <si>
    <t>18.4.5.0.36.</t>
  </si>
  <si>
    <t>SELA DE AÇO GALVANIZADA PARA CRUZETA POLIMÉRICA 15 KV</t>
  </si>
  <si>
    <t>18.4.5.0.37.</t>
  </si>
  <si>
    <t>SUPORTE PARA TRANSFORMADOR EM POSTE DE CONCRETO CIRCULAR</t>
  </si>
  <si>
    <t>18.4.5.0.38.</t>
  </si>
  <si>
    <t>SUPORTE DE AÇO GALVANIZADO PARA FIXAÇÃO DO PÁRA-RAIO POLIMÉRICO</t>
  </si>
  <si>
    <t>18.4.5.0.39.</t>
  </si>
  <si>
    <t>TRANSFORMADOR DE DISTRIBUIÇÃO, 225 KVA, TRIFÁSICO, 60 HZ, CLASSE 15 KV, IMERSO EM ÓLEO MINERAL, INSTALAÇÃO EM POSTE (NÃO INCLUSO SUPORTE) - FORNECIMENTO E INSTALAÇÃO. AF_12/2020</t>
  </si>
  <si>
    <t>18.4.6.</t>
  </si>
  <si>
    <t>QD-INCÊNDIO</t>
  </si>
  <si>
    <t>18.4.6.0.1.</t>
  </si>
  <si>
    <t>CAIXA PARA QUADRO DE COMANDO METÁLICA DE SOBREPOR 40X30X20 CM</t>
  </si>
  <si>
    <t>18.4.6.0.2.</t>
  </si>
  <si>
    <t>18.4.6.0.3.</t>
  </si>
  <si>
    <t>COMP 544_SEE</t>
  </si>
  <si>
    <t>RELE DE NÍVEL (GOINFRA + ORSE)</t>
  </si>
  <si>
    <t>18.4.6.0.4.</t>
  </si>
  <si>
    <t>BOTOEIRA "LIGA-DESLIGA" PARA INSTALAÇÃO EM PORTA  DE QUADRO</t>
  </si>
  <si>
    <t>18.4.6.0.5.</t>
  </si>
  <si>
    <t>CHAVE DE PARTIDA DE MOTOR TRIFÁSICO C/RELE FALTA DE FASE 7 1/2CV</t>
  </si>
  <si>
    <t>18.4.6.0.6.</t>
  </si>
  <si>
    <t>18.4.6.0.7.</t>
  </si>
  <si>
    <t>DISJUNTOR TRIPOLAR TIPO DIN, CORRENTE NOMINAL DE 10A - FORNECIMENTO E INSTALAÇÃO. AF_10/2020</t>
  </si>
  <si>
    <t>18.4.6.0.8.</t>
  </si>
  <si>
    <t>18.4.6.0.9.</t>
  </si>
  <si>
    <t>CONTATOR TRIPOLAR - 25A, 500V NOMINAL, 220V COMANDO, CATEGORIA AC-3.</t>
  </si>
  <si>
    <t>18.4.6.0.10.</t>
  </si>
  <si>
    <t>CHAVE TRIPOLAR TIPO PACCO 40A</t>
  </si>
  <si>
    <t>18.4.6.0.11.</t>
  </si>
  <si>
    <t>18.4.6.0.12.</t>
  </si>
  <si>
    <t>CHAVE DE BOIA AUTOMÁTICA - 15A/250V</t>
  </si>
  <si>
    <t>18.4.6.0.13.</t>
  </si>
  <si>
    <t>18.4.6.0.14.</t>
  </si>
  <si>
    <t>18.4.6.0.15.</t>
  </si>
  <si>
    <t>BORNE TERMINAL SAK 10 MM2</t>
  </si>
  <si>
    <t>18.4.6.0.16.</t>
  </si>
  <si>
    <t>18.4.6.0.17.</t>
  </si>
  <si>
    <t>CURVA DE 90 GRAUS DE PVC RIGIDO DIAM. 1.1/2"</t>
  </si>
  <si>
    <t>18.4.7.</t>
  </si>
  <si>
    <t>QUADROS PARA SUBESTAÇÃO DE 225 KVA</t>
  </si>
  <si>
    <t>18.4.7.1.</t>
  </si>
  <si>
    <t>QDG PARA SUBESTAÇÃO DE 225  KVA</t>
  </si>
  <si>
    <t>18.4.7.1.1.</t>
  </si>
  <si>
    <t>CAIXA METÁLICA PARA PROTEÇÃO GERAL 1200X1000X310MM DE 500A A 800A</t>
  </si>
  <si>
    <t>18.4.7.1.2.</t>
  </si>
  <si>
    <t>DISJUNTOR TRIPOLAR DE 300 A 350-A</t>
  </si>
  <si>
    <t>18.4.7.1.3.</t>
  </si>
  <si>
    <t>BARRA DE COBRE 1.1/2" X 3/16" (1,5648 KG/M)</t>
  </si>
  <si>
    <t>18.4.7.1.4.</t>
  </si>
  <si>
    <t>ISOLADOR EPOXI 25X30 (BUJAO)</t>
  </si>
  <si>
    <t>18.4.7.1.5.</t>
  </si>
  <si>
    <t>ISOLADOR EPOXI 40X30 (BUJAO)</t>
  </si>
  <si>
    <t>18.4.7.1.6.</t>
  </si>
  <si>
    <t>TERMINAL DE PRESSAO 120 MM2</t>
  </si>
  <si>
    <t>18.4.7.1.7.</t>
  </si>
  <si>
    <t>TRILHO OU SUPORTE PARA BORNE TERMINAL</t>
  </si>
  <si>
    <t>18.4.7.1.8.</t>
  </si>
  <si>
    <t>18.4.7.1.9.</t>
  </si>
  <si>
    <t>COMP 718_SEE</t>
  </si>
  <si>
    <t>CANALETA PLÁSTICA 50X80 MM - FORNECIMENTO E INSTALAÇÃO (GOINFRA +ORSE)</t>
  </si>
  <si>
    <t>18.4.7.1.10.</t>
  </si>
  <si>
    <t>DISJUNTOR BIPOLAR TIPO DIN, CORRENTE NOMINAL DE 16A - FORNECIMENTO E INSTALAÇÃO. AF_10/2020</t>
  </si>
  <si>
    <t>18.4.7.1.11.</t>
  </si>
  <si>
    <t>18.4.7.1.12.</t>
  </si>
  <si>
    <t>COMP 719_SEE</t>
  </si>
  <si>
    <t>18.4.7.2.</t>
  </si>
  <si>
    <t>QD PARA SUBESTAÇÃO DE 225 KVA</t>
  </si>
  <si>
    <t>18.4.7.2.1.</t>
  </si>
  <si>
    <t>CAIXA PARA QUADRO DE COMANDO METÁLICA DE SOBREPOR 80X60X25 CM</t>
  </si>
  <si>
    <t>18.4.7.2.2.</t>
  </si>
  <si>
    <t>18.4.7.2.3.</t>
  </si>
  <si>
    <t>18.4.7.2.4.</t>
  </si>
  <si>
    <t>18.4.7.2.5.</t>
  </si>
  <si>
    <t>18.4.7.2.6.</t>
  </si>
  <si>
    <t>18.4.7.2.7.</t>
  </si>
  <si>
    <t>18.4.7.2.8.</t>
  </si>
  <si>
    <t>18.4.7.2.9.</t>
  </si>
  <si>
    <t>18.4.7.2.10.</t>
  </si>
  <si>
    <t>18.4.7.2.11.</t>
  </si>
  <si>
    <t>18.4.8.</t>
  </si>
  <si>
    <t>QUADRO DE COMANDO DE MOTORES, RESERV. ENTERRADO</t>
  </si>
  <si>
    <t>18.4.8.0.1.</t>
  </si>
  <si>
    <t>18.4.8.0.2.</t>
  </si>
  <si>
    <t>18.4.8.0.3.</t>
  </si>
  <si>
    <t>18.4.8.0.4.</t>
  </si>
  <si>
    <t>CHAVE DE PARTIDA DE MOTOR TRIFÁSICO C/RELE FALTA DE FASE 5CV</t>
  </si>
  <si>
    <t>18.4.8.0.5.</t>
  </si>
  <si>
    <t>CHAVE DE PARTIDA DE MOTOR TRIFÁSICO C/RELE FALTA DE FASE 1 CV</t>
  </si>
  <si>
    <t>18.4.8.0.6.</t>
  </si>
  <si>
    <t>DISJUNTOR TRIPOLAR 40 A 50A</t>
  </si>
  <si>
    <t>18.4.8.0.7.</t>
  </si>
  <si>
    <t>18.4.8.0.8.</t>
  </si>
  <si>
    <t>18.4.8.0.9.</t>
  </si>
  <si>
    <t>BORNE TERMINAL SAK 4 MM2</t>
  </si>
  <si>
    <t>18.4.8.0.10.</t>
  </si>
  <si>
    <t>18.4.8.0.11.</t>
  </si>
  <si>
    <t>18.4.8.0.12.</t>
  </si>
  <si>
    <t>18.4.8.0.13.</t>
  </si>
  <si>
    <t>18.4.8.0.14.</t>
  </si>
  <si>
    <t>18.4.8.0.15.</t>
  </si>
  <si>
    <t>CONTATOR TRIPOLAR - 32A, 500V NOMINAL, COMANDO 220V, CATEGORIA AC-3.</t>
  </si>
  <si>
    <t>18.5.</t>
  </si>
  <si>
    <t>18.5.1.</t>
  </si>
  <si>
    <t>18.5.1.0.1.</t>
  </si>
  <si>
    <t>COMP 272_SEE</t>
  </si>
  <si>
    <t>MURO DE ALVENARIA TIJOLO FURADO 1/2 VEZ ( H=2,50M) COM FUNDAÇÃO - SEM REVESTIMENTOS (PADRÃO GOINFRA) - (GOINFRA)</t>
  </si>
  <si>
    <t>18.5.1.0.2.</t>
  </si>
  <si>
    <t>MOLDURA TIPO "U" INVERTIDO EM ARGAMASSA COM 2CM DE ESPESSURA TIPO PINGADEIRA EM MURO/PLATIBANDA ( A PARTE VERTICAL DESCE 2,5CM)</t>
  </si>
  <si>
    <t>18.6.</t>
  </si>
  <si>
    <t>18.6.1.</t>
  </si>
  <si>
    <t>18.6.1.0.1.</t>
  </si>
  <si>
    <t>PORTÃO DE ABRIR 02 FOLHAS DE FERRO REDONDO PT-6 C/FERRAGENS</t>
  </si>
  <si>
    <t>18.7.</t>
  </si>
  <si>
    <t>18.7.1.</t>
  </si>
  <si>
    <t>18.7.1.0.1.</t>
  </si>
  <si>
    <t>18.7.1.0.2.</t>
  </si>
  <si>
    <t>18.8.</t>
  </si>
  <si>
    <t>18.8.1.</t>
  </si>
  <si>
    <t>18.8.1.0.1.</t>
  </si>
  <si>
    <t>18.8.1.0.2.</t>
  </si>
  <si>
    <t>18.9.</t>
  </si>
  <si>
    <t>18.9.1.</t>
  </si>
  <si>
    <t>18.9.1.0.1.</t>
  </si>
  <si>
    <t>19.1.</t>
  </si>
  <si>
    <t>19.1.0.0.1.</t>
  </si>
  <si>
    <t>DEMOLICAO MANUAL COBERTURA TELHA FIBROCIMENTO/FIBRA DE VIDRO/SIMILARES C/ TRANSP. ATÉ CB. E CARGA</t>
  </si>
  <si>
    <t>19.1.0.0.2.</t>
  </si>
  <si>
    <t>19.1.0.0.3.</t>
  </si>
  <si>
    <t>19.1.0.0.4.</t>
  </si>
  <si>
    <t>REMOÇÃO MANUAL DE JANELA OU PORTAL COM TRANSPORTE ATÉ CAÇAMBA E CARGA</t>
  </si>
  <si>
    <t>19.1.0.0.5.</t>
  </si>
  <si>
    <t>REMOCAO DE PINTURA ANTIGA A LATEX</t>
  </si>
  <si>
    <t>19.1.0.0.6.</t>
  </si>
  <si>
    <t>REMOCAO DE PINTURA ANTIGA A OLEO OU ESMALTE</t>
  </si>
  <si>
    <t>19.1.0.0.7.</t>
  </si>
  <si>
    <t>DEMOLIÇÃO DE RODAPÉ CERÂMICO, DE FORMA MANUAL, SEM REAPROVEITAMENTO. AF_12/2017</t>
  </si>
  <si>
    <t>19.1.0.0.8.</t>
  </si>
  <si>
    <t>DEMOLIÇÃO MANUAL DE BANCADA COM TRANSPORTE ATÉ CAÇAMBA E CARGA</t>
  </si>
  <si>
    <t>19.1.0.0.9.</t>
  </si>
  <si>
    <t>19.1.0.0.10.</t>
  </si>
  <si>
    <t>COMP 073_SEE</t>
  </si>
  <si>
    <t>DEMOLIÇÃO DAS INSTALAÇÕES HIDROSANITÁRIAS E AFINS C/ TRANSP. ATÉ CB. E CARGA (GOINFRA)</t>
  </si>
  <si>
    <t>19.1.0.0.11.</t>
  </si>
  <si>
    <t>19.2.</t>
  </si>
  <si>
    <t>19.2.0.0.1.</t>
  </si>
  <si>
    <t>19.3.</t>
  </si>
  <si>
    <t>19.3.0.0.1.</t>
  </si>
  <si>
    <t>19.3.0.0.2.</t>
  </si>
  <si>
    <t>19.4.</t>
  </si>
  <si>
    <t>19.4.1.</t>
  </si>
  <si>
    <t>BLOCOS DE COROAMENTO</t>
  </si>
  <si>
    <t>19.4.1.0.1.</t>
  </si>
  <si>
    <t>19.4.1.0.2.</t>
  </si>
  <si>
    <t>19.4.1.0.3.</t>
  </si>
  <si>
    <t>19.4.1.0.4.</t>
  </si>
  <si>
    <t>19.4.1.0.5.</t>
  </si>
  <si>
    <t>19.4.1.0.6.</t>
  </si>
  <si>
    <t>19.4.1.0.7.</t>
  </si>
  <si>
    <t>LASTRO DE BRITA (OBRAS CIVIS)</t>
  </si>
  <si>
    <t>19.4.2.</t>
  </si>
  <si>
    <t>19.4.2.0.1.</t>
  </si>
  <si>
    <t>19.4.2.0.2.</t>
  </si>
  <si>
    <t>19.4.2.0.3.</t>
  </si>
  <si>
    <t>19.5.</t>
  </si>
  <si>
    <t>19.5.1.</t>
  </si>
  <si>
    <t>19.5.1.0.1.</t>
  </si>
  <si>
    <t>19.5.1.0.2.</t>
  </si>
  <si>
    <t>19.5.1.0.3.</t>
  </si>
  <si>
    <t>19.5.1.0.4.</t>
  </si>
  <si>
    <t>19.5.1.0.5.</t>
  </si>
  <si>
    <t>19.5.1.0.6.</t>
  </si>
  <si>
    <t>19.5.1.0.7.</t>
  </si>
  <si>
    <t>19.5.2.</t>
  </si>
  <si>
    <t>19.5.2.0.1.</t>
  </si>
  <si>
    <t>19.5.2.0.2.</t>
  </si>
  <si>
    <t>19.5.2.0.3.</t>
  </si>
  <si>
    <t>19.5.2.0.4.</t>
  </si>
  <si>
    <t>19.5.2.0.5.</t>
  </si>
  <si>
    <t>19.5.3.</t>
  </si>
  <si>
    <t>VIGAS DO PAVIMENTO SUPERIOR</t>
  </si>
  <si>
    <t>19.5.3.0.1.</t>
  </si>
  <si>
    <t>19.5.3.0.2.</t>
  </si>
  <si>
    <t>19.5.3.0.3.</t>
  </si>
  <si>
    <t>19.5.3.0.4.</t>
  </si>
  <si>
    <t>19.5.3.0.5.</t>
  </si>
  <si>
    <t>19.5.3.0.6.</t>
  </si>
  <si>
    <t>19.5.3.0.7.</t>
  </si>
  <si>
    <t>19.5.3.0.8.</t>
  </si>
  <si>
    <t>ARMAÇÃO DE PILAR OU VIGA DE ESTRUTURA DE CONCRETO ARMADO EMBUTIDA EM ALVENARIA DE VEDAÇÃO UTILIZANDO AÇO CA-50 DE 12,5 MM - MONTAGEM. AF_06/2022</t>
  </si>
  <si>
    <t>19.5.4.</t>
  </si>
  <si>
    <t>LAJES TRELIÇADAS DO PAVIMENTO SUPERIOR</t>
  </si>
  <si>
    <t>19.5.4.0.1.</t>
  </si>
  <si>
    <t>COMP 729_SEE</t>
  </si>
  <si>
    <t>LAJE PRÉ-FABRICADA TRELIÇADA PARA PISO, H=16CM, ENCHIMENTO EM EPS, INCLUSIVE ESCORAMENTO EM MADEIRA ROLIÇA E CAPEAMENTO COM CONCRETO USINADO 25 MPA - FORNECIMENTO E INSTALAÇÃO. (GOINFRA + ORSE)</t>
  </si>
  <si>
    <t>19.5.5.</t>
  </si>
  <si>
    <t>VIGAS DO PAVIMENTO COBERTURA</t>
  </si>
  <si>
    <t>19.5.5.0.1.</t>
  </si>
  <si>
    <t>19.5.5.0.2.</t>
  </si>
  <si>
    <t>19.5.5.0.3.</t>
  </si>
  <si>
    <t>19.5.5.0.4.</t>
  </si>
  <si>
    <t>19.5.5.0.5.</t>
  </si>
  <si>
    <t>19.5.5.0.6.</t>
  </si>
  <si>
    <t>19.5.5.0.7.</t>
  </si>
  <si>
    <t>19.5.6.</t>
  </si>
  <si>
    <t>LAJES TRELIÇADAS DO PAVIMENTO COBERTURA</t>
  </si>
  <si>
    <t>19.5.6.0.1.</t>
  </si>
  <si>
    <t>19.5.7.</t>
  </si>
  <si>
    <t>LAJE MACIÇA DO PAVIMENTO COBERTURA - L302</t>
  </si>
  <si>
    <t>19.5.7.0.1.</t>
  </si>
  <si>
    <t>19.5.7.0.2.</t>
  </si>
  <si>
    <t>19.5.7.0.3.</t>
  </si>
  <si>
    <t>19.5.7.0.4.</t>
  </si>
  <si>
    <t>19.5.8.</t>
  </si>
  <si>
    <t>COBERTURA METÁLICA</t>
  </si>
  <si>
    <t>19.5.8.0.1.</t>
  </si>
  <si>
    <t>19.5.9.</t>
  </si>
  <si>
    <t>19.5.9.0.1.</t>
  </si>
  <si>
    <t>19.6.</t>
  </si>
  <si>
    <t>19.6.0.0.1.</t>
  </si>
  <si>
    <t>19.6.0.0.2.</t>
  </si>
  <si>
    <t>19.6.0.0.3.</t>
  </si>
  <si>
    <t>DIVISORIA DE GRANITO POLIDO</t>
  </si>
  <si>
    <t>19.6.0.0.4.</t>
  </si>
  <si>
    <t>19.7.</t>
  </si>
  <si>
    <t>19.7.0.0.1.</t>
  </si>
  <si>
    <t>19.8.</t>
  </si>
  <si>
    <t>19.8.0.0.1.</t>
  </si>
  <si>
    <t>COBERTURA COM TELHA ONDULADA DE FIBROCIMENTO</t>
  </si>
  <si>
    <t>19.8.0.0.2.</t>
  </si>
  <si>
    <t>CUMEEIRA PARA TELHA ONDULADA DE FIBROCIMENTO</t>
  </si>
  <si>
    <t>19.8.0.0.3.</t>
  </si>
  <si>
    <t>19.9.</t>
  </si>
  <si>
    <t>19.9.0.0.1.</t>
  </si>
  <si>
    <t>PORTA LISA 90X210 COM PORTAL E ALISAR SEM FERRAGENS</t>
  </si>
  <si>
    <t>19.10.</t>
  </si>
  <si>
    <t>19.10.0.0.1.</t>
  </si>
  <si>
    <t>19.10.0.0.2.</t>
  </si>
  <si>
    <t>19.10.0.0.3.</t>
  </si>
  <si>
    <t>PORTA DE CORRER DE 02 OU 04 FOLHAS DE VIDRO (METADE FIXA/METADE MÓVEL) C/BASCULA SUPERIOR PF-7/PF-8 C/ FERRAGENS</t>
  </si>
  <si>
    <t>19.10.0.0.4.</t>
  </si>
  <si>
    <t>19.10.0.0.5.</t>
  </si>
  <si>
    <t>19.10.0.0.6.</t>
  </si>
  <si>
    <t>19.11.</t>
  </si>
  <si>
    <t>19.11.0.0.1.</t>
  </si>
  <si>
    <t>VIDRO LISO 4 MM - COLOCADO</t>
  </si>
  <si>
    <t>19.12.</t>
  </si>
  <si>
    <t>19.12.0.0.1.</t>
  </si>
  <si>
    <t>DOBRADICA 3" X 3 1/2" CROMADA</t>
  </si>
  <si>
    <t>19.12.0.0.2.</t>
  </si>
  <si>
    <t>FECHADURA TIPO ALAVANCA REF.: LAFONTE 6236 B/8766 - B19 IMAB OU EQUIV.</t>
  </si>
  <si>
    <t>19.12.0.0.3.</t>
  </si>
  <si>
    <t>19.12.0.0.4.</t>
  </si>
  <si>
    <t>19.12.0.0.5.</t>
  </si>
  <si>
    <t>19.12.0.0.6.</t>
  </si>
  <si>
    <t>19.13.</t>
  </si>
  <si>
    <t>19.13.0.0.1.</t>
  </si>
  <si>
    <t>19.13.0.0.2.</t>
  </si>
  <si>
    <t>19.13.0.0.3.</t>
  </si>
  <si>
    <t>19.13.0.0.4.</t>
  </si>
  <si>
    <t>19.14.</t>
  </si>
  <si>
    <t>19.14.0.0.1.</t>
  </si>
  <si>
    <t>FORRO DE GESSO ACARTONADO PARA ÁREAS SECAS ESPESSURA DE 12,5MM</t>
  </si>
  <si>
    <t>19.14.0.0.2.</t>
  </si>
  <si>
    <t>19.15.</t>
  </si>
  <si>
    <t>19.15.0.0.1.</t>
  </si>
  <si>
    <t>19.15.0.0.2.</t>
  </si>
  <si>
    <t>19.15.0.0.3.</t>
  </si>
  <si>
    <t>RASPAGEM E APLICAÇÃO RESINA ACRÍLICA DUAS DEMÃOS</t>
  </si>
  <si>
    <t>19.15.0.0.4.</t>
  </si>
  <si>
    <t>19.15.0.0.5.</t>
  </si>
  <si>
    <t>19.15.0.0.6.</t>
  </si>
  <si>
    <t>19.16.</t>
  </si>
  <si>
    <t>19.16.0.0.1.</t>
  </si>
  <si>
    <t>BATE CARTEIRA ENVERNIZADO E ASSENT. 2,5 X 12 CM</t>
  </si>
  <si>
    <t>19.17.</t>
  </si>
  <si>
    <t>19.17.1.</t>
  </si>
  <si>
    <t>19.17.1.0.1.</t>
  </si>
  <si>
    <t>19.17.2.</t>
  </si>
  <si>
    <t>19.17.2.0.1.</t>
  </si>
  <si>
    <t>19.17.2.0.2.</t>
  </si>
  <si>
    <t>PINTURA ESMALTE 2 DEMÃOS PARA ESQUADRIAS DE FERRO (SEM FUNDO ANTICORROSIVO)</t>
  </si>
  <si>
    <t>19.17.3.</t>
  </si>
  <si>
    <t>FORRO</t>
  </si>
  <si>
    <t>19.17.3.0.1.</t>
  </si>
  <si>
    <t>19.17.3.0.2.</t>
  </si>
  <si>
    <t>19.17.4.</t>
  </si>
  <si>
    <t>CALÇADA DE PROTEÇÃO</t>
  </si>
  <si>
    <t>19.17.4.0.1.</t>
  </si>
  <si>
    <t>19.17.5.</t>
  </si>
  <si>
    <t>INTERNA</t>
  </si>
  <si>
    <t>19.17.5.0.1.</t>
  </si>
  <si>
    <t>19.17.5.0.2.</t>
  </si>
  <si>
    <t>19.17.5.0.3.</t>
  </si>
  <si>
    <t>19.17.6.</t>
  </si>
  <si>
    <t>19.17.6.0.1.</t>
  </si>
  <si>
    <t>19.17.6.0.2.</t>
  </si>
  <si>
    <t>19.17.7.</t>
  </si>
  <si>
    <t>19.17.7.0.1.</t>
  </si>
  <si>
    <t>19.18.</t>
  </si>
  <si>
    <t>19.18.0.0.1.</t>
  </si>
  <si>
    <t>COMP 498_SEE</t>
  </si>
  <si>
    <t>PLACA DE COMUNICAÇÃO VISUAL SEC XXI, MODELO S - PLACA DE SALA/PORTA, TAMANHO 0,21 X 0,31 M, CHAPA DOBRADA #18, PINTADA E ADESIVADA - FORNECIMENTO E INSTALAÇÃO (GOINFRA + ORSE)</t>
  </si>
  <si>
    <t>19.18.0.0.2.</t>
  </si>
  <si>
    <t>19.18.0.0.3.</t>
  </si>
  <si>
    <t>COMP 450_SEE</t>
  </si>
  <si>
    <t>PLACAS EM BRAILE PARA CORRIMÃO (GOINFRA + COT)</t>
  </si>
  <si>
    <t>19.18.0.0.4.</t>
  </si>
  <si>
    <t>COMP 641_SEE</t>
  </si>
  <si>
    <t>19.18.0.0.5.</t>
  </si>
  <si>
    <t>19.18.0.0.6.</t>
  </si>
  <si>
    <t>19.18.0.0.7.</t>
  </si>
  <si>
    <t>19.18.0.0.8.</t>
  </si>
  <si>
    <t>COMP 582_SEE</t>
  </si>
  <si>
    <t>QUADRO ESCOLAR MISTO 4,20x1,25M - FÓRMICA BRANCA BRILHANTE (3,08x1,25M) E FELTRO VERDE COM FUNDO EM CORTIÇA 6MM (1,05x1,25M) (GOINFRA + SINAPI)</t>
  </si>
  <si>
    <t>19.18.0.0.9.</t>
  </si>
  <si>
    <t>COMP 086_SEE</t>
  </si>
  <si>
    <t>19.18.0.0.10.</t>
  </si>
  <si>
    <t>20.1.</t>
  </si>
  <si>
    <t>20.1.0.0.1.</t>
  </si>
  <si>
    <t>20.2.</t>
  </si>
  <si>
    <t>20.2.0.0.1.</t>
  </si>
  <si>
    <t>20.3.</t>
  </si>
  <si>
    <t>20.3.0.0.1.</t>
  </si>
  <si>
    <t>REGULARIZAÇÃO DO TERRENO SEM APILOAMENTO COM TRANSPORTE MANUAL DA TERRA ESCAVADA</t>
  </si>
  <si>
    <t>20.3.0.0.2.</t>
  </si>
  <si>
    <t>20.4.</t>
  </si>
  <si>
    <t>20.4.1.</t>
  </si>
  <si>
    <t>SAPATAS</t>
  </si>
  <si>
    <t>20.4.1.0.1.</t>
  </si>
  <si>
    <t>20.4.1.0.2.</t>
  </si>
  <si>
    <t>20.4.1.0.3.</t>
  </si>
  <si>
    <t>20.4.1.0.4.</t>
  </si>
  <si>
    <t>20.4.1.0.5.</t>
  </si>
  <si>
    <t>20.4.1.0.6.</t>
  </si>
  <si>
    <t>20.5.</t>
  </si>
  <si>
    <t>20.5.1.</t>
  </si>
  <si>
    <t>VIGAS BALDRAME - TRAVAMENTO</t>
  </si>
  <si>
    <t>20.5.1.0.1.</t>
  </si>
  <si>
    <t>20.5.1.0.2.</t>
  </si>
  <si>
    <t>20.5.1.0.3.</t>
  </si>
  <si>
    <t>20.5.1.0.4.</t>
  </si>
  <si>
    <t>20.5.1.0.5.</t>
  </si>
  <si>
    <t>20.5.1.0.6.</t>
  </si>
  <si>
    <t>20.5.1.0.7.</t>
  </si>
  <si>
    <t>20.6.</t>
  </si>
  <si>
    <t>20.6.0.0.1.</t>
  </si>
  <si>
    <t>20.7.</t>
  </si>
  <si>
    <t>20.7.0.0.1.</t>
  </si>
  <si>
    <t>20.7.0.0.2.</t>
  </si>
  <si>
    <t>RUFO DE CHAPA GALVANIZADA</t>
  </si>
  <si>
    <t>20.8.</t>
  </si>
  <si>
    <t>20.8.0.0.1.</t>
  </si>
  <si>
    <t>20.8.0.0.2.</t>
  </si>
  <si>
    <t>20.8.0.0.3.</t>
  </si>
  <si>
    <t>20.9.</t>
  </si>
  <si>
    <t>20.9.0.0.1.</t>
  </si>
  <si>
    <t>20.9.0.0.2.</t>
  </si>
  <si>
    <t>20.9.0.0.3.</t>
  </si>
  <si>
    <t>COMP 085_SEE</t>
  </si>
  <si>
    <t>GUARDA-CORPO - INCLUSO PINTURA - PADRÃO SEDUC (GOINFRA)</t>
  </si>
  <si>
    <t>20.10.</t>
  </si>
  <si>
    <t>20.10.1.</t>
  </si>
  <si>
    <t>PISOS</t>
  </si>
  <si>
    <t>20.10.1.0.1.</t>
  </si>
  <si>
    <t>20.10.2.</t>
  </si>
  <si>
    <t>20.10.2.0.1.</t>
  </si>
  <si>
    <t>21.1.</t>
  </si>
  <si>
    <t>21.1.0.0.1.</t>
  </si>
  <si>
    <t>21.1.0.0.2.</t>
  </si>
  <si>
    <t>21.1.0.0.3.</t>
  </si>
  <si>
    <t>DEMOLIÇÃO MANUAL DE CALHA/RUFO EM CHAPA COM TRANSPORTE ATÉ CAÇAMBA E CARGA</t>
  </si>
  <si>
    <t>21.1.0.0.4.</t>
  </si>
  <si>
    <t>21.1.0.0.5.</t>
  </si>
  <si>
    <t>21.1.0.0.6.</t>
  </si>
  <si>
    <t>21.1.0.0.7.</t>
  </si>
  <si>
    <t>21.1.0.0.8.</t>
  </si>
  <si>
    <t>21.1.0.0.9.</t>
  </si>
  <si>
    <t>21.1.0.0.10.</t>
  </si>
  <si>
    <t>REMOÇÃO MANUAL DE BACIA SANITÁRIA COM TRANSPORTE ATÉ CAÇAMBA E CARGA</t>
  </si>
  <si>
    <t>21.1.0.0.11.</t>
  </si>
  <si>
    <t>REMOÇÃO MANUAL DE LAVATÓRIO COM TRANSPORTE ATÉ CAÇAMBA E CARGA</t>
  </si>
  <si>
    <t>21.1.0.0.12.</t>
  </si>
  <si>
    <t>REMOÇÃO DE LOUÇAS, DE FORMA MANUAL, SEM REAPROVEITAMENTO. AF_12/2017</t>
  </si>
  <si>
    <t>21.1.0.0.13.</t>
  </si>
  <si>
    <t>21.2.</t>
  </si>
  <si>
    <t>21.2.0.0.1.</t>
  </si>
  <si>
    <t>21.3.</t>
  </si>
  <si>
    <t>21.3.0.0.1.</t>
  </si>
  <si>
    <t>21.3.0.0.2.</t>
  </si>
  <si>
    <t>21.3.0.0.3.</t>
  </si>
  <si>
    <t>21.3.0.0.4.</t>
  </si>
  <si>
    <t>21.3.0.0.5.</t>
  </si>
  <si>
    <t>21.4.</t>
  </si>
  <si>
    <t>21.4.1.</t>
  </si>
  <si>
    <t>21.4.1.0.1.</t>
  </si>
  <si>
    <t>21.4.1.0.2.</t>
  </si>
  <si>
    <t>21.4.1.0.3.</t>
  </si>
  <si>
    <t>21.4.1.0.4.</t>
  </si>
  <si>
    <t>21.4.1.0.5.</t>
  </si>
  <si>
    <t>21.4.1.0.6.</t>
  </si>
  <si>
    <t>21.4.1.0.7.</t>
  </si>
  <si>
    <t>21.4.2.</t>
  </si>
  <si>
    <t>21.4.2.0.1.</t>
  </si>
  <si>
    <t>21.4.2.0.2.</t>
  </si>
  <si>
    <t>21.4.2.0.3.</t>
  </si>
  <si>
    <t>21.4.3.</t>
  </si>
  <si>
    <t>BLOCOS DE COROAMENTO - COBERTURA METÁLICA NO FUNDO</t>
  </si>
  <si>
    <t>21.4.3.0.1.</t>
  </si>
  <si>
    <t>21.4.3.0.2.</t>
  </si>
  <si>
    <t>21.4.3.0.3.</t>
  </si>
  <si>
    <t>21.4.3.0.4.</t>
  </si>
  <si>
    <t>21.4.3.0.5.</t>
  </si>
  <si>
    <t>21.4.3.0.6.</t>
  </si>
  <si>
    <t>21.4.4.</t>
  </si>
  <si>
    <t>ESTACAS - COBERTURA METÁLICA NO FUNDO</t>
  </si>
  <si>
    <t>21.4.4.0.1.</t>
  </si>
  <si>
    <t>21.4.4.0.2.</t>
  </si>
  <si>
    <t>21.4.4.0.3.</t>
  </si>
  <si>
    <t>21.5.</t>
  </si>
  <si>
    <t>21.5.1.</t>
  </si>
  <si>
    <t>21.5.1.0.1.</t>
  </si>
  <si>
    <t>21.5.1.0.2.</t>
  </si>
  <si>
    <t>21.5.1.0.3.</t>
  </si>
  <si>
    <t>21.5.1.0.4.</t>
  </si>
  <si>
    <t>21.5.1.0.5.</t>
  </si>
  <si>
    <t>21.5.1.0.6.</t>
  </si>
  <si>
    <t>21.5.1.0.7.</t>
  </si>
  <si>
    <t>21.5.1.0.8.</t>
  </si>
  <si>
    <t>21.5.2.</t>
  </si>
  <si>
    <t>VIGAS BALDRAME - NOVAS ALVENARIAS</t>
  </si>
  <si>
    <t>21.5.2.0.1.</t>
  </si>
  <si>
    <t>21.5.2.0.2.</t>
  </si>
  <si>
    <t>21.5.2.0.3.</t>
  </si>
  <si>
    <t>21.5.2.0.4.</t>
  </si>
  <si>
    <t>21.5.2.0.5.</t>
  </si>
  <si>
    <t>21.5.2.0.6.</t>
  </si>
  <si>
    <t>21.5.2.0.7.</t>
  </si>
  <si>
    <t>21.5.2.0.8.</t>
  </si>
  <si>
    <t>21.5.2.0.9.</t>
  </si>
  <si>
    <t>21.5.3.</t>
  </si>
  <si>
    <t>21.5.3.0.1.</t>
  </si>
  <si>
    <t>21.5.3.0.2.</t>
  </si>
  <si>
    <t>21.5.3.0.3.</t>
  </si>
  <si>
    <t>21.5.3.0.4.</t>
  </si>
  <si>
    <t>21.5.3.0.5.</t>
  </si>
  <si>
    <t>21.5.3.0.6.</t>
  </si>
  <si>
    <t>21.5.4.</t>
  </si>
  <si>
    <t>21.5.4.0.1.</t>
  </si>
  <si>
    <t>21.5.4.0.2.</t>
  </si>
  <si>
    <t>21.5.4.0.3.</t>
  </si>
  <si>
    <t>21.5.4.0.4.</t>
  </si>
  <si>
    <t>21.5.4.0.5.</t>
  </si>
  <si>
    <t>21.5.4.0.6.</t>
  </si>
  <si>
    <t>21.5.4.0.7.</t>
  </si>
  <si>
    <t>21.5.5.</t>
  </si>
  <si>
    <t>21.5.5.0.1.</t>
  </si>
  <si>
    <t>21.5.6.</t>
  </si>
  <si>
    <t>21.5.6.0.1.</t>
  </si>
  <si>
    <t>21.5.6.0.2.</t>
  </si>
  <si>
    <t>21.5.6.0.3.</t>
  </si>
  <si>
    <t>21.5.6.0.4.</t>
  </si>
  <si>
    <t>21.5.6.0.5.</t>
  </si>
  <si>
    <t>21.5.6.0.6.</t>
  </si>
  <si>
    <t>21.5.7.</t>
  </si>
  <si>
    <t>21.5.7.0.1.</t>
  </si>
  <si>
    <t>21.5.8.</t>
  </si>
  <si>
    <t>LAJE MACIÇA DO PAVIMENTO COBERTURA - L306</t>
  </si>
  <si>
    <t>21.5.8.0.1.</t>
  </si>
  <si>
    <t>21.5.8.0.2.</t>
  </si>
  <si>
    <t>21.5.8.0.3.</t>
  </si>
  <si>
    <t>21.5.8.0.4.</t>
  </si>
  <si>
    <t>21.5.9.</t>
  </si>
  <si>
    <t>21.5.9.0.1.</t>
  </si>
  <si>
    <t>21.6.</t>
  </si>
  <si>
    <t>21.6.0.0.1.</t>
  </si>
  <si>
    <t>21.6.0.0.2.</t>
  </si>
  <si>
    <t>21.7.</t>
  </si>
  <si>
    <t>21.7.0.0.1.</t>
  </si>
  <si>
    <t>21.7.0.0.2.</t>
  </si>
  <si>
    <t>21.7.0.0.3.</t>
  </si>
  <si>
    <t>21.7.0.0.4.</t>
  </si>
  <si>
    <t>21.7.0.0.5.</t>
  </si>
  <si>
    <t>21.8.</t>
  </si>
  <si>
    <t>21.8.0.0.1.</t>
  </si>
  <si>
    <t>21.8.0.0.2.</t>
  </si>
  <si>
    <t>PORTÃO DE CORRER E ABRIR CONJUGADO PT-8 C/FERRAGENS</t>
  </si>
  <si>
    <t>21.8.0.0.3.</t>
  </si>
  <si>
    <t>21.8.0.0.4.</t>
  </si>
  <si>
    <t>21.8.0.0.5.</t>
  </si>
  <si>
    <t>21.8.0.0.6.</t>
  </si>
  <si>
    <t>COMP 007_SEE</t>
  </si>
  <si>
    <t>GUICHÊ CANTONEIRA/GRADE PARA VIDRO (GOINFRA + SINAPI)</t>
  </si>
  <si>
    <t>M²</t>
  </si>
  <si>
    <t>21.9.</t>
  </si>
  <si>
    <t>21.9.1.</t>
  </si>
  <si>
    <t>ESTRUTURA MÉTALICA - BLOCO 05</t>
  </si>
  <si>
    <t>21.9.1.0.1.</t>
  </si>
  <si>
    <t>21.9.2.</t>
  </si>
  <si>
    <t>ESTRUTURA MÉTALICA - COBERTURA METÁLICA NO FUNDO</t>
  </si>
  <si>
    <t>21.9.2.0.1.</t>
  </si>
  <si>
    <t>21.10.</t>
  </si>
  <si>
    <t>21.10.0.0.1.</t>
  </si>
  <si>
    <t>21.11.</t>
  </si>
  <si>
    <t>21.11.0.0.1.</t>
  </si>
  <si>
    <t>21.11.0.0.2.</t>
  </si>
  <si>
    <t>21.11.0.0.3.</t>
  </si>
  <si>
    <t>21.11.0.0.4.</t>
  </si>
  <si>
    <t>21.12.</t>
  </si>
  <si>
    <t>21.12.0.0.1.</t>
  </si>
  <si>
    <t>21.12.0.0.2.</t>
  </si>
  <si>
    <t>21.12.0.0.3.</t>
  </si>
  <si>
    <t>21.12.0.0.4.</t>
  </si>
  <si>
    <t>21.12.0.0.5.</t>
  </si>
  <si>
    <t>21.13.</t>
  </si>
  <si>
    <t>21.13.0.0.1.</t>
  </si>
  <si>
    <t>COMP 082_SEE</t>
  </si>
  <si>
    <t>CORRIMÃO DE PAREDE - INCLUSO PINTURA - PADRÃO SEDUC (GOINFRA)</t>
  </si>
  <si>
    <t>21.14.</t>
  </si>
  <si>
    <t>21.14.1.</t>
  </si>
  <si>
    <t>21.14.1.0.1.</t>
  </si>
  <si>
    <t>21.14.2.</t>
  </si>
  <si>
    <t>21.14.2.0.1.</t>
  </si>
  <si>
    <t>21.14.3.</t>
  </si>
  <si>
    <t>21.14.3.0.1.</t>
  </si>
  <si>
    <t>21.14.3.0.2.</t>
  </si>
  <si>
    <t>21.14.3.0.3.</t>
  </si>
  <si>
    <t>21.14.4.</t>
  </si>
  <si>
    <t>21.14.4.0.1.</t>
  </si>
  <si>
    <t>21.14.4.0.2.</t>
  </si>
  <si>
    <t>21.14.5.</t>
  </si>
  <si>
    <t>21.14.5.0.1.</t>
  </si>
  <si>
    <t>21.14.6.</t>
  </si>
  <si>
    <t>21.14.6.0.1.</t>
  </si>
  <si>
    <t>21.14.6.0.2.</t>
  </si>
  <si>
    <t>21.15.</t>
  </si>
  <si>
    <t>21.15.0.0.1.</t>
  </si>
  <si>
    <t>COMP 415_SEE</t>
  </si>
  <si>
    <t>PEITORIL EM GRANITO CINZA, LARGURA VARIÁVEL E PINGADEIRA (GOINFRA)</t>
  </si>
  <si>
    <t>21.15.0.0.2.</t>
  </si>
  <si>
    <t>21.15.0.0.3.</t>
  </si>
  <si>
    <t>BASE DE BANCADA REVESTIDA COM CERAMICA</t>
  </si>
  <si>
    <t>21.15.0.0.4.</t>
  </si>
  <si>
    <t>21.15.0.0.5.</t>
  </si>
  <si>
    <t>21.15.0.0.6.</t>
  </si>
  <si>
    <t>21.15.0.0.7.</t>
  </si>
  <si>
    <t>SINALIZAÇÃO DE DEGRAUS FOTOLUMINESCENTE 7X3CM - FORNECIMENTO E INSTALAÇÃO (GOINFRA + ORSE)</t>
  </si>
  <si>
    <t>21.15.0.0.8.</t>
  </si>
  <si>
    <t>21.15.0.0.9.</t>
  </si>
  <si>
    <t>22.1.</t>
  </si>
  <si>
    <t>22.1.0.0.1.</t>
  </si>
  <si>
    <t>22.1.0.0.2.</t>
  </si>
  <si>
    <t>22.2.</t>
  </si>
  <si>
    <t>22.2.0.0.1.</t>
  </si>
  <si>
    <t>22.3.</t>
  </si>
  <si>
    <t>22.3.0.0.1.</t>
  </si>
  <si>
    <t>22.3.0.0.2.</t>
  </si>
  <si>
    <t>22.3.0.0.3.</t>
  </si>
  <si>
    <t>22.3.0.0.4.</t>
  </si>
  <si>
    <t>22.3.0.0.5.</t>
  </si>
  <si>
    <t>22.3.0.0.6.</t>
  </si>
  <si>
    <t>22.3.0.0.7.</t>
  </si>
  <si>
    <t>22.4.</t>
  </si>
  <si>
    <t>22.4.0.0.1.</t>
  </si>
  <si>
    <t>22.5.</t>
  </si>
  <si>
    <t>22.5.0.0.1.</t>
  </si>
  <si>
    <t>22.5.0.0.2.</t>
  </si>
  <si>
    <t>22.5.0.0.3.</t>
  </si>
  <si>
    <t>22.6.</t>
  </si>
  <si>
    <t>22.6.0.0.1.</t>
  </si>
  <si>
    <t>22.7.</t>
  </si>
  <si>
    <t>22.7.0.0.1.</t>
  </si>
  <si>
    <t>22.7.0.0.2.</t>
  </si>
  <si>
    <t>22.7.0.0.3.</t>
  </si>
  <si>
    <t>22.8.</t>
  </si>
  <si>
    <t>22.8.0.0.1.</t>
  </si>
  <si>
    <t>22.8.0.0.2.</t>
  </si>
  <si>
    <t>22.8.0.0.3.</t>
  </si>
  <si>
    <t>JANELA MAXIM AR CHAPA/VIDRO J1/J2/J7/J15 C/FERRAGENS</t>
  </si>
  <si>
    <t>22.8.0.0.4.</t>
  </si>
  <si>
    <t>22.9.</t>
  </si>
  <si>
    <t>22.9.0.0.1.</t>
  </si>
  <si>
    <t>22.10.</t>
  </si>
  <si>
    <t>22.10.0.0.1.</t>
  </si>
  <si>
    <t>22.10.0.0.2.</t>
  </si>
  <si>
    <t>22.10.0.0.3.</t>
  </si>
  <si>
    <t>22.10.0.0.4.</t>
  </si>
  <si>
    <t>22.11.</t>
  </si>
  <si>
    <t>22.11.0.0.1.</t>
  </si>
  <si>
    <t>22.11.0.0.2.</t>
  </si>
  <si>
    <t>22.12.</t>
  </si>
  <si>
    <t>22.12.0.0.1.</t>
  </si>
  <si>
    <t>22.12.0.0.2.</t>
  </si>
  <si>
    <t>22.12.0.0.3.</t>
  </si>
  <si>
    <t>22.12.0.0.4.</t>
  </si>
  <si>
    <t>22.13.</t>
  </si>
  <si>
    <t>22.13.0.0.1.</t>
  </si>
  <si>
    <t>22.13.0.0.2.</t>
  </si>
  <si>
    <t>22.14.</t>
  </si>
  <si>
    <t>22.14.1.</t>
  </si>
  <si>
    <t>ESTRUTURA METALICA</t>
  </si>
  <si>
    <t>22.14.1.0.1.</t>
  </si>
  <si>
    <t>22.14.2.</t>
  </si>
  <si>
    <t>22.14.2.0.1.</t>
  </si>
  <si>
    <t>22.14.3.</t>
  </si>
  <si>
    <t>22.14.3.0.1.</t>
  </si>
  <si>
    <t>22.14.3.0.2.</t>
  </si>
  <si>
    <t>22.14.4.</t>
  </si>
  <si>
    <t>22.14.4.0.1.</t>
  </si>
  <si>
    <t>22.14.5.</t>
  </si>
  <si>
    <t>22.14.5.0.1.</t>
  </si>
  <si>
    <t>22.14.5.0.2.</t>
  </si>
  <si>
    <t>22.14.5.0.3.</t>
  </si>
  <si>
    <t>22.14.6.</t>
  </si>
  <si>
    <t>22.14.6.0.1.</t>
  </si>
  <si>
    <t>22.14.6.0.2.</t>
  </si>
  <si>
    <t>22.15.</t>
  </si>
  <si>
    <t>22.15.0.0.1.</t>
  </si>
  <si>
    <t>22.15.0.0.2.</t>
  </si>
  <si>
    <t>22.15.0.0.3.</t>
  </si>
  <si>
    <t>ELEVADOR (PLATAFORMA VERTICAL) MODELO HERA OU EQUIVALENTE 02 PARADAS - CAPACIDADE 280KG (INSTALADO) (COT)</t>
  </si>
  <si>
    <t>22.15.0.0.4.</t>
  </si>
  <si>
    <t>23.1.</t>
  </si>
  <si>
    <t>23.1.0.0.1.</t>
  </si>
  <si>
    <t>23.1.0.0.2.</t>
  </si>
  <si>
    <t>DEMOLIÇÃO DE LAJES, DE FORMA MANUAL, SEM REAPROVEITAMENTO. AF_12/2017</t>
  </si>
  <si>
    <t>23.1.0.0.3.</t>
  </si>
  <si>
    <t>23.1.0.0.4.</t>
  </si>
  <si>
    <t>23.2.</t>
  </si>
  <si>
    <t>23.2.0.0.1.</t>
  </si>
  <si>
    <t>23.3.</t>
  </si>
  <si>
    <t>23.3.0.0.1.</t>
  </si>
  <si>
    <t>23.3.0.0.2.</t>
  </si>
  <si>
    <t>23.3.0.0.3.</t>
  </si>
  <si>
    <t>23.3.0.0.4.</t>
  </si>
  <si>
    <t>23.3.0.0.5.</t>
  </si>
  <si>
    <t>23.3.0.0.6.</t>
  </si>
  <si>
    <t>23.3.0.0.7.</t>
  </si>
  <si>
    <t>23.4.</t>
  </si>
  <si>
    <t>23.4.1.</t>
  </si>
  <si>
    <t>23.4.1.0.1.</t>
  </si>
  <si>
    <t>23.4.1.0.2.</t>
  </si>
  <si>
    <t>23.4.1.0.3.</t>
  </si>
  <si>
    <t>23.4.1.0.4.</t>
  </si>
  <si>
    <t>23.4.1.0.5.</t>
  </si>
  <si>
    <t>23.4.1.0.6.</t>
  </si>
  <si>
    <t>23.4.2.</t>
  </si>
  <si>
    <t>23.4.2.0.1.</t>
  </si>
  <si>
    <t>23.4.2.0.2.</t>
  </si>
  <si>
    <t>23.4.2.0.3.</t>
  </si>
  <si>
    <t>23.5.</t>
  </si>
  <si>
    <t>23.5.0.0.1.</t>
  </si>
  <si>
    <t>23.5.0.0.2.</t>
  </si>
  <si>
    <t>23.6.</t>
  </si>
  <si>
    <t>23.6.0.0.1.</t>
  </si>
  <si>
    <t>23.7.</t>
  </si>
  <si>
    <t>23.7.0.0.1.</t>
  </si>
  <si>
    <t>23.7.0.0.2.</t>
  </si>
  <si>
    <t>23.7.0.0.3.</t>
  </si>
  <si>
    <t>23.8.</t>
  </si>
  <si>
    <t>23.8.0.0.1.</t>
  </si>
  <si>
    <t>23.9.</t>
  </si>
  <si>
    <t>23.9.0.0.1.</t>
  </si>
  <si>
    <t>PORTÃO DE ABRIR 02 FOLHAS DE TELA/TUBO FoGo 1.1/2" PT1/PT2 C/FERRAGENS</t>
  </si>
  <si>
    <t>23.10.</t>
  </si>
  <si>
    <t>23.10.0.0.1.</t>
  </si>
  <si>
    <t>23.10.0.0.2.</t>
  </si>
  <si>
    <t>23.11.</t>
  </si>
  <si>
    <t>23.11.0.0.1.</t>
  </si>
  <si>
    <t>23.11.0.0.2.</t>
  </si>
  <si>
    <t>23.11.0.0.3.</t>
  </si>
  <si>
    <t>23.11.0.0.4.</t>
  </si>
  <si>
    <t>23.12.</t>
  </si>
  <si>
    <t>23.12.0.0.1.</t>
  </si>
  <si>
    <t>23.12.0.0.2.</t>
  </si>
  <si>
    <t>23.13.</t>
  </si>
  <si>
    <t>23.13.1.</t>
  </si>
  <si>
    <t>23.13.1.0.1.</t>
  </si>
  <si>
    <t>23.13.2.</t>
  </si>
  <si>
    <t>23.13.2.0.1.</t>
  </si>
  <si>
    <t>23.13.3.</t>
  </si>
  <si>
    <t>23.13.3.0.1.</t>
  </si>
  <si>
    <t>ETAPA 04 - QUADRA DESCOBERTA</t>
  </si>
  <si>
    <t>24.1.</t>
  </si>
  <si>
    <t>24.1.0.0.1.</t>
  </si>
  <si>
    <t>24.1.0.0.2.</t>
  </si>
  <si>
    <t>24.1.0.0.3.</t>
  </si>
  <si>
    <t>24.1.0.0.4.</t>
  </si>
  <si>
    <t>24.2.</t>
  </si>
  <si>
    <t>24.2.0.0.1.</t>
  </si>
  <si>
    <t>24.3.</t>
  </si>
  <si>
    <t>24.3.0.0.1.</t>
  </si>
  <si>
    <t>24.3.0.0.2.</t>
  </si>
  <si>
    <t>24.4.</t>
  </si>
  <si>
    <t>24.4.0.0.1.</t>
  </si>
  <si>
    <t>COMP 063_SEE</t>
  </si>
  <si>
    <t>MURETA P/ QUAD. POLIESP. ALV. DE TIJ. FURADO - 1/2 VEZ - C/ CHP. E PEDRISCO (GOINFRA)</t>
  </si>
  <si>
    <t>24.5.</t>
  </si>
  <si>
    <t>24.5.0.0.1.</t>
  </si>
  <si>
    <t>24.5.0.0.2.</t>
  </si>
  <si>
    <t>COMP 002_SEE</t>
  </si>
  <si>
    <t>ARMAÇÃO EM TELA DE AÇO SOLDADA NERVURADA Q-92, AÇO-60, 4,2 mm, MALHA 15x15 CM (GOINFRA + SINAPI)</t>
  </si>
  <si>
    <t>24.5.0.0.3.</t>
  </si>
  <si>
    <t>24.6.</t>
  </si>
  <si>
    <t>24.6.1.</t>
  </si>
  <si>
    <t>QUADRA</t>
  </si>
  <si>
    <t>24.6.1.0.1.</t>
  </si>
  <si>
    <t>24.6.1.0.2.</t>
  </si>
  <si>
    <t>24.6.2.</t>
  </si>
  <si>
    <t>24.6.2.0.1.</t>
  </si>
  <si>
    <t>24.7.</t>
  </si>
  <si>
    <t>24.7.0.0.1.</t>
  </si>
  <si>
    <t>24.7.0.0.2.</t>
  </si>
  <si>
    <t>24.7.0.0.3.</t>
  </si>
  <si>
    <t>24.7.0.0.4.</t>
  </si>
  <si>
    <t>25.1.</t>
  </si>
  <si>
    <t>25.1.0.0.1.</t>
  </si>
  <si>
    <t>25.1.0.0.2.</t>
  </si>
  <si>
    <t>25.2.</t>
  </si>
  <si>
    <t>25.2.0.0.1.</t>
  </si>
  <si>
    <t>25.3.</t>
  </si>
  <si>
    <t>25.3.0.0.1.</t>
  </si>
  <si>
    <t>25.4.</t>
  </si>
  <si>
    <t>25.4.0.0.1.</t>
  </si>
  <si>
    <t>PISO DE LADRILHO HIDRÁULICO COLORIDO MODELO TÁTIL ( ALERTA OU DIRECIONAL) SEM LASTRO</t>
  </si>
  <si>
    <t>25.5.</t>
  </si>
  <si>
    <t>25.5.1.</t>
  </si>
  <si>
    <t>25.5.1.0.1.</t>
  </si>
  <si>
    <t>25.5.2.</t>
  </si>
  <si>
    <t>PISO</t>
  </si>
  <si>
    <t>25.5.2.0.1.</t>
  </si>
  <si>
    <t>LIMPEZA DE SUPERFÍCIE COM JATO DE ALTA PRESSÃO. AF_04/2019</t>
  </si>
  <si>
    <t>25.5.2.0.2.</t>
  </si>
  <si>
    <t>25.5.3.</t>
  </si>
  <si>
    <t>25.5.3.0.1.</t>
  </si>
  <si>
    <t>26.1.</t>
  </si>
  <si>
    <t>26.1.0.0.1.</t>
  </si>
  <si>
    <t>26.1.0.0.2.</t>
  </si>
  <si>
    <t>26.1.0.0.3.</t>
  </si>
  <si>
    <t>26.2.</t>
  </si>
  <si>
    <t>26.2.0.0.1.</t>
  </si>
  <si>
    <t>26.3.</t>
  </si>
  <si>
    <t>26.3.0.0.1.</t>
  </si>
  <si>
    <t>26.3.0.0.2.</t>
  </si>
  <si>
    <t>26.4.</t>
  </si>
  <si>
    <t>26.4.0.0.1.</t>
  </si>
  <si>
    <t>26.4.0.0.2.</t>
  </si>
  <si>
    <t>26.5.</t>
  </si>
  <si>
    <t>26.5.1.</t>
  </si>
  <si>
    <t>MURO EXISTENTE</t>
  </si>
  <si>
    <t>26.5.1.0.1.</t>
  </si>
  <si>
    <t>26.5.1.0.2.</t>
  </si>
  <si>
    <t>26.6.</t>
  </si>
  <si>
    <t>26.6.0.0.1.</t>
  </si>
  <si>
    <t>26.6.0.0.2.</t>
  </si>
  <si>
    <t>26.6.0.0.3.</t>
  </si>
  <si>
    <t>26.7.</t>
  </si>
  <si>
    <t>26.7.1.</t>
  </si>
  <si>
    <t>MURO</t>
  </si>
  <si>
    <t>26.7.1.0.1.</t>
  </si>
  <si>
    <t>26.7.2.</t>
  </si>
  <si>
    <t>CALÇADA</t>
  </si>
  <si>
    <t>26.7.2.0.1.</t>
  </si>
  <si>
    <t>26.7.2.0.2.</t>
  </si>
  <si>
    <t>26.7.2.0.3.</t>
  </si>
  <si>
    <t>CAIAÇAO 2 DEMAOS EM POSTE/ VIGAS E MEIO FIO(OC)</t>
  </si>
  <si>
    <t>26.7.3.</t>
  </si>
  <si>
    <t>26.7.3.0.1.</t>
  </si>
  <si>
    <t>27.1.</t>
  </si>
  <si>
    <t>27.1.0.0.1.</t>
  </si>
  <si>
    <t>27.1.0.0.2.</t>
  </si>
  <si>
    <t>27.2.</t>
  </si>
  <si>
    <t>27.2.0.0.1.</t>
  </si>
  <si>
    <t>27.3.</t>
  </si>
  <si>
    <t>27.3.0.0.1.</t>
  </si>
  <si>
    <t>27.3.0.0.2.</t>
  </si>
  <si>
    <t>27.4.</t>
  </si>
  <si>
    <t>27.4.0.0.1.</t>
  </si>
  <si>
    <t>27.5.</t>
  </si>
  <si>
    <t>27.5.0.0.1.</t>
  </si>
  <si>
    <t>27.5.0.0.2.</t>
  </si>
  <si>
    <t>27.6.</t>
  </si>
  <si>
    <t>27.6.1.</t>
  </si>
  <si>
    <t>CAIXA D'AGUA</t>
  </si>
  <si>
    <t>27.6.1.0.1.</t>
  </si>
  <si>
    <t>27.6.2.</t>
  </si>
  <si>
    <t>27.6.2.0.1.</t>
  </si>
  <si>
    <t>27.7.</t>
  </si>
  <si>
    <t>27.7.0.0.1.</t>
  </si>
  <si>
    <t>27.7.0.0.2.</t>
  </si>
  <si>
    <t>27.7.0.0.3.</t>
  </si>
  <si>
    <t>ANDAIME METALICO FACHADEIRO (ALUGUEL/MES)</t>
  </si>
  <si>
    <t>VALOR BDI (20,34%)</t>
  </si>
  <si>
    <t>TOTAL ORÇAMENTO</t>
  </si>
  <si>
    <t>CUSTO POR M2 ³</t>
  </si>
  <si>
    <t>MATERIAL S/ BDI</t>
  </si>
  <si>
    <t>MÃO DE OBRA S/ BDI</t>
  </si>
  <si>
    <r>
      <rPr>
        <sz val="9"/>
        <rFont val="Calibri"/>
        <family val="2"/>
        <scheme val="minor"/>
      </rPr>
      <t>PLACA DE OBRA PLOTADA EM CHAPA METÁLICA 26 , AFIXADA EM CAVALETES DE
MADEIRA DE LEI (VIGOTAS 6X12CM) - PADRÃO GOINFRA</t>
    </r>
  </si>
  <si>
    <r>
      <rPr>
        <sz val="9"/>
        <rFont val="Calibri"/>
        <family val="2"/>
        <scheme val="minor"/>
      </rPr>
      <t>FERRAMENTAS (MANUAIS/ELÉTRICAS) E MATERIAL DE LIMPEZA PERMANENTE DA OBRA -
ÁREAS EDIFICADAS/COBERTAS/FECHADAS</t>
    </r>
  </si>
  <si>
    <r>
      <rPr>
        <sz val="9"/>
        <rFont val="Calibri"/>
        <family val="2"/>
        <scheme val="minor"/>
      </rPr>
      <t>MOBILIZAÇÃO DO CANTEIRO DE OBRAS - INCLUSIVE CARGA E DESCARGA E A HORA
IMPRODUTIVA DO CAMINHÃO - ( EXCLUSO O TRANSPORTE )</t>
    </r>
  </si>
  <si>
    <r>
      <rPr>
        <sz val="9"/>
        <rFont val="Calibri"/>
        <family val="2"/>
        <scheme val="minor"/>
      </rPr>
      <t>DESMOBILIZAÇÃO DO CANTEIRO DE OBRAS - INCLUSIVE CARGA E DESCARGA E A HORA
IMPRODUTIVA DO CAMINHÃO - ( EXCLUSO O TRANSPORTE )</t>
    </r>
  </si>
  <si>
    <r>
      <rPr>
        <sz val="9"/>
        <rFont val="Calibri"/>
        <family val="2"/>
        <scheme val="minor"/>
      </rPr>
      <t>PISO DE BORRACHA COLORIDO MODELO TÁTIL ( ALERTA OU DIRECIONAL) INCLUSO
CONTRAPISO (1CI:3ARML) C/ E=2CM E NATA DE CIMENTO</t>
    </r>
  </si>
  <si>
    <r>
      <rPr>
        <sz val="9"/>
        <rFont val="Calibri"/>
        <family val="2"/>
        <scheme val="minor"/>
      </rPr>
      <t>REGULARIZAÇÃO DO TERRENO SEM APILOAMENTO COM TRANSPORTE MANUAL DA
TERRA ESCAVADA</t>
    </r>
  </si>
  <si>
    <r>
      <rPr>
        <sz val="9"/>
        <rFont val="Calibri"/>
        <family val="2"/>
        <scheme val="minor"/>
      </rPr>
      <t>LANÇAMENTO/APLICAÇÃO/ADENSAMENTO DE CONCRETO USINADO BOMBEADO EM
ESTRUTURA - (O.C.)</t>
    </r>
  </si>
  <si>
    <r>
      <rPr>
        <sz val="9"/>
        <rFont val="Calibri"/>
        <family val="2"/>
        <scheme val="minor"/>
      </rPr>
      <t>ARMAÇÃO DE PILAR OU VIGA DE ESTRUTURA CONVENCIONAL DE CONCRETO ARMADO
UTILIZANDO AÇO CA-50 DE 10,0 MM - MONTAGEM. AF_06/2022</t>
    </r>
  </si>
  <si>
    <r>
      <rPr>
        <sz val="9"/>
        <rFont val="Calibri"/>
        <family val="2"/>
        <scheme val="minor"/>
      </rPr>
      <t>ARMAÇÃO DE PILAR OU VIGA DE ESTRUTURA CONVENCIONAL DE CONCRETO ARMADO
UTILIZANDO AÇO CA-50 DE 12,5 MM - MONTAGEM. AF_06/2022</t>
    </r>
  </si>
  <si>
    <r>
      <rPr>
        <sz val="9"/>
        <rFont val="Calibri"/>
        <family val="2"/>
        <scheme val="minor"/>
      </rPr>
      <t>ARMAÇÃO DE PILAR OU VIGA DE ESTRUTURA CONVENCIONAL DE CONCRETO ARMADO
UTILIZANDO AÇO CA-60 DE 5,0 MM - MONTAGEM. AF_06/2022</t>
    </r>
  </si>
  <si>
    <r>
      <rPr>
        <sz val="9"/>
        <rFont val="Calibri"/>
        <family val="2"/>
        <scheme val="minor"/>
      </rPr>
      <t>CABO DE COBRE FLEXÍVEL ISOLADO, 2,5 MM², ANTI-CHAMA 450/750 V, PARA CIRCUITOS
TERMINAIS - FORNECIMENTO E INSTALAÇÃO. AF_03/2023</t>
    </r>
  </si>
  <si>
    <r>
      <rPr>
        <sz val="9"/>
        <rFont val="Calibri"/>
        <family val="2"/>
        <scheme val="minor"/>
      </rPr>
      <t>CABO DE COBRE FLEXÍVEL ISOLADO, 10 MM², ANTI-CHAMA 450/750 V, PARA CIRCUITOS
TERMINAIS - FORNECIMENTO E INSTALAÇÃO. AF_03/2023</t>
    </r>
  </si>
  <si>
    <r>
      <rPr>
        <sz val="9"/>
        <rFont val="Calibri"/>
        <family val="2"/>
        <scheme val="minor"/>
      </rPr>
      <t>CAIXA RETANGULAR 4" X 2" MÉDIA (1,30 M DO PISO), PVC, INSTALADA EM PAREDE -
FORNECIMENTO E INSTALAÇÃO. AF_03/2023</t>
    </r>
  </si>
  <si>
    <r>
      <rPr>
        <sz val="9"/>
        <rFont val="Calibri"/>
        <family val="2"/>
        <scheme val="minor"/>
      </rPr>
      <t>CONECTOR TRIPOLAR EM PORCELANA PARA FIOS DE ATÉ 10MM2 (BORNES) 50A-250V
(CHUVEIRO)</t>
    </r>
  </si>
  <si>
    <r>
      <rPr>
        <sz val="9"/>
        <rFont val="Calibri"/>
        <family val="2"/>
        <scheme val="minor"/>
      </rPr>
      <t>DISJUNTOR MONOPOLAR TIPO DIN, CORRENTE NOMINAL DE 20A - FORNECIMENTO E
INSTALAÇÃO. AF_10/2020</t>
    </r>
  </si>
  <si>
    <r>
      <rPr>
        <sz val="9"/>
        <rFont val="Calibri"/>
        <family val="2"/>
        <scheme val="minor"/>
      </rPr>
      <t>DISJUNTOR MONOPOLAR TIPO DIN, CORRENTE NOMINAL DE 32A - FORNECIMENTO E
INSTALAÇÃO. AF_10/2020</t>
    </r>
  </si>
  <si>
    <r>
      <rPr>
        <sz val="9"/>
        <rFont val="Calibri"/>
        <family val="2"/>
        <scheme val="minor"/>
      </rPr>
      <t>LÂMPADA TUBULAR LED DE 18/20 W, BASE G13 - FORNECIMENTO E INSTALAÇÃO.
AF_02/2020_PS</t>
    </r>
  </si>
  <si>
    <r>
      <rPr>
        <sz val="9"/>
        <rFont val="Calibri"/>
        <family val="2"/>
        <scheme val="minor"/>
      </rPr>
      <t>REGISTRO DE GAVETA BRUTO, LATÃO, ROSCÁVEL, 3/4", COM ACABAMENTO E CANOPLA
CROMADOS - FORNECIMENTO E INSTALAÇÃO. AF_08/2021</t>
    </r>
  </si>
  <si>
    <r>
      <rPr>
        <sz val="9"/>
        <rFont val="Calibri"/>
        <family val="2"/>
        <scheme val="minor"/>
      </rPr>
      <t>REGISTRO DE GAVETA BRUTO, LATÃO, ROSCÁVEL, 1 1/2", COM ACABAMENTO E CANOPLA
CROMADOS - FORNECIMENTO E INSTALAÇÃO. AF_08/2021</t>
    </r>
  </si>
  <si>
    <r>
      <rPr>
        <sz val="9"/>
        <rFont val="Calibri"/>
        <family val="2"/>
        <scheme val="minor"/>
      </rPr>
      <t>TORNEIRA DE MESA COM FECHAMENTO AUTOMÁTICO TEMPORIZADO PARA LAVATÓRIO
DIÂMETRO DE 1/2"</t>
    </r>
  </si>
  <si>
    <r>
      <rPr>
        <sz val="9"/>
        <rFont val="Calibri"/>
        <family val="2"/>
        <scheme val="minor"/>
      </rPr>
      <t>VÁLVULA EM METAL CROMADO 1.1/2 X 1.1/2 PARA TANQUE OU LAVATÓRIO, COM OU SEM
LADRÃO - FORNECIMENTO E INSTALAÇÃO. AF_01/2020</t>
    </r>
  </si>
  <si>
    <r>
      <rPr>
        <sz val="9"/>
        <rFont val="Calibri"/>
        <family val="2"/>
        <scheme val="minor"/>
      </rPr>
      <t>JOELHO 90 GRAUS, PVC, SOLDÁVEL, DN 50MM, INSTALADO EM PRUMADA DE ÁGUA -
FORNECIMENTO E INSTALAÇÃO. AF_06/2022</t>
    </r>
  </si>
  <si>
    <r>
      <rPr>
        <sz val="9"/>
        <rFont val="Calibri"/>
        <family val="2"/>
        <scheme val="minor"/>
      </rPr>
      <t>JOELHO 90 GRAUS, PVC, SERIE NORMAL, ESGOTO PREDIAL, DN 50 MM, JUNTA ELÁSTICA, FORNECIDO E INSTALADO EM PRUMADA DE ESGOTO SANITÁRIO OU VENTILAÇÃO.
AF_08/2022</t>
    </r>
  </si>
  <si>
    <r>
      <rPr>
        <sz val="9"/>
        <rFont val="Calibri"/>
        <family val="2"/>
        <scheme val="minor"/>
      </rPr>
      <t>GRANITINA 8MM FUNDIDA COM CONTRAPISO (1CI:3ARML) E=2CM, JUNTA PLASTICA 27MM
E RESINA ACRÍLICA (GOINFRA + SINAPI)</t>
    </r>
  </si>
  <si>
    <r>
      <rPr>
        <sz val="9"/>
        <rFont val="Calibri"/>
        <family val="2"/>
        <scheme val="minor"/>
      </rPr>
      <t>PASSEIO PROTECAO EM CONC.DESEMPEN.5 CM 1:2,5:3,5 (INCLUSO ESPELHO DE
30CM/ESCAVAÇÃO/REATERRO/APILOAMENTO/ATERRO INTERNO)</t>
    </r>
  </si>
  <si>
    <r>
      <rPr>
        <sz val="9"/>
        <rFont val="Calibri"/>
        <family val="2"/>
        <scheme val="minor"/>
      </rPr>
      <t>DEMOLIÇÃO MANUAL ALVENARIA TIJOLO SEM REAPROVEITAMENTO COM TRANSPORTE
ATE CAÇAMBA E CARGA</t>
    </r>
  </si>
  <si>
    <r>
      <rPr>
        <sz val="9"/>
        <rFont val="Calibri"/>
        <family val="2"/>
        <scheme val="minor"/>
      </rPr>
      <t>DEMOLIÇÃO POSTE DE CONCRETO/METALICA ENTRE 10 E 15 METROS C/
REAPROVEITAMENTO C/ TRANSPORTE ATE CAÇAMBA E CARGA (GOINFRA)</t>
    </r>
  </si>
  <si>
    <r>
      <rPr>
        <sz val="9"/>
        <rFont val="Calibri"/>
        <family val="2"/>
        <scheme val="minor"/>
      </rPr>
      <t>LANÇAMENTO/APLICAÇÃO/ADENSAMENTO DE CONCRETO USINADO BOMBEADO EM
FUNDAÇÃO</t>
    </r>
  </si>
  <si>
    <r>
      <rPr>
        <sz val="9"/>
        <rFont val="Calibri"/>
        <family val="2"/>
        <scheme val="minor"/>
      </rPr>
      <t>REFLETOR DE LED PARA USO EXTERNO COM POTÊNCIA DE 100 W - FORMATO RETANGULAR, CORPO DE ALUMINIO E DIFUSOR DE VIDRO - FORNECIMENTO E
INSTALAÇÃO (GOINFRA + ORSE)</t>
    </r>
  </si>
  <si>
    <r>
      <rPr>
        <sz val="9"/>
        <rFont val="Calibri"/>
        <family val="2"/>
        <scheme val="minor"/>
      </rPr>
      <t>QUADRO DE DISTRIBUIÇÃO DE ENERGIA EM CHAPA DE AÇO GALVANIZADO, DE EMBUTIR, COM BARRAMENTO TRIFÁSICO, PARA 24 DISJUNTORES DIN 100A - FORNECIMENTO E
INSTALAÇÃO. AF_10/2020</t>
    </r>
  </si>
  <si>
    <r>
      <rPr>
        <sz val="9"/>
        <rFont val="Calibri"/>
        <family val="2"/>
        <scheme val="minor"/>
      </rPr>
      <t>DISJUNTOR MONOPOLAR TIPO DIN, CORRENTE NOMINAL DE 16A - FORNECIMENTO E
INSTALAÇÃO. AF_10/2020</t>
    </r>
  </si>
  <si>
    <r>
      <rPr>
        <sz val="9"/>
        <rFont val="Calibri"/>
        <family val="2"/>
        <scheme val="minor"/>
      </rPr>
      <t>ALVENARIA DE TIJOLO FURADO 1/2 VEZ 14X29X9 - 6 FUROS -  ARG. (1CALH:4ARML+100KG
DE CI/M3)</t>
    </r>
  </si>
  <si>
    <r>
      <rPr>
        <sz val="9"/>
        <rFont val="Calibri"/>
        <family val="2"/>
        <scheme val="minor"/>
      </rPr>
      <t>MURETA P/ QUAD. POLIESP. ALV. DE TIJ. FURADO - 1/2 VEZ - C/ CHP. E PEDRISCO - H=0,80 M
(GOINFRA)</t>
    </r>
  </si>
  <si>
    <r>
      <rPr>
        <sz val="9"/>
        <rFont val="Calibri"/>
        <family val="2"/>
        <scheme val="minor"/>
      </rPr>
      <t>TELA DE ACO SOLDADA NERVURADA, CA-60, Q-196, (3,11 KG/M2), DIAMETRO DO FIO = 5,0 MM, ESPACAMENTO DA MALHA = 10 X 10 CM - FORNECIMENTO E INSTALAÇÃO (GOINFRA +
SINAPI)</t>
    </r>
  </si>
  <si>
    <r>
      <rPr>
        <sz val="9"/>
        <rFont val="Calibri"/>
        <family val="2"/>
        <scheme val="minor"/>
      </rPr>
      <t>PINTURA DE DEMARCAÇÃO DE QUADRA POLIESPORTIVA COM TINTA EPÓXI, E = 5 CM,
APLICAÇÃO MANUAL. AF_05/2021</t>
    </r>
  </si>
  <si>
    <r>
      <rPr>
        <sz val="9"/>
        <rFont val="Calibri"/>
        <family val="2"/>
        <scheme val="minor"/>
      </rPr>
      <t>SUPORTE PADRÃO PARA TABELA BASQUETE EM "U" ENRIJECIDO- 2 UNID.
(ASSENTADOS/PINTADOS)</t>
    </r>
  </si>
  <si>
    <r>
      <rPr>
        <sz val="9"/>
        <rFont val="Calibri"/>
        <family val="2"/>
        <scheme val="minor"/>
      </rPr>
      <t>CABO DE COBRE FLEXÍVEL ISOLADO, 25 MM², ANTI-CHAMA 0,6/1,0 KV,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</si>
  <si>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LUMINÁRIA DE EMBUTIR COM ALETAS 2 X 16/18/20 W INCLUSO CORTE NO FORRO -
FORNECIMENTO E INSTALAÇÃO (GOINFRA + ORSE)</t>
    </r>
  </si>
  <si>
    <r>
      <rPr>
        <sz val="9"/>
        <rFont val="Calibri"/>
        <family val="2"/>
        <scheme val="minor"/>
      </rPr>
      <t>TOMADA MÉDIA DE EMBUTIR (2 MÓDULOS), 2P+T 10 A, INCLUINDO SUPORTE E PLACA -
FORNECIMENTO E INSTALAÇÃO. AF_03/2023</t>
    </r>
  </si>
  <si>
    <r>
      <rPr>
        <sz val="9"/>
        <rFont val="Calibri"/>
        <family val="2"/>
        <scheme val="minor"/>
      </rPr>
      <t>CAIXA RETANGULAR 4" X 2" ALTA (2,00 M DO PISO), PVC, INSTALADA EM PAREDE -
FORNECIMENTO E INSTALAÇÃO. AF_03/2023</t>
    </r>
  </si>
  <si>
    <r>
      <rPr>
        <sz val="9"/>
        <rFont val="Calibri"/>
        <family val="2"/>
        <scheme val="minor"/>
      </rPr>
      <t>VÁLVULA DE DESCARGA DUPLO ACIONAMENTO COM ACABAMENTO CROMADO
ANTIVANDALISMO</t>
    </r>
  </si>
  <si>
    <r>
      <rPr>
        <sz val="9"/>
        <rFont val="Calibri"/>
        <family val="2"/>
        <scheme val="minor"/>
      </rPr>
      <t>ASSENTO EM POLIPROPILENO COM SISTEMA DE FECHAMENTO SUAVE PARA VASO
SANITÁRIO</t>
    </r>
  </si>
  <si>
    <r>
      <rPr>
        <sz val="9"/>
        <rFont val="Calibri"/>
        <family val="2"/>
        <scheme val="minor"/>
      </rPr>
      <t>TOALHEIRO PLÁSTICO TIPO DISPENSER PARA PAPEL TOALHA INTERFOLHADO  (GOINFRA +
SINAPI)</t>
    </r>
  </si>
  <si>
    <r>
      <rPr>
        <sz val="9"/>
        <rFont val="Calibri"/>
        <family val="2"/>
        <scheme val="minor"/>
      </rPr>
      <t>PORTA TOALHA BANHO EM METAL CROMADO, TIPO BARRA, INCLUSO FIXAÇÃO.
AF_01/2020</t>
    </r>
  </si>
  <si>
    <r>
      <rPr>
        <sz val="9"/>
        <rFont val="Calibri"/>
        <family val="2"/>
        <scheme val="minor"/>
      </rPr>
      <t>REGISTRO DE GAVETA BRUTO, LATÃO, ROSCÁVEL, 1", COM ACABAMENTO E CANOPLA
CROMADOS - FORNECIMENTO E INSTALAÇÃO. AF_08/2021</t>
    </r>
  </si>
  <si>
    <r>
      <rPr>
        <sz val="9"/>
        <rFont val="Calibri"/>
        <family val="2"/>
        <scheme val="minor"/>
      </rPr>
      <t>TUBO, PVC, SOLDÁVEL, DN 32MM, INSTALADO EM PRUMADA DE ÁGUA - FORNECIMENTO E
INSTALAÇÃO. AF_06/2022</t>
    </r>
  </si>
  <si>
    <r>
      <rPr>
        <sz val="9"/>
        <rFont val="Calibri"/>
        <family val="2"/>
        <scheme val="minor"/>
      </rPr>
      <t>TUBO, PVC, SOLDÁVEL, DN 50MM, INSTALADO EM PRUMADA DE ÁGUA - FORNECIMENTO E
INSTALAÇÃO. AF_06/2022</t>
    </r>
  </si>
  <si>
    <r>
      <rPr>
        <sz val="9"/>
        <rFont val="Calibri"/>
        <family val="2"/>
        <scheme val="minor"/>
      </rPr>
      <t>LUVA DE REDUÇÃO, PVC, SOLDÁVEL, DN 60MM X 50MM, INSTALADO EM PRUMADA DE
ÁGUA - FORNECIMENTO E INSTALAÇÃO. AF_06/2022</t>
    </r>
  </si>
  <si>
    <r>
      <rPr>
        <sz val="9"/>
        <rFont val="Calibri"/>
        <family val="2"/>
        <scheme val="minor"/>
      </rPr>
      <t>RALO LINEAR REFORÇADO - 6X90 SECA EM AÇO INOX C/ GRELHA E CANALETA EM
ALUMÍNIO (GOINFRA + COT)</t>
    </r>
  </si>
  <si>
    <r>
      <rPr>
        <sz val="9"/>
        <rFont val="Calibri"/>
        <family val="2"/>
        <scheme val="minor"/>
      </rPr>
      <t>JOELHO 45 GRAUS, PVC, SERIE NORMAL, ESGOTO PREDIAL, DN 40 MM, JUNTA SOLDÁVEL, FORNECIDO E INSTALADO EM RAMAL DE DESCARGA OU RAMAL DE ESGOTO SANITÁRIO.
AF_08/2022</t>
    </r>
  </si>
  <si>
    <r>
      <rPr>
        <sz val="9"/>
        <rFont val="Calibri"/>
        <family val="2"/>
        <scheme val="minor"/>
      </rPr>
      <t>FIXAÇÃO (ENCUNHAMENTO) DE ALVENARIA DE VEDAÇÃO COM ARGAMASSA APLICADA
COM COLHER. AF_03/2016</t>
    </r>
  </si>
  <si>
    <r>
      <rPr>
        <sz val="9"/>
        <rFont val="Calibri"/>
        <family val="2"/>
        <scheme val="minor"/>
      </rPr>
      <t>LASTRO DE CONCRETO MAGRO, APLICADO EM BLOCOS DE COROAMENTO OU SAPATAS.
AF_08/2017</t>
    </r>
  </si>
  <si>
    <r>
      <rPr>
        <sz val="9"/>
        <rFont val="Calibri"/>
        <family val="2"/>
        <scheme val="minor"/>
      </rPr>
      <t>ALARGAMENTO DE BASE DE TUBULÃO A CÉU ABERTO, ESCAVAÇÃO MANUAL, CONCRETO USINADO E LANÇADO COM BOMBA OU DIRETAMENTE DO CAMINHÃO (EXCLUSIVE
BOMBEAMENTO). AF_05/2020</t>
    </r>
  </si>
  <si>
    <r>
      <rPr>
        <sz val="9"/>
        <rFont val="Calibri"/>
        <family val="2"/>
        <scheme val="minor"/>
      </rPr>
      <t>CONJUNTO MOTO BOMBA ELÉTRICA PARA VAZÃO 2,8 M³/H, HM=11,70 MCA (GOINFRA +
SINAPI)</t>
    </r>
  </si>
  <si>
    <r>
      <rPr>
        <sz val="9"/>
        <rFont val="Calibri"/>
        <family val="2"/>
        <scheme val="minor"/>
      </rPr>
      <t>ALÇAPÃO FORMATO COIFA EM CHAPA VINCADA Nº. 18 H=(10+2)CM, C/ALÇAS E PORTA
CADEADOS (INCLUSIVE CADEADOS Nº. 30)</t>
    </r>
  </si>
  <si>
    <r>
      <rPr>
        <sz val="9"/>
        <rFont val="Calibri"/>
        <family val="2"/>
        <scheme val="minor"/>
      </rPr>
      <t>CENTRAL DE GÁS PADRÃO GOINFRA/2019 COMPLETA, EXCLUSO AS INSTALAÇÕES
MECÂNICAS (1+1 CILINDRO P-45)</t>
    </r>
  </si>
  <si>
    <r>
      <rPr>
        <sz val="9"/>
        <rFont val="Calibri"/>
        <family val="2"/>
        <scheme val="minor"/>
      </rPr>
      <t>BUCHA DE REDUCAO DE FERRO GALVANIZADO, COM ROSCA BSP, DE 1/2" X 1/4" (GOINFRA +
SINAPI)</t>
    </r>
  </si>
  <si>
    <r>
      <rPr>
        <sz val="9"/>
        <rFont val="Calibri"/>
        <family val="2"/>
        <scheme val="minor"/>
      </rPr>
      <t>LUVA REDUÇÃO DE FERRO MALEÁVEL GALVANIZADO 3/4" X 1/2", CLASSE 150, ROSCA NPT -
NBR 6925</t>
    </r>
  </si>
  <si>
    <r>
      <rPr>
        <sz val="9"/>
        <rFont val="Calibri"/>
        <family val="2"/>
        <scheme val="minor"/>
      </rPr>
      <t>JOELHO 90 GRAUS, EM FERRO GALVANIZADO, CONEXÃO ROSQUEADA, DN 20 (3/4"), INSTALADO EM RAMAIS E SUB-RAMAIS DE GÁS - FORNECIMENTO E INSTALAÇÃO.
AF_10/2020</t>
    </r>
  </si>
  <si>
    <r>
      <rPr>
        <sz val="9"/>
        <rFont val="Calibri"/>
        <family val="2"/>
        <scheme val="minor"/>
      </rPr>
      <t>VÁLVULA DE ESFERA TRIPARTIDA 3/4", PASSAGEM PLENA, ROSCA NPT, CLASSE 300 -
NORMA ASME B16.34</t>
    </r>
  </si>
  <si>
    <r>
      <rPr>
        <sz val="9"/>
        <rFont val="Calibri"/>
        <family val="2"/>
        <scheme val="minor"/>
      </rPr>
      <t>CONJUNTO MOTOR-BOMBA ELÉTRICA TRIFÁSICO 380/220 V PARA VZ= 24,33 M³/H, HM= 46,24
M POTÊNCIA= 7,5 CV (GOINFRA + COT)</t>
    </r>
  </si>
  <si>
    <r>
      <rPr>
        <sz val="9"/>
        <rFont val="Calibri"/>
        <family val="2"/>
        <scheme val="minor"/>
      </rPr>
      <t>ADAPTADOR PVC SOLDAVEL, COM FLANGES LIVRES, 75 MM X 2 1/2", PARA CAIXA D' AGUA
(GOINFRA + SINAPI)</t>
    </r>
  </si>
  <si>
    <r>
      <rPr>
        <sz val="9"/>
        <rFont val="Calibri"/>
        <family val="2"/>
        <scheme val="minor"/>
      </rPr>
      <t>BOTOEIRA BOMBA DE INCÊNDIO COM MARTELO CONVENCIONAL / ANALÓGICA -
FORNECIMENTO E INSTALAÇÃO (GOINFRA + ORSE)</t>
    </r>
  </si>
  <si>
    <r>
      <rPr>
        <sz val="9"/>
        <rFont val="Calibri"/>
        <family val="2"/>
        <scheme val="minor"/>
      </rPr>
      <t>PLACA DE SINALIZAÇÃO EM PVC COD 06 - (300X300) PERIGO INFLAMÁVEL  (GOINFRA +
SINAPI)</t>
    </r>
  </si>
  <si>
    <r>
      <rPr>
        <sz val="9"/>
        <rFont val="Calibri"/>
        <family val="2"/>
        <scheme val="minor"/>
      </rPr>
      <t>PLACA DE SINALIZAÇÃO EM PVC COD 13 - (316X158) SAÍDA DE EMERGÊNCIA (GOINFRA +
SINAPI)</t>
    </r>
  </si>
  <si>
    <r>
      <rPr>
        <sz val="9"/>
        <rFont val="Calibri"/>
        <family val="2"/>
        <scheme val="minor"/>
      </rPr>
      <t>TORNEIRA CROMADA TUBO MÓVEL, DE MESA, 1/2 OU 3/4, PARA PIA DE COZINHA, PADRÃO
ALTO - FORNECIMENTO E INSTALAÇÃO. AF_01/2020</t>
    </r>
  </si>
  <si>
    <r>
      <rPr>
        <sz val="9"/>
        <rFont val="Calibri"/>
        <family val="2"/>
        <scheme val="minor"/>
      </rPr>
      <t>TORNEIRA CROMADA 1/2 OU 3/4 PARA TANQUE, PADRÃO POPULAR - FORNECIMENTO E
INSTALAÇÃO. AF_01/2020</t>
    </r>
  </si>
  <si>
    <r>
      <rPr>
        <sz val="9"/>
        <rFont val="Calibri"/>
        <family val="2"/>
        <scheme val="minor"/>
      </rPr>
      <t>BUCHA DE REDUÇÃO, PPR, 32 X 25, CLASSE PN 25, INSTALADO EM RAMAL DE
DISTRIBUIÇÃO DE ÁGUA   FORNECIMENTO E INSTALAÇÃO. AF_08/2022</t>
    </r>
  </si>
  <si>
    <r>
      <rPr>
        <sz val="9"/>
        <rFont val="Calibri"/>
        <family val="2"/>
        <scheme val="minor"/>
      </rPr>
      <t>TE, PVC, SOLDÁVEL, DN 25MM, INSTALADO EM PRUMADA DE ÁGUA - FORNECIMENTO E
INSTALAÇÃO. AF_06/2022</t>
    </r>
  </si>
  <si>
    <r>
      <rPr>
        <sz val="9"/>
        <rFont val="Calibri"/>
        <family val="2"/>
        <scheme val="minor"/>
      </rPr>
      <t>UNIÃO, PVC, SOLDÁVEL, DN 85MM, INSTALADO EM PRUMADA DE ÁGUA - FORNECIMENTO E
INSTALAÇÃO. AF_06/2022</t>
    </r>
  </si>
  <si>
    <r>
      <rPr>
        <sz val="9"/>
        <rFont val="Calibri"/>
        <family val="2"/>
        <scheme val="minor"/>
      </rPr>
      <t>CURVA 45 GRAUS, PVC, SOLDÁVEL, DN 32MM, INSTALADO EM RAMAL OU SUB-RAMAL DE
ÁGUA - FORNECIMENTO E INSTALAÇÃO. AF_06/2022</t>
    </r>
  </si>
  <si>
    <r>
      <rPr>
        <sz val="9"/>
        <rFont val="Calibri"/>
        <family val="2"/>
        <scheme val="minor"/>
      </rPr>
      <t>TUBO PVC, SERIE NORMAL, ESGOTO PREDIAL, DN 150 MM, FORNECIDO E INSTALADO EM
SUBCOLETOR AÉREO DE ESGOTO SANITÁRIO. AF_08/2022</t>
    </r>
  </si>
  <si>
    <r>
      <rPr>
        <sz val="9"/>
        <rFont val="Calibri"/>
        <family val="2"/>
        <scheme val="minor"/>
      </rPr>
      <t>CAIXA DE AREIA 60X60X80CM (MEDIDAS INTERNAS) FUNDO DE BRITA COM GRELHA
METÁLICA FERRO CHATO PADRÃO GOINFRA</t>
    </r>
  </si>
  <si>
    <r>
      <rPr>
        <sz val="9"/>
        <rFont val="Calibri"/>
        <family val="2"/>
        <scheme val="minor"/>
      </rPr>
      <t>CABO DE COBRE FLEXÍVEL ISOLADO, 2,5 MM², ANTI-CHAMA 0,6/1,0 KV, PARA CIRCUITOS
TERMINAIS - FORNECIMENTO E INSTALAÇÃO. AF_03/2023</t>
    </r>
  </si>
  <si>
    <r>
      <rPr>
        <sz val="9"/>
        <rFont val="Calibri"/>
        <family val="2"/>
        <scheme val="minor"/>
      </rPr>
      <t>CABO DE COBRE FLEXÍVEL ISOLADO, 35 MM², ANTI-CHAMA 0,6/1,0 KV,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</si>
  <si>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CABO DE COBRE FLEXÍVEL ISOLADO, 50 MM², ANTI-CHAMA 0,6/1,0 KV,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</si>
  <si>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CURVA 90 GRAUS PARA ELETRODUTO, PVC, ROSCÁVEL, DN 60 MM (2"),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</si>
  <si>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CURVA 90 GRAUS PARA ELETRODUTO, PVC, ROSCÁVEL, DN 75 MM (2 1/2"),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</si>
  <si>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ELETROCALHA METÁLICA PERFURADA 100X100X3000MM, PESO, 2,20KG/M, (REF.: MOPA OU
SIMILAR) - FORNECIMENTO E INSTALAÇÃO (GOINFRA + ORSE)</t>
    </r>
  </si>
  <si>
    <r>
      <rPr>
        <sz val="9"/>
        <rFont val="Calibri"/>
        <family val="2"/>
        <scheme val="minor"/>
      </rPr>
      <t>DISJUNTOR TRIPOLAR TIPO DIN, CORRENTE NOMINAL DE 50A - FORNECIMENTO E
INSTALAÇÃO. AF_10/2020</t>
    </r>
  </si>
  <si>
    <r>
      <rPr>
        <sz val="9"/>
        <rFont val="Calibri"/>
        <family val="2"/>
        <scheme val="minor"/>
      </rPr>
      <t>CURVA 90 GRAUS PARA ELETRODUTO, PVC, ROSCÁVEL, DN 50 MM (1 1/2"),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</si>
  <si>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RELÉ FOTOELÉTRICO PARA COMANDO DE ILUMINAÇÃO EXTERNA 1000 W -
FORNECIMENTO E INSTALAÇÃO. AF_08/2020</t>
    </r>
  </si>
  <si>
    <r>
      <rPr>
        <sz val="9"/>
        <rFont val="Calibri"/>
        <family val="2"/>
        <scheme val="minor"/>
      </rPr>
      <t>LUMINÁRIA DE SOBREPOR COM ALETAS 2 X 16/18/20 W - FORNECIMENTO E INSTALAÇÃO
(GOINFRA + ORSE)</t>
    </r>
  </si>
  <si>
    <r>
      <rPr>
        <sz val="9"/>
        <rFont val="Calibri"/>
        <family val="2"/>
        <scheme val="minor"/>
      </rPr>
      <t>LUMINÁRIA TIPO PLAFON CIRCULAR, DE SOBREPOR, COM LED DE 12/13 W -
FORNECIMENTO E INSTALAÇÃO. AF_03/2022</t>
    </r>
  </si>
  <si>
    <r>
      <rPr>
        <sz val="9"/>
        <rFont val="Calibri"/>
        <family val="2"/>
        <scheme val="minor"/>
      </rPr>
      <t>LUMINÁRIA PARA JARDIM COM POSTE 2,50 M COM 02 GLOBOS - INCLUSO BASE DE
CONCRETO PADRÃO GOINFRA E FIXAÇÃO</t>
    </r>
  </si>
  <si>
    <r>
      <rPr>
        <sz val="9"/>
        <rFont val="Calibri"/>
        <family val="2"/>
        <scheme val="minor"/>
      </rPr>
      <t>CAIXA DE INSPEÇÃO PARA ATERRAMENTO, CIRCULAR, EM POLIETILENO, DIÂMETRO
INTERNO = 0,3 M. AF_12/2020</t>
    </r>
  </si>
  <si>
    <r>
      <rPr>
        <sz val="9"/>
        <rFont val="Calibri"/>
        <family val="2"/>
        <scheme val="minor"/>
      </rPr>
      <t>CABO DE COBRE FLEXÍVEL ISOLADO, 120 MM², ANTI-CHAMA 0,6/1,0 KV,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</si>
  <si>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CORDOALHA DE COBRE NU 50 MM², ENTERRADA, SEM ISOLADOR - FORNECIMENTO E
INSTALAÇÃO. AF_12/2017</t>
    </r>
  </si>
  <si>
    <r>
      <rPr>
        <sz val="9"/>
        <rFont val="Calibri"/>
        <family val="2"/>
        <scheme val="minor"/>
      </rPr>
      <t>DISJUNTOR TRIPOLAR TIPO DIN, CORRENTE NOMINAL DE 40A - FORNECIMENTO E
INSTALAÇÃO. AF_10/2020</t>
    </r>
  </si>
  <si>
    <r>
      <rPr>
        <sz val="9"/>
        <rFont val="Calibri"/>
        <family val="2"/>
        <scheme val="minor"/>
      </rPr>
      <t>CHAPA DE ACRÍLICO PARA QUADRO DE DISTRIBUIÇÃO - FORNECIMENTO E INSTALAÇÃO
(GOINFRA + ORSE)</t>
    </r>
  </si>
  <si>
    <r>
      <rPr>
        <sz val="9"/>
        <rFont val="Calibri"/>
        <family val="2"/>
        <scheme val="minor"/>
      </rPr>
      <t>DISJUNTOR BIPOLAR TIPO DIN, CORRENTE NOMINAL DE 16A - FORNECIMENTO E
INSTALAÇÃO. AF_10/2020</t>
    </r>
  </si>
  <si>
    <r>
      <rPr>
        <sz val="9"/>
        <rFont val="Calibri"/>
        <family val="2"/>
        <scheme val="minor"/>
      </rPr>
      <t>DISJUNTOR TRIPOLAR TIPO DIN, CORRENTE NOMINAL DE 32A - FORNECIMENTO E
INSTALAÇÃO. AF_10/2020</t>
    </r>
  </si>
  <si>
    <r>
      <rPr>
        <sz val="9"/>
        <rFont val="Calibri"/>
        <family val="2"/>
        <scheme val="minor"/>
      </rPr>
      <t>DISJUNTOR TRIPOLAR TIPO DIN, CORRENTE NOMINAL DE 25A - FORNECIMENTO E
INSTALAÇÃO. AF_10/2020</t>
    </r>
  </si>
  <si>
    <r>
      <rPr>
        <sz val="9"/>
        <rFont val="Calibri"/>
        <family val="2"/>
        <scheme val="minor"/>
      </rPr>
      <t>DEMOLIÇÃO MANUAL ESTRUTURA EM MADEIRA TELHADO COM TRANSPORTE ATÉ
CAÇAMBA E CARGA</t>
    </r>
  </si>
  <si>
    <r>
      <rPr>
        <sz val="9"/>
        <rFont val="Calibri"/>
        <family val="2"/>
        <scheme val="minor"/>
      </rPr>
      <t>PAREDE COM PLACAS DE GESSO ACARTONADO (DRYWALL), PARA USO INTERNO, COM DUAS FACES SIMPLES E ESTRUTURA METÁLICA COM GUIAS SIMPLES, SEM VÃOS.
AF_06/2017_PS</t>
    </r>
  </si>
  <si>
    <r>
      <rPr>
        <sz val="9"/>
        <rFont val="Calibri"/>
        <family val="2"/>
        <scheme val="minor"/>
      </rPr>
      <t>SINALIZAÇÃO DE DEGRAUS FOTOLUMINESCENTE 7X3CM - FORNECIMENTO E INSTALAÇÃO
(GOINFRA + ORSE)</t>
    </r>
  </si>
  <si>
    <r>
      <rPr>
        <sz val="9"/>
        <rFont val="Calibri"/>
        <family val="2"/>
        <scheme val="minor"/>
      </rPr>
      <t>PINTURA DE SÍMBOLOS E TEXTOS COM TINTA ACRÍLICA, DEMARCAÇÃO COM FITA
ADESIVA E APLICAÇÃO COM ROLO. AF_05/2021</t>
    </r>
  </si>
  <si>
    <r>
      <rPr>
        <sz val="9"/>
        <rFont val="Calibri"/>
        <family val="2"/>
        <scheme val="minor"/>
      </rPr>
      <t>ELEVADOR (PLATAFORMA VERTICAL) MODELO HERA OU EQUIVALENTE 02 PARADAS -
CAPACIDADE 280KG (INSTALADO) (COT)</t>
    </r>
  </si>
  <si>
    <r>
      <rPr>
        <sz val="9"/>
        <rFont val="Calibri"/>
        <family val="2"/>
        <scheme val="minor"/>
      </rPr>
      <t>ACIONADOR MANUAL DE ALARME CONVENCIONAL, TIPO "APERTE AQUI" -
FORNECIMENTO E INSTALAÇÃO (GOINFRA + ORSE)</t>
    </r>
  </si>
  <si>
    <r>
      <rPr>
        <sz val="9"/>
        <rFont val="Calibri"/>
        <family val="2"/>
        <scheme val="minor"/>
      </rPr>
      <t>PISO DE LADRILHO HIDRÁULICO COLORIDO MODELO TÁTIL ( ALERTA OU DIRECIONAL)
SEM LASTRO</t>
    </r>
  </si>
  <si>
    <r>
      <rPr>
        <sz val="9"/>
        <rFont val="Calibri"/>
        <family val="2"/>
        <scheme val="minor"/>
      </rPr>
      <t>DEMOLICAO MANUAL COBERTURA TELHA FIBROCIMENTO/FIBRA DE VIDRO/SIMILARES C/
TRANSP. ATÉ CB. E CARGA</t>
    </r>
  </si>
  <si>
    <r>
      <rPr>
        <sz val="9"/>
        <rFont val="Calibri"/>
        <family val="2"/>
        <scheme val="minor"/>
      </rPr>
      <t>DEMOLIÇÃO DE RODAPÉ CERÂMICO, DE FORMA MANUAL, SEM REAPROVEITAMENTO.
AF_12/2017</t>
    </r>
  </si>
  <si>
    <r>
      <rPr>
        <sz val="9"/>
        <rFont val="Calibri"/>
        <family val="2"/>
        <scheme val="minor"/>
      </rPr>
      <t>PINTURA ESMALTE 2 DEMÃOS PARA ESQUADRIAS DE FERRO (SEM FUNDO
ANTICORROSIVO)</t>
    </r>
  </si>
  <si>
    <r>
      <rPr>
        <sz val="9"/>
        <rFont val="Calibri"/>
        <family val="2"/>
        <scheme val="minor"/>
      </rPr>
      <t>PLACA DE COMUNICAÇÃO VISUAL SEC XXI, MODELO S - PLACA DE SALA/PORTA, TAMANHO 0,21 X 0,31 M, CHAPA DOBRADA #18, PINTADA E ADESIVADA - FORNECIMENTO E
INSTALAÇÃO (GOINFRA + ORSE)</t>
    </r>
  </si>
  <si>
    <r>
      <rPr>
        <sz val="9"/>
        <rFont val="Calibri"/>
        <family val="2"/>
        <scheme val="minor"/>
      </rPr>
      <t>SUPORTE EM TUBO INDUSTRIAL REMOVÍVEL PARA TABELA DE BASQUETE - 2
UNID.(ASSENT./PINTADOS)</t>
    </r>
  </si>
  <si>
    <r>
      <rPr>
        <sz val="9"/>
        <rFont val="Calibri"/>
        <family val="2"/>
        <scheme val="minor"/>
      </rPr>
      <t>MOLDURA TIPO "U" INVERTIDO EM ARGAMASSA COM 2CM DE ESPESSURA TIPO
PINGADEIRA EM MURO/PLATIBANDA ( A PARTE VERTICAL DESCE 2,5CM)</t>
    </r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</si>
  <si>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</si>
  <si>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</si>
  <si>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</si>
  <si>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</si>
  <si>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</si>
  <si>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</si>
  <si>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</si>
  <si>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</si>
  <si>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</si>
  <si>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</si>
  <si>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</si>
  <si>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</si>
  <si>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</si>
  <si>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</si>
  <si>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</si>
  <si>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</si>
  <si>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</si>
  <si>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</si>
  <si>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</si>
  <si>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</si>
  <si>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</si>
  <si>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</si>
  <si>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</si>
  <si>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</si>
  <si>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</si>
  <si>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</si>
  <si>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</si>
  <si>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</si>
  <si>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</si>
  <si>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</si>
  <si>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</si>
  <si>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</si>
  <si>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</si>
  <si>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</si>
  <si>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</si>
  <si>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</si>
  <si>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</si>
  <si>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</si>
  <si>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</si>
  <si>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</si>
  <si>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</si>
  <si>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</si>
  <si>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</si>
  <si>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</si>
  <si>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</si>
  <si>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</si>
  <si>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</si>
  <si>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</si>
  <si>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</si>
  <si>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</si>
  <si>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</si>
  <si>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</si>
  <si>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</si>
  <si>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</si>
  <si>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</si>
  <si>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</si>
  <si>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</si>
  <si>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</si>
  <si>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</si>
  <si>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</si>
  <si>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</si>
  <si>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</si>
  <si>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</si>
  <si>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</si>
  <si>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</si>
  <si>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</si>
  <si>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</si>
  <si>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</si>
  <si>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</si>
  <si>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</si>
  <si>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</si>
  <si>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</si>
  <si>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</si>
  <si>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</si>
  <si>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</si>
  <si>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</si>
  <si>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</si>
  <si>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</si>
  <si>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</si>
  <si>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</si>
  <si>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</si>
  <si>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</si>
  <si>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</si>
  <si>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</si>
  <si>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</si>
  <si>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</si>
  <si>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</si>
  <si>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</si>
  <si>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</si>
  <si>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</si>
  <si>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</si>
  <si>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</si>
  <si>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</si>
  <si>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</si>
  <si>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</si>
  <si>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</si>
  <si>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</si>
  <si>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</si>
  <si>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</si>
  <si>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</si>
  <si>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</si>
  <si>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</si>
  <si>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</si>
  <si>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</si>
  <si>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</si>
  <si>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</si>
  <si>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</si>
  <si>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</si>
  <si>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</si>
  <si>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</si>
  <si>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</si>
  <si>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</si>
  <si>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</si>
  <si>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</si>
  <si>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</si>
  <si>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</si>
  <si>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</si>
  <si>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</si>
  <si>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</si>
  <si>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</si>
  <si>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</si>
  <si>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</si>
  <si>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</si>
  <si>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</si>
  <si>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</si>
  <si>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</si>
  <si>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</si>
  <si>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</si>
  <si>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</si>
  <si>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</si>
  <si>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</si>
  <si>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</si>
  <si>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</si>
  <si>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</si>
  <si>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</si>
  <si>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</si>
  <si>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</si>
  <si>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</si>
  <si>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</si>
  <si>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</si>
  <si>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</si>
  <si>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</si>
  <si>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</si>
  <si>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</si>
  <si>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</si>
  <si>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</si>
  <si>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</si>
  <si>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</si>
  <si>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</si>
  <si>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</si>
  <si>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</si>
  <si>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</si>
  <si>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</si>
  <si>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</si>
  <si>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</si>
  <si>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</si>
  <si>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</si>
  <si>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</si>
  <si>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</si>
  <si>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</si>
  <si>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</si>
  <si>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</si>
  <si>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</si>
  <si>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</si>
  <si>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</si>
  <si>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</si>
  <si>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</si>
  <si>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</si>
  <si>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</si>
  <si>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</si>
  <si>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</si>
  <si>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</si>
  <si>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</si>
  <si>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</si>
  <si>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</si>
  <si>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</si>
  <si>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</si>
  <si>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</si>
  <si>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</si>
  <si>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</si>
  <si>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</si>
  <si>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</si>
  <si>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</si>
  <si>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</si>
  <si>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</si>
  <si>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</si>
  <si>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</si>
  <si>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</si>
  <si>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</si>
  <si>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</si>
  <si>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</si>
  <si>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</si>
  <si>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</si>
  <si>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</si>
  <si>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</si>
  <si>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</si>
  <si>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</si>
  <si>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</si>
  <si>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</si>
  <si>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</si>
  <si>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</si>
  <si>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</si>
  <si>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</si>
  <si>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</si>
  <si>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</si>
  <si>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</si>
  <si>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</si>
  <si>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</si>
  <si>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</si>
  <si>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</si>
  <si>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</si>
  <si>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</si>
  <si>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</si>
  <si>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</si>
  <si>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</si>
  <si>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</si>
  <si>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</si>
  <si>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</si>
  <si>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</si>
  <si>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</si>
  <si>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</si>
  <si>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</si>
  <si>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</si>
  <si>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</si>
  <si>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</si>
  <si>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</si>
  <si>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</si>
  <si>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</si>
  <si>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</si>
  <si>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</si>
  <si>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</si>
  <si>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</si>
  <si>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</si>
  <si>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</si>
  <si>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</si>
  <si>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</si>
  <si>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</si>
  <si>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</si>
  <si>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</si>
  <si>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</si>
  <si>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</si>
  <si>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</si>
  <si>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</si>
  <si>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</si>
  <si>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</si>
  <si>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</si>
  <si>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</si>
  <si>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</si>
  <si>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</si>
  <si>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</si>
  <si>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</si>
  <si>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</si>
  <si>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</si>
  <si>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</si>
  <si>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</si>
  <si>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</si>
  <si>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</si>
  <si>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</si>
  <si>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</si>
  <si>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</si>
  <si>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</si>
  <si>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</si>
  <si>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</si>
  <si>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</si>
  <si>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</si>
  <si>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</si>
  <si>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</si>
  <si>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</si>
  <si>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</si>
  <si>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</si>
  <si>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</si>
  <si>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</si>
  <si>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</si>
  <si>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</si>
  <si>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</si>
  <si>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</si>
  <si>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</si>
  <si>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</si>
  <si>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</si>
  <si>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</si>
  <si>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</si>
  <si>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</si>
  <si>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</si>
  <si>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</si>
  <si>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</si>
  <si>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</si>
  <si>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</si>
  <si>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</si>
  <si>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</si>
  <si>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</si>
  <si>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</si>
  <si>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</si>
  <si>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</si>
  <si>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</si>
  <si>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</si>
  <si>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</si>
  <si>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</si>
  <si>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</si>
  <si>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</si>
  <si>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</si>
  <si>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</si>
  <si>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</si>
  <si>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</si>
  <si>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</si>
  <si>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</si>
  <si>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</si>
  <si>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</si>
  <si>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</si>
  <si>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</si>
  <si>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</si>
  <si>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</si>
  <si>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</si>
  <si>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</si>
  <si>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</si>
  <si>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</si>
  <si>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</si>
  <si>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</si>
  <si>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</si>
  <si>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</si>
  <si>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</si>
  <si>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</si>
  <si>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</si>
  <si>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</si>
  <si>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</si>
  <si>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</si>
  <si>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</si>
  <si>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</si>
  <si>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</si>
  <si>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</si>
  <si>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</si>
  <si>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</si>
  <si>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</si>
  <si>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</si>
  <si>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</si>
  <si>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</si>
  <si>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</si>
  <si>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</si>
  <si>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</si>
  <si>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</si>
  <si>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</si>
  <si>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</si>
  <si>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</si>
  <si>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</si>
  <si>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</si>
  <si>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</si>
  <si>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</si>
  <si>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</si>
  <si>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</si>
  <si>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</si>
  <si>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</si>
  <si>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</si>
  <si>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</si>
  <si>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</si>
  <si>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</si>
  <si>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</si>
  <si>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</si>
  <si>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</si>
  <si>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</si>
  <si>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</si>
  <si>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</si>
  <si>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</si>
  <si>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</si>
  <si>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</si>
  <si>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</si>
  <si>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</si>
  <si>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</si>
  <si>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</si>
  <si>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</si>
  <si>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</si>
  <si>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</si>
  <si>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</si>
  <si>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</si>
  <si>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</si>
  <si>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</si>
  <si>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</si>
  <si>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</si>
  <si>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</si>
  <si>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</si>
  <si>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</si>
  <si>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</si>
  <si>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</si>
  <si>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</si>
  <si>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</si>
  <si>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</si>
  <si>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</si>
  <si>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</si>
  <si>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</si>
  <si>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</si>
  <si>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</si>
  <si>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</si>
  <si>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</si>
  <si>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</si>
  <si>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</si>
  <si>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</si>
  <si>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</si>
  <si>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</si>
  <si>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</si>
  <si>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</si>
  <si>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</si>
  <si>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</si>
  <si>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</si>
  <si>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</si>
  <si>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</si>
  <si>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</si>
  <si>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</si>
  <si>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</si>
  <si>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</si>
  <si>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</si>
  <si>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</si>
  <si>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</si>
  <si>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</si>
  <si>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</si>
  <si>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</si>
  <si>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</si>
  <si>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</si>
  <si>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</si>
  <si>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</si>
  <si>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</si>
  <si>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</si>
  <si>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</si>
  <si>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</si>
  <si>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</si>
  <si>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</si>
  <si>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</si>
  <si>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</si>
  <si>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</si>
  <si>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</si>
  <si>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</si>
  <si>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</si>
  <si>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</si>
  <si>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</si>
  <si>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</si>
  <si>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</si>
  <si>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</si>
  <si>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</si>
  <si>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</si>
  <si>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</si>
  <si>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</si>
  <si>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</si>
  <si>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</si>
  <si>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</si>
  <si>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</si>
  <si>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</si>
  <si>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</si>
  <si>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</si>
  <si>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</si>
  <si>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</si>
  <si>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</si>
  <si>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</si>
  <si>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</si>
  <si>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</si>
  <si>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</si>
  <si>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</si>
  <si>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</si>
  <si>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</si>
  <si>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</si>
  <si>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</si>
  <si>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</si>
  <si>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</si>
  <si>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</si>
  <si>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</si>
  <si>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</si>
  <si>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</si>
  <si>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</si>
  <si>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</si>
  <si>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</si>
  <si>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</si>
  <si>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</si>
  <si>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</si>
  <si>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</si>
  <si>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</si>
  <si>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</si>
  <si>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</si>
  <si>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</si>
  <si>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</si>
  <si>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</si>
  <si>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</si>
  <si>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</si>
  <si>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</si>
  <si>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</si>
  <si>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</si>
  <si>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</si>
  <si>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</si>
  <si>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</si>
  <si>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</si>
  <si>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</si>
  <si>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</si>
  <si>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</si>
  <si>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</si>
  <si>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</si>
  <si>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</si>
  <si>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</si>
  <si>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</si>
  <si>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</si>
  <si>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</si>
  <si>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</si>
  <si>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</si>
  <si>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</si>
  <si>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</si>
  <si>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</si>
  <si>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</si>
  <si>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</si>
  <si>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</si>
  <si>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</si>
  <si>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</si>
  <si>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</si>
  <si>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</si>
  <si>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</si>
  <si>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</si>
  <si>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</si>
  <si>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</si>
  <si>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</si>
  <si>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</si>
  <si>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</si>
  <si>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</si>
  <si>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</si>
  <si>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</si>
  <si>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</si>
  <si>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</si>
  <si>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</si>
  <si>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</si>
  <si>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</si>
  <si>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</si>
  <si>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</si>
  <si>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</si>
  <si>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</si>
  <si>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</si>
  <si>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</si>
  <si>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</si>
  <si>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</si>
  <si>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</si>
  <si>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</si>
  <si>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</si>
  <si>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</si>
  <si>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</si>
  <si>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</si>
  <si>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</si>
  <si>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</si>
  <si>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</si>
  <si>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</si>
  <si>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</si>
  <si>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</si>
  <si>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</si>
  <si>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</si>
  <si>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</si>
  <si>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</si>
  <si>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</si>
  <si>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</si>
  <si>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</si>
  <si>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</si>
  <si>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</si>
  <si>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</si>
  <si>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</si>
  <si>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</si>
  <si>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</si>
  <si>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</si>
  <si>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</si>
  <si>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</si>
  <si>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</si>
  <si>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</si>
  <si>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</si>
  <si>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</si>
  <si>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</si>
  <si>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</si>
  <si>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</si>
  <si>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</si>
  <si>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</si>
  <si>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</si>
  <si>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</si>
  <si>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</si>
  <si>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</si>
  <si>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</si>
  <si>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</si>
  <si>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</si>
  <si>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</si>
  <si>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</si>
  <si>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</si>
  <si>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</si>
  <si>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</si>
  <si>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</si>
  <si>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</si>
  <si>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</si>
  <si>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</si>
  <si>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</si>
  <si>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</si>
  <si>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</si>
  <si>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</si>
  <si>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</si>
  <si>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</si>
  <si>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</si>
  <si>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</si>
  <si>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</si>
  <si>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</si>
  <si>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</si>
  <si>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</si>
  <si>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</si>
  <si>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</si>
  <si>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</si>
  <si>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</si>
  <si>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</si>
  <si>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</si>
  <si>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</si>
  <si>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</si>
  <si>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</si>
  <si>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</si>
  <si>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</si>
  <si>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</si>
  <si>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</si>
  <si>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</si>
  <si>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</si>
  <si>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</si>
  <si>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</si>
  <si>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</si>
  <si>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</si>
  <si>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</si>
  <si>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</si>
  <si>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</si>
  <si>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</si>
  <si>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</si>
  <si>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</si>
  <si>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</si>
  <si>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</si>
  <si>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</si>
  <si>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</si>
  <si>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</si>
  <si>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</si>
  <si>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</si>
  <si>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</si>
  <si>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</si>
  <si>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</si>
  <si>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</si>
  <si>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</si>
  <si>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</si>
  <si>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</si>
  <si>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</si>
  <si>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</si>
  <si>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</si>
  <si>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</si>
  <si>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</si>
  <si>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</si>
  <si>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</si>
  <si>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</si>
  <si>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</si>
  <si>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</si>
  <si>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</si>
  <si>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</si>
  <si>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</si>
  <si>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</si>
  <si>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</si>
  <si>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</si>
  <si>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</si>
  <si>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</si>
  <si>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</si>
  <si>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</si>
  <si>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</si>
  <si>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</si>
  <si>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</si>
  <si>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</si>
  <si>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</si>
  <si>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</si>
  <si>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</si>
  <si>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</si>
  <si>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</si>
  <si>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</si>
  <si>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</si>
  <si>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</si>
  <si>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</si>
  <si>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</si>
  <si>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</si>
  <si>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</si>
  <si>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</si>
  <si>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</si>
  <si>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</si>
  <si>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</si>
  <si>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</si>
  <si>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</si>
  <si>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</si>
  <si>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</si>
  <si>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</si>
  <si>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</si>
  <si>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</si>
  <si>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</si>
  <si>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</si>
  <si>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</si>
  <si>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</si>
  <si>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</si>
  <si>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</si>
  <si>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</si>
  <si>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</si>
  <si>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</si>
  <si>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</si>
  <si>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</si>
  <si>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</si>
  <si>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</si>
  <si>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</si>
  <si>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</si>
  <si>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</si>
  <si>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</si>
  <si>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</si>
  <si>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</si>
  <si>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</si>
  <si>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</si>
  <si>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</si>
  <si>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</si>
  <si>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</si>
  <si>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</si>
  <si>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</si>
  <si>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</si>
  <si>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</si>
  <si>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</si>
  <si>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</si>
  <si>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</si>
  <si>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</si>
  <si>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</si>
  <si>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</si>
  <si>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</si>
  <si>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</si>
  <si>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</si>
  <si>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</si>
  <si>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</si>
  <si>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</si>
  <si>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</si>
  <si>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</si>
  <si>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</si>
  <si>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</si>
  <si>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</si>
  <si>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</si>
  <si>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</si>
  <si>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</si>
  <si>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</si>
  <si>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</si>
  <si>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</si>
  <si>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</si>
  <si>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</si>
  <si>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</si>
  <si>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</si>
  <si>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</si>
  <si>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</si>
  <si>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</si>
  <si>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</si>
  <si>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</si>
  <si>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</si>
  <si>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</si>
  <si>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</si>
  <si>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</si>
  <si>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</si>
  <si>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</si>
  <si>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</si>
  <si>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</si>
  <si>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</si>
  <si>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</si>
  <si>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</si>
  <si>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</si>
  <si>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</si>
  <si>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</si>
  <si>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</si>
  <si>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</si>
  <si>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</si>
  <si>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</si>
  <si>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</si>
  <si>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</si>
  <si>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</si>
  <si>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</si>
  <si>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</si>
  <si>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</si>
  <si>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</si>
  <si>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</si>
  <si>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</si>
  <si>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</si>
  <si>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</si>
  <si>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</si>
  <si>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</si>
  <si>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</si>
  <si>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</si>
  <si>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</si>
  <si>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</si>
  <si>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</si>
  <si>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</si>
  <si>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</si>
  <si>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</si>
  <si>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</si>
  <si>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</si>
  <si>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</si>
  <si>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</si>
  <si>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</si>
  <si>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</si>
  <si>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</si>
  <si>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</si>
  <si>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</si>
  <si>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</si>
  <si>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</si>
  <si>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</si>
  <si>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</si>
  <si>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</si>
  <si>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</si>
  <si>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</si>
  <si>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</si>
  <si>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</si>
  <si>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</si>
  <si>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</si>
  <si>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</si>
  <si>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</si>
  <si>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</si>
  <si>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</si>
  <si>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</si>
  <si>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</si>
  <si>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</si>
  <si>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</si>
  <si>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</si>
  <si>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</si>
  <si>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</si>
  <si>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</si>
  <si>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</si>
  <si>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</si>
  <si>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</si>
  <si>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</si>
  <si>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</si>
  <si>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</si>
  <si>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</si>
  <si>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</si>
  <si>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</si>
  <si>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</si>
  <si>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</si>
  <si>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</si>
  <si>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</si>
  <si>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</si>
  <si>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</si>
  <si>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</si>
  <si>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</si>
  <si>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</si>
  <si>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</si>
  <si>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</si>
  <si>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</si>
  <si>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</si>
  <si>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</si>
  <si>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</si>
  <si>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</si>
  <si>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</si>
  <si>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</si>
  <si>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</si>
  <si>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</si>
  <si>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</si>
  <si>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</si>
  <si>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</si>
  <si>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</si>
  <si>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</si>
  <si>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</si>
  <si>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</si>
  <si>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</si>
  <si>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</si>
  <si>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</si>
  <si>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</si>
  <si>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</si>
  <si>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</si>
  <si>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</si>
  <si>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</si>
  <si>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</si>
  <si>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</si>
  <si>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</si>
  <si>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</si>
  <si>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</si>
  <si>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</si>
  <si>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</si>
  <si>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</si>
  <si>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</si>
  <si>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</si>
  <si>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</si>
  <si>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</si>
  <si>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</si>
  <si>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</si>
  <si>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</si>
  <si>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</si>
  <si>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</si>
  <si>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</si>
  <si>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</si>
  <si>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</si>
  <si>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</si>
  <si>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</si>
  <si>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</si>
  <si>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</si>
  <si>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</si>
  <si>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</si>
  <si>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</si>
  <si>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</si>
  <si>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</si>
  <si>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</si>
  <si>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</si>
  <si>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</si>
  <si>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</si>
  <si>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</si>
  <si>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</si>
  <si>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</si>
  <si>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</si>
  <si>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</si>
  <si>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</si>
  <si>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</si>
  <si>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</si>
  <si>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</si>
  <si>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</si>
  <si>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</si>
  <si>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</si>
  <si>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</si>
  <si>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</si>
  <si>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</si>
  <si>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</si>
  <si>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</si>
  <si>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</si>
  <si>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</si>
  <si>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</si>
  <si>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</si>
  <si>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</si>
  <si>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</si>
  <si>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</si>
  <si>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</si>
  <si>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</si>
  <si>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</si>
  <si>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</si>
  <si>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</si>
  <si>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</si>
  <si>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</si>
  <si>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</si>
  <si>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</si>
  <si>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</si>
  <si>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</si>
  <si>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</si>
  <si>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</si>
  <si>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</si>
  <si>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</si>
  <si>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</si>
  <si>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</si>
  <si>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</si>
  <si>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</si>
  <si>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</si>
  <si>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</si>
  <si>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</si>
  <si>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</si>
  <si>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</si>
  <si>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</si>
  <si>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</si>
  <si>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</si>
  <si>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</si>
  <si>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</si>
  <si>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</si>
  <si>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</si>
  <si>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</si>
  <si>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</si>
  <si>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</si>
  <si>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</si>
  <si>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</si>
  <si>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</si>
  <si>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</si>
  <si>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</si>
  <si>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</si>
  <si>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</si>
  <si>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</si>
  <si>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</si>
  <si>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</si>
  <si>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</si>
  <si>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</si>
  <si>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</si>
  <si>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</si>
  <si>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</si>
  <si>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</si>
  <si>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</si>
  <si>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</si>
  <si>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</si>
  <si>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</si>
  <si>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</si>
  <si>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</si>
  <si>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</si>
  <si>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</si>
  <si>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</si>
  <si>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</si>
  <si>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</si>
  <si>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</si>
  <si>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</si>
  <si>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</si>
  <si>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</si>
  <si>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</si>
  <si>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</si>
  <si>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</si>
  <si>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</si>
  <si>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</si>
  <si>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</si>
  <si>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</si>
  <si>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</si>
  <si>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</si>
  <si>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</si>
  <si>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</si>
  <si>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</si>
  <si>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</si>
  <si>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</si>
  <si>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</si>
  <si>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</si>
  <si>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</si>
  <si>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</si>
  <si>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</si>
  <si>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</si>
  <si>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</si>
  <si>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</si>
  <si>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</si>
  <si>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</si>
  <si>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</si>
  <si>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</si>
  <si>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</si>
  <si>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</si>
  <si>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</si>
  <si>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</si>
  <si>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</si>
  <si>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</si>
  <si>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</si>
  <si>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</si>
  <si>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</si>
  <si>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</si>
  <si>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</si>
  <si>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</si>
  <si>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</si>
  <si>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</si>
  <si>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</si>
  <si>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</si>
  <si>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</si>
  <si>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</si>
  <si>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</si>
  <si>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</si>
  <si>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</si>
  <si>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</si>
  <si>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</si>
  <si>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</si>
  <si>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</si>
  <si>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</si>
  <si>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</si>
  <si>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</si>
  <si>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</si>
  <si>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</si>
  <si>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</si>
  <si>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</si>
  <si>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</si>
  <si>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</si>
  <si>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</si>
  <si>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</si>
  <si>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</si>
  <si>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</si>
  <si>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</si>
  <si>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</si>
  <si>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</si>
  <si>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</si>
  <si>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</si>
  <si>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</si>
  <si>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</si>
  <si>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</si>
  <si>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</si>
  <si>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</si>
  <si>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</si>
  <si>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</si>
  <si>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</si>
  <si>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</si>
  <si>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</si>
  <si>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</si>
  <si>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</si>
  <si>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</si>
  <si>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</si>
  <si>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</si>
  <si>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</si>
  <si>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</si>
  <si>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</si>
  <si>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</si>
  <si>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</si>
  <si>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</si>
  <si>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</si>
  <si>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</si>
  <si>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</si>
  <si>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</si>
  <si>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</si>
  <si>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</si>
  <si>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</si>
  <si>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</si>
  <si>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</si>
  <si>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</si>
  <si>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</si>
  <si>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</si>
  <si>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</si>
  <si>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</si>
  <si>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</si>
  <si>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</si>
  <si>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</si>
  <si>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</si>
  <si>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</si>
  <si>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</si>
  <si>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</si>
  <si>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</si>
  <si>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</si>
  <si>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</si>
  <si>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</si>
  <si>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</si>
  <si>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</si>
  <si>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</si>
  <si>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</si>
  <si>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</si>
  <si>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</si>
  <si>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</si>
  <si>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</si>
  <si>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</si>
  <si>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</si>
  <si>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</si>
  <si>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</si>
  <si>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</si>
  <si>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</si>
  <si>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</si>
  <si>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</si>
  <si>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</si>
  <si>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</si>
  <si>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</si>
  <si>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</si>
  <si>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</si>
  <si>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</si>
  <si>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</si>
  <si>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</si>
  <si>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</si>
  <si>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</si>
  <si>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</si>
  <si>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</si>
  <si>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</si>
  <si>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</si>
  <si>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</si>
  <si>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</si>
  <si>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</si>
  <si>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</si>
  <si>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</si>
  <si>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</si>
  <si>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</si>
  <si>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</si>
  <si>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</si>
  <si>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</si>
  <si>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</si>
  <si>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</si>
  <si>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</si>
  <si>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</si>
  <si>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</si>
  <si>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</si>
  <si>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</si>
  <si>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</si>
  <si>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</si>
  <si>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</si>
  <si>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</si>
  <si>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</si>
  <si>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</si>
  <si>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</si>
  <si>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</si>
  <si>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</si>
  <si>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</si>
  <si>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</si>
  <si>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</si>
  <si>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</si>
  <si>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</si>
  <si>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</si>
  <si>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</si>
  <si>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</si>
  <si>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</si>
  <si>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</si>
  <si>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</si>
  <si>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</si>
  <si>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</si>
  <si>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</si>
  <si>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</si>
  <si>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</si>
  <si>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</si>
  <si>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</si>
  <si>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</si>
  <si>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</si>
  <si>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</si>
  <si>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</si>
  <si>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</si>
  <si>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</si>
  <si>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</si>
  <si>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</si>
  <si>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</si>
  <si>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</si>
  <si>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</si>
  <si>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</si>
  <si>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</si>
  <si>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</si>
  <si>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</si>
  <si>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</si>
  <si>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</si>
  <si>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</si>
  <si>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</si>
  <si>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</si>
  <si>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</si>
  <si>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</si>
  <si>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</si>
  <si>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</si>
  <si>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</si>
  <si>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</si>
  <si>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</si>
  <si>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</si>
  <si>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</si>
  <si>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</si>
  <si>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</si>
  <si>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</si>
  <si>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</si>
  <si>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</si>
  <si>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</si>
  <si>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</si>
  <si>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</si>
  <si>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</si>
  <si>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</si>
  <si>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</si>
  <si>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</si>
  <si>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</si>
  <si>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</si>
  <si>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</si>
  <si>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</si>
  <si>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</si>
  <si>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</si>
  <si>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</si>
  <si>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</si>
  <si>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</si>
  <si>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</si>
  <si>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</si>
  <si>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</si>
  <si>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</si>
  <si>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</si>
  <si>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</si>
  <si>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</si>
  <si>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</si>
  <si>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</si>
  <si>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</si>
  <si>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</si>
  <si>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</si>
  <si>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</si>
  <si>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</si>
  <si>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</si>
  <si>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</si>
  <si>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</si>
  <si>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</si>
  <si>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</si>
  <si>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</si>
  <si>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</si>
  <si>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</si>
  <si>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</si>
  <si>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</si>
  <si>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</si>
  <si>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</si>
  <si>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</si>
  <si>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</si>
  <si>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</si>
  <si>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</si>
  <si>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</si>
  <si>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</si>
  <si>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</si>
  <si>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</si>
  <si>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</si>
  <si>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</si>
  <si>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</si>
  <si>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</si>
  <si>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</si>
  <si>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</si>
  <si>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</si>
  <si>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</si>
  <si>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</si>
  <si>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</si>
  <si>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</si>
  <si>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</si>
  <si>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</si>
  <si>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</si>
  <si>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</si>
  <si>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</si>
  <si>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</si>
  <si>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</si>
  <si>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</si>
  <si>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</si>
  <si>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</si>
  <si>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</si>
  <si>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</si>
  <si>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</si>
  <si>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</si>
  <si>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</si>
  <si>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</si>
  <si>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</si>
  <si>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</si>
  <si>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</si>
  <si>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</si>
  <si>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</si>
  <si>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</si>
  <si>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</si>
  <si>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</si>
  <si>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</si>
  <si>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</si>
  <si>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</si>
  <si>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</si>
  <si>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</si>
  <si>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</si>
  <si>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</si>
  <si>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</si>
  <si>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</si>
  <si>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</si>
  <si>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</si>
  <si>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</si>
  <si>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</si>
  <si>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</si>
  <si>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</si>
  <si>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</si>
  <si>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</si>
  <si>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</si>
  <si>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</si>
  <si>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</si>
  <si>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</si>
  <si>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</si>
  <si>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</si>
  <si>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</si>
  <si>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</si>
  <si>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</si>
  <si>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</si>
  <si>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</si>
  <si>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</si>
  <si>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</si>
  <si>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</si>
  <si>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</si>
  <si>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</si>
  <si>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</si>
  <si>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</si>
  <si>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</si>
  <si>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</si>
  <si>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</si>
  <si>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</si>
  <si>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</si>
  <si>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</si>
  <si>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</si>
  <si>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</si>
  <si>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</si>
  <si>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</si>
  <si>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</si>
  <si>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</si>
  <si>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</si>
  <si>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</si>
  <si>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</si>
  <si>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</si>
  <si>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</si>
  <si>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</si>
  <si>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</si>
  <si>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</si>
  <si>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</si>
  <si>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</si>
  <si>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</si>
  <si>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</si>
  <si>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</si>
  <si>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</si>
  <si>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</si>
  <si>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</si>
  <si>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</si>
  <si>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</si>
  <si>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</si>
  <si>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</si>
  <si>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</si>
  <si>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</si>
  <si>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</si>
  <si>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</si>
  <si>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</si>
  <si>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</si>
  <si>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</si>
  <si>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</si>
  <si>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</si>
  <si>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</si>
  <si>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</si>
  <si>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</si>
  <si>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</si>
  <si>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</si>
  <si>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</si>
  <si>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</si>
  <si>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</si>
  <si>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</si>
  <si>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</si>
  <si>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</si>
  <si>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</si>
  <si>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</si>
  <si>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</si>
  <si>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</si>
  <si>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</si>
  <si>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</si>
  <si>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</si>
  <si>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</si>
  <si>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</si>
  <si>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</si>
  <si>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</si>
  <si>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</si>
  <si>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</si>
  <si>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</si>
  <si>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</si>
  <si>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</si>
  <si>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</si>
  <si>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</si>
  <si>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</si>
  <si>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</si>
  <si>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</si>
  <si>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</si>
  <si>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</si>
  <si>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</si>
  <si>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</si>
  <si>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</si>
  <si>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</si>
  <si>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</si>
  <si>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</si>
  <si>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</si>
  <si>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</si>
  <si>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</si>
  <si>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</si>
  <si>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</si>
  <si>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</si>
  <si>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</si>
  <si>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</si>
  <si>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</si>
  <si>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</si>
  <si>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</si>
  <si>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</si>
  <si>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</si>
  <si>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</si>
  <si>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</si>
  <si>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</si>
  <si>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</si>
  <si>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</si>
  <si>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</si>
  <si>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</si>
  <si>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</si>
  <si>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</si>
  <si>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</si>
  <si>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</si>
  <si>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</si>
  <si>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</si>
  <si>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</si>
  <si>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</si>
  <si>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</si>
  <si>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</si>
  <si>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</si>
  <si>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</si>
  <si>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</si>
  <si>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</si>
  <si>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</si>
  <si>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</si>
  <si>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</si>
  <si>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</si>
  <si>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</si>
  <si>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</si>
  <si>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</si>
  <si>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</si>
  <si>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</si>
  <si>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</si>
  <si>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</si>
  <si>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</si>
  <si>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</si>
  <si>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</si>
  <si>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</si>
  <si>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</si>
  <si>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</si>
  <si>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</si>
  <si>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</si>
  <si>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</si>
  <si>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</si>
  <si>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</si>
  <si>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</si>
  <si>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</si>
  <si>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</si>
  <si>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</si>
  <si>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</si>
  <si>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</si>
  <si>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</si>
  <si>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</si>
  <si>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</si>
  <si>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</si>
  <si>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</si>
  <si>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</si>
  <si>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</si>
  <si>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</si>
  <si>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</si>
  <si>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</si>
  <si>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</si>
  <si>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</si>
  <si>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</si>
  <si>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</si>
  <si>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</si>
  <si>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</si>
  <si>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</si>
  <si>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</si>
  <si>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</si>
  <si>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</si>
  <si>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</si>
  <si>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</si>
  <si>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</si>
  <si>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</si>
  <si>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</si>
  <si>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</si>
  <si>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</si>
  <si>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</si>
  <si>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</si>
  <si>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</si>
  <si>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</si>
  <si>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</si>
  <si>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</si>
  <si>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</si>
  <si>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</si>
  <si>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</si>
  <si>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</si>
  <si>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</si>
  <si>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</si>
  <si>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</si>
  <si>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</si>
  <si>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</si>
  <si>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</si>
  <si>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</si>
  <si>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</si>
  <si>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</si>
  <si>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</si>
  <si>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</si>
  <si>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</si>
  <si>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</si>
  <si>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</si>
  <si>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</si>
  <si>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</si>
  <si>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</si>
  <si>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</si>
  <si>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</si>
  <si>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</si>
  <si>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</si>
  <si>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</si>
  <si>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</si>
  <si>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</si>
  <si>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</si>
  <si>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</si>
  <si>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</si>
  <si>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</si>
  <si>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</si>
  <si>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</si>
  <si>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</si>
  <si>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</si>
  <si>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</si>
  <si>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</si>
  <si>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</si>
  <si>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</si>
  <si>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</si>
  <si>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</si>
  <si>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</si>
  <si>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</si>
  <si>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</si>
  <si>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</si>
  <si>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</si>
  <si>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</si>
  <si>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</si>
  <si>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</si>
  <si>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</si>
  <si>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</si>
  <si>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</si>
  <si>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</si>
  <si>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</si>
  <si>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</si>
  <si>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</si>
  <si>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</si>
  <si>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</si>
  <si>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</si>
  <si>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</si>
  <si>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</si>
  <si>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</si>
  <si>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</si>
  <si>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</si>
  <si>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</si>
  <si>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</si>
  <si>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</si>
  <si>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</si>
  <si>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</si>
  <si>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</si>
  <si>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</si>
  <si>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</si>
  <si>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</si>
  <si>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</si>
  <si>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</si>
  <si>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</si>
  <si>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</si>
  <si>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</si>
  <si>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</si>
  <si>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</si>
  <si>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</si>
  <si>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</si>
  <si>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</si>
  <si>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</si>
  <si>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</si>
  <si>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</si>
  <si>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</si>
  <si>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</si>
  <si>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</si>
  <si>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</si>
  <si>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</si>
  <si>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</si>
  <si>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</si>
  <si>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</si>
  <si>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</si>
  <si>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</si>
  <si>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</si>
  <si>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</si>
  <si>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</si>
  <si>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</si>
  <si>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</si>
  <si>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</si>
  <si>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</si>
  <si>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</si>
  <si>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</si>
  <si>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</si>
  <si>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</si>
  <si>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</si>
  <si>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</si>
  <si>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</si>
  <si>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</si>
  <si>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</si>
  <si>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</si>
  <si>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</si>
  <si>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</si>
  <si>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</si>
  <si>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</si>
  <si>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</si>
  <si>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</si>
  <si>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</si>
  <si>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</si>
  <si>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</si>
  <si>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</si>
  <si>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</si>
  <si>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</si>
  <si>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</si>
  <si>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</si>
  <si>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</si>
  <si>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</si>
  <si>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</si>
  <si>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</si>
  <si>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</si>
  <si>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</si>
  <si>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</si>
  <si>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</si>
  <si>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</si>
  <si>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</si>
  <si>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</si>
  <si>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</si>
  <si>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</si>
  <si>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</si>
  <si>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</si>
  <si>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</si>
  <si>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</si>
  <si>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</si>
  <si>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</si>
  <si>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</si>
  <si>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</si>
  <si>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</si>
  <si>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</si>
  <si>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</si>
  <si>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</si>
  <si>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</si>
  <si>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</si>
  <si>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</si>
  <si>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</si>
  <si>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</si>
  <si>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</si>
  <si>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</si>
  <si>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</si>
  <si>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</si>
  <si>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</si>
  <si>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</si>
  <si>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</si>
  <si>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</si>
  <si>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</si>
  <si>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</si>
  <si>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</si>
  <si>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</si>
  <si>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</si>
  <si>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</si>
  <si>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</si>
  <si>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</si>
  <si>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</si>
  <si>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</si>
  <si>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</si>
  <si>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</si>
  <si>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</si>
  <si>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</si>
  <si>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</si>
  <si>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</si>
  <si>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</si>
  <si>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</si>
  <si>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</si>
  <si>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</si>
  <si>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</si>
  <si>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</si>
  <si>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</si>
  <si>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</si>
  <si>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</si>
  <si>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</si>
  <si>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</si>
  <si>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</si>
  <si>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</si>
  <si>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</si>
  <si>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</si>
  <si>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</si>
  <si>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</si>
  <si>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</si>
  <si>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</si>
  <si>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</si>
  <si>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</si>
  <si>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</si>
  <si>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</si>
  <si>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</si>
  <si>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</si>
  <si>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</si>
  <si>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</si>
  <si>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</si>
  <si>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</si>
  <si>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</si>
  <si>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</si>
  <si>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</si>
  <si>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</si>
  <si>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</si>
  <si>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</si>
  <si>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</si>
  <si>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</si>
  <si>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</si>
  <si>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</si>
  <si>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</si>
  <si>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</si>
  <si>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</si>
  <si>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</si>
  <si>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</si>
  <si>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</si>
  <si>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</si>
  <si>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</si>
  <si>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</si>
  <si>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</si>
  <si>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</si>
  <si>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</si>
  <si>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</si>
  <si>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</si>
  <si>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</si>
  <si>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</si>
  <si>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</si>
  <si>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</si>
  <si>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</si>
  <si>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</si>
  <si>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</si>
  <si>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</si>
  <si>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</si>
  <si>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</si>
  <si>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</si>
  <si>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</si>
  <si>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</si>
  <si>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</si>
  <si>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</si>
  <si>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</si>
  <si>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</si>
  <si>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</si>
  <si>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</si>
  <si>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</si>
  <si>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</si>
  <si>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</si>
  <si>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</si>
  <si>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</si>
  <si>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</si>
  <si>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</si>
  <si>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</si>
  <si>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</si>
  <si>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</si>
  <si>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</si>
  <si>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</si>
  <si>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</si>
  <si>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</si>
  <si>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</si>
  <si>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</si>
  <si>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</si>
  <si>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</si>
  <si>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</si>
  <si>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</si>
  <si>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</si>
  <si>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</si>
  <si>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</si>
  <si>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</si>
  <si>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</si>
  <si>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</si>
  <si>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</si>
  <si>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</si>
  <si>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</si>
  <si>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</si>
  <si>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</si>
  <si>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</si>
  <si>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</si>
  <si>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</si>
  <si>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</si>
  <si>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</si>
  <si>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</si>
  <si>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</si>
  <si>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</si>
  <si>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</si>
  <si>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</si>
  <si>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</si>
  <si>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</si>
  <si>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</si>
  <si>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</si>
  <si>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</si>
  <si>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</si>
  <si>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</si>
  <si>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</si>
  <si>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</si>
  <si>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</si>
  <si>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</si>
  <si>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</si>
  <si>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</si>
  <si>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</si>
  <si>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</si>
  <si>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</si>
  <si>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</si>
  <si>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</si>
  <si>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</si>
  <si>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</si>
  <si>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</si>
  <si>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</si>
  <si>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</si>
  <si>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</si>
  <si>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</si>
  <si>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</si>
  <si>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</si>
  <si>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</si>
  <si>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</si>
  <si>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</si>
  <si>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</si>
  <si>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</si>
  <si>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</si>
  <si>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</si>
  <si>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</si>
  <si>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</si>
  <si>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</si>
  <si>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</si>
  <si>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</si>
  <si>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</si>
  <si>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</si>
  <si>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</si>
  <si>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</si>
  <si>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</si>
  <si>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</si>
  <si>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</si>
  <si>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</si>
  <si>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</si>
  <si>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</si>
  <si>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</si>
  <si>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</si>
  <si>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</si>
  <si>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</si>
  <si>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</si>
  <si>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</si>
  <si>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</si>
  <si>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</si>
  <si>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</si>
  <si>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</si>
  <si>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</si>
  <si>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</si>
  <si>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</si>
  <si>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</si>
  <si>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</si>
  <si>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</si>
  <si>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</si>
  <si>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</si>
  <si>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</si>
  <si>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</si>
  <si>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</si>
  <si>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</si>
  <si>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</si>
  <si>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</si>
  <si>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</si>
  <si>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</si>
  <si>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</si>
  <si>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</si>
  <si>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</si>
  <si>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</si>
  <si>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</si>
  <si>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</si>
  <si>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</si>
  <si>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</si>
  <si>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</si>
  <si>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</si>
  <si>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</si>
  <si>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</si>
  <si>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</si>
  <si>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</si>
  <si>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</si>
  <si>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</si>
  <si>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</si>
  <si>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</si>
  <si>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</si>
  <si>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</si>
  <si>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</si>
  <si>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</si>
  <si>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</si>
  <si>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</si>
  <si>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</si>
  <si>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</si>
  <si>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</si>
  <si>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</si>
  <si>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</si>
  <si>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</si>
  <si>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</si>
  <si>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</si>
  <si>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</si>
  <si>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</si>
  <si>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</si>
  <si>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</si>
  <si>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</si>
  <si>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</si>
  <si>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</si>
  <si>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</si>
  <si>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</si>
  <si>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</si>
  <si>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</si>
  <si>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</si>
  <si>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</si>
  <si>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</si>
  <si>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</si>
  <si>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</si>
  <si>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</si>
  <si>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</si>
  <si>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</si>
  <si>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</si>
  <si>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</si>
  <si>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</si>
  <si>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</si>
  <si>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</si>
  <si>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</si>
  <si>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</si>
  <si>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</si>
  <si>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</si>
  <si>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</si>
  <si>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</si>
  <si>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</si>
  <si>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</si>
  <si>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</si>
  <si>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</si>
  <si>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</si>
  <si>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</si>
  <si>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</si>
  <si>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</si>
  <si>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</si>
  <si>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</si>
  <si>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</si>
  <si>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</si>
  <si>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</si>
  <si>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</si>
  <si>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</si>
  <si>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</si>
  <si>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</si>
  <si>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</si>
  <si>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</si>
  <si>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</si>
  <si>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</si>
  <si>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</si>
  <si>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</si>
  <si>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</si>
  <si>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</si>
  <si>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</si>
  <si>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</si>
  <si>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</si>
  <si>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</si>
  <si>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</si>
  <si>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</si>
  <si>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</si>
  <si>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</si>
  <si>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</si>
  <si>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</si>
  <si>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</si>
  <si>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</si>
  <si>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</si>
  <si>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</si>
  <si>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</si>
  <si>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</si>
  <si>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</si>
  <si>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</si>
  <si>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</si>
  <si>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</si>
  <si>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</si>
  <si>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</si>
  <si>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</si>
  <si>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</si>
  <si>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</si>
  <si>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</si>
  <si>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</si>
  <si>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</si>
  <si>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</si>
  <si>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</si>
  <si>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</si>
  <si>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</si>
  <si>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</si>
  <si>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</si>
  <si>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</si>
  <si>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</si>
  <si>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</si>
  <si>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</si>
  <si>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</si>
  <si>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</si>
  <si>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</si>
  <si>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</si>
  <si>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</si>
  <si>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</si>
  <si>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</si>
  <si>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</si>
  <si>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</si>
  <si>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</si>
  <si>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</si>
  <si>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</si>
  <si>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</si>
  <si>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</si>
  <si>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</si>
  <si>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</si>
  <si>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</si>
  <si>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</si>
  <si>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</si>
  <si>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</si>
  <si>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</si>
  <si>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</si>
  <si>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</si>
  <si>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</si>
  <si>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</si>
  <si>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</si>
  <si>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</si>
  <si>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</si>
  <si>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</si>
  <si>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</si>
  <si>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</si>
  <si>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</si>
  <si>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</si>
  <si>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</si>
  <si>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</si>
  <si>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</si>
  <si>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</si>
  <si>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</si>
  <si>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</si>
  <si>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</si>
  <si>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</si>
  <si>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</si>
  <si>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</si>
  <si>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</si>
  <si>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</si>
  <si>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</si>
  <si>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</si>
  <si>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</si>
  <si>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</si>
  <si>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</si>
  <si>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</si>
  <si>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</si>
  <si>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</si>
  <si>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</si>
  <si>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</si>
  <si>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</si>
  <si>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</si>
  <si>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</si>
  <si>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</si>
  <si>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</si>
  <si>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</si>
  <si>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</si>
  <si>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</si>
  <si>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</si>
  <si>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</si>
  <si>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</si>
  <si>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</si>
  <si>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</si>
  <si>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</si>
  <si>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</si>
  <si>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</si>
  <si>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</si>
  <si>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</si>
  <si>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</si>
  <si>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</si>
  <si>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</si>
  <si>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</si>
  <si>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</si>
  <si>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</si>
  <si>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</si>
  <si>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</si>
  <si>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</si>
  <si>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</si>
  <si>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</si>
  <si>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</si>
  <si>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PLANTIO GRAMA ESMERALDA PLACA C/ M.O. IRRIG., ADUBO,TERRA VEGETAL (O.C.) A&lt;11.000,00M2</t>
  </si>
  <si>
    <t>OBS:OSQUANTITATIVOSDEMATERIAISDASINSTALAÇÕESHIDROSSANITÁRIAS.ELÉTRICASEESPECIAISSÃOFORNECIDOSPELOSPROFISSIONAISRESPONSÁVEISPELOSRESPECTIVOSPROJETOS.</t>
  </si>
  <si>
    <t>(1)ConformeprevistopeloDECRETONº7.983.DE8DEABRILDE2013.ospreçosadotadossãoaquelesconstantesdossistemasdereferênciaindicados.Justifica-seousodospreçosdestascomposiçõesdecustosunitáriosdevidoaoseuvalorsermenoràmedianadeseuscorrespondentesnatabelaSINAPI;
(2)Optou-sepelousodascomposiçõesdecustosdaGOINFRAparaitensnãopresentesnaSINAPI;
(3)ParaitensdaGOINFRA.osvidrosnãoestãoinclusosnasesquadriasejáforamconsideradososcustosdecontramarcoparaasesquadriasdealumínio;
(4)NoscasosemquehouverexecuçãodegranitinaeomissãodoitemGOINFRA221102.considerou-sequeoquantitativoparaorodapé.dealturaiguala7cm.foiincorporadonaáreadepiso;
(5)Ocustounitárioaproximadopormetroquadradoécalculadodividindo-seovalortotaldoorçamentopelaáreatotaldeconstrução.</t>
  </si>
  <si>
    <t>UNIDADEESCOLAR</t>
  </si>
  <si>
    <t>OBRA</t>
  </si>
  <si>
    <t>REFERÊNCIA GOINFRA</t>
  </si>
  <si>
    <t>REFERÊNCIA SINAPI</t>
  </si>
  <si>
    <t>ONERADA</t>
  </si>
  <si>
    <t xml:space="preserve"> ONERADA</t>
  </si>
  <si>
    <t>ÁREAEXISTENTE(M²)</t>
  </si>
  <si>
    <t>ÁREA A CONSTRUIR (M²)</t>
  </si>
  <si>
    <t>ÁREA A DEMOLIR (M²)</t>
  </si>
  <si>
    <t>PLANILHAORÇAMENTÁRIA</t>
  </si>
  <si>
    <t>PREÇO  SEM BDI (R$)</t>
  </si>
  <si>
    <t>PREÇO  COM BDI (R$)</t>
  </si>
  <si>
    <t>PARTIC.   ( % )</t>
  </si>
  <si>
    <t>TOTAL  GERAL DO ORÇAMENTO</t>
  </si>
  <si>
    <t>SOMATÓRIO DE SERVIÇOS</t>
  </si>
  <si>
    <t>VALOR</t>
  </si>
  <si>
    <t>NÚMERO DE PARCELAS</t>
  </si>
  <si>
    <t>PRAZO</t>
  </si>
  <si>
    <t>dias corridos</t>
  </si>
  <si>
    <t>LOCAL</t>
  </si>
  <si>
    <t>CRONOGRAMA FÍSICO-FINANCEIRO</t>
  </si>
  <si>
    <t>ETAPA</t>
  </si>
  <si>
    <t>PREÇO   (R$) C/ BDI</t>
  </si>
  <si>
    <t>PARTIC   ( % )</t>
  </si>
  <si>
    <t>RELATÓRIO CENTRAL</t>
  </si>
  <si>
    <t>PARC. MAIOR RELEV  (100%)</t>
  </si>
  <si>
    <t>SUBESTAÇÃO</t>
  </si>
  <si>
    <t>KVA</t>
  </si>
  <si>
    <t>PARC. MAIOR RELEV  (50%)</t>
  </si>
  <si>
    <t>COBERTURA COM TELHA METÁLICA</t>
  </si>
  <si>
    <t>PISO DE GRANITINA</t>
  </si>
  <si>
    <t>PINTURA EPOXI</t>
  </si>
  <si>
    <t>PARCELA DE MAIOR RELEVÂNCIA</t>
  </si>
  <si>
    <t>FONTE</t>
  </si>
  <si>
    <t>UNIDADE</t>
  </si>
  <si>
    <t>COEFIC.</t>
  </si>
  <si>
    <t>CUSTO UNITÁRIO</t>
  </si>
  <si>
    <t>CUSTO  TOTAL (A) + (B) + (C) + (D) + (E)</t>
  </si>
  <si>
    <t>DESONERADO</t>
  </si>
  <si>
    <t>NÃO DESONER.</t>
  </si>
  <si>
    <t>GOINFRA_I</t>
  </si>
  <si>
    <t>SERVENTE</t>
  </si>
  <si>
    <t>2,5000</t>
  </si>
  <si>
    <t>PEDREIRO</t>
  </si>
  <si>
    <t>2,0000</t>
  </si>
  <si>
    <t>MÃO DE OBRA (B) - TOTAL</t>
  </si>
  <si>
    <t>MATERIAL (C) - TOTAL</t>
  </si>
  <si>
    <t>0,0410</t>
  </si>
  <si>
    <t>ARMADOR</t>
  </si>
  <si>
    <t>0,0250</t>
  </si>
  <si>
    <t>SINAPI_I</t>
  </si>
  <si>
    <t>1,0300</t>
  </si>
  <si>
    <t>ARAME RECOZIDO 18 BWG</t>
  </si>
  <si>
    <t>Kg</t>
  </si>
  <si>
    <t>0,0150</t>
  </si>
  <si>
    <t>1,0000</t>
  </si>
  <si>
    <t>AREIA MÉDIA</t>
  </si>
  <si>
    <t>m3</t>
  </si>
  <si>
    <t>0,0097</t>
  </si>
  <si>
    <t>CAL HIDRATADA</t>
  </si>
  <si>
    <t>0,7300</t>
  </si>
  <si>
    <t>CIMENTO PORTLAND CPII-32</t>
  </si>
  <si>
    <t>2,6700</t>
  </si>
  <si>
    <t>FERRO CANTONEIRA 1/8" X 7/8"</t>
  </si>
  <si>
    <t>3,5478</t>
  </si>
  <si>
    <t>FERRO CANTONEIRA 1/8" X 3/4"</t>
  </si>
  <si>
    <t>7,9390</t>
  </si>
  <si>
    <t>CHAPA PERFILADA Nº 18</t>
  </si>
  <si>
    <t>13,3206</t>
  </si>
  <si>
    <t>PERFIL U DE ABAS IGUAIS, EM ALUMINIO, 1/2" (1,27 X 1,27 CM), PARA PORTA OU</t>
  </si>
  <si>
    <t>1,3060</t>
  </si>
  <si>
    <t>FABRICAÇÃO / MONTAGEM</t>
  </si>
  <si>
    <t>un</t>
  </si>
  <si>
    <t>FECHO FIO REDONDO 4" ZINCADO C/PARAFUSO REF.: SOPRANO OU EQUIVALENTE</t>
  </si>
  <si>
    <t>AJUDANTE</t>
  </si>
  <si>
    <t>1,8841</t>
  </si>
  <si>
    <t>0,1600</t>
  </si>
  <si>
    <t>ENCANADOR</t>
  </si>
  <si>
    <t>0,1500</t>
  </si>
  <si>
    <t>0,0900</t>
  </si>
  <si>
    <t>PLACA DE SINALIZACAO DE SEGURANCA CONTRA INCENDIO, FOTOLUMINESCENTE, QUADRADA, *20 X 20* CM, EM PVC *2* MM ANTI-CHAMAS (SIMBOLOS, CORES E PICTOGRAMAS CONFORME NBR 16820)</t>
  </si>
  <si>
    <t>0,5085</t>
  </si>
  <si>
    <t>0,2278</t>
  </si>
  <si>
    <t>OPERADOR DE BETONEIRA</t>
  </si>
  <si>
    <t>0,0365</t>
  </si>
  <si>
    <t>0,1727</t>
  </si>
  <si>
    <t>0,1145</t>
  </si>
  <si>
    <t>CARPINTEIRO</t>
  </si>
  <si>
    <t>0,0555</t>
  </si>
  <si>
    <t>0,0224</t>
  </si>
  <si>
    <t>0,0298</t>
  </si>
  <si>
    <t>ARAME GALVANIZADO Nº 12 BWG</t>
  </si>
  <si>
    <t>0,0026</t>
  </si>
  <si>
    <t>AÇO CA-60 B - 5,0 MM</t>
  </si>
  <si>
    <t>0,5047</t>
  </si>
  <si>
    <t>AÇO CA-50 - 6,3 MM (1/4")</t>
  </si>
  <si>
    <t>0,3300</t>
  </si>
  <si>
    <t>AÇO CA-50 - 8,0 MM (5/16")</t>
  </si>
  <si>
    <t>0,8046</t>
  </si>
  <si>
    <t>BRITA Nº 1</t>
  </si>
  <si>
    <t>0,0167</t>
  </si>
  <si>
    <t>BRITA Nº 2</t>
  </si>
  <si>
    <t>0,6758</t>
  </si>
  <si>
    <t>6,6746</t>
  </si>
  <si>
    <t>TIJOLO FURADO 9x19x19 CM</t>
  </si>
  <si>
    <t>8,3699</t>
  </si>
  <si>
    <t>TABUA PARA FORMA (30CM)</t>
  </si>
  <si>
    <t>m</t>
  </si>
  <si>
    <t>0,1774</t>
  </si>
  <si>
    <t>PREGO 18x24</t>
  </si>
  <si>
    <t>0,0128</t>
  </si>
  <si>
    <t>PONTALETE 3x3"</t>
  </si>
  <si>
    <t>0,1138</t>
  </si>
  <si>
    <t>0,0833</t>
  </si>
  <si>
    <t>ELETRICISTA</t>
  </si>
  <si>
    <t>COTAÇÃO</t>
  </si>
  <si>
    <t>COT 004_SEE</t>
  </si>
  <si>
    <t>8,0000</t>
  </si>
  <si>
    <t>COT 008_SEE</t>
  </si>
  <si>
    <t>m2</t>
  </si>
  <si>
    <t>3,0000</t>
  </si>
  <si>
    <t>0,2100</t>
  </si>
  <si>
    <t>0,8200</t>
  </si>
  <si>
    <t>0,4800</t>
  </si>
  <si>
    <t>APILOAMENTO</t>
  </si>
  <si>
    <t>4,9000</t>
  </si>
  <si>
    <t>1,4700</t>
  </si>
  <si>
    <t>0,3600</t>
  </si>
  <si>
    <t>PREPARO COM BETONEIRA E TRANSPORTE MANUAL DE CONCRETO FCK=25 MPA</t>
  </si>
  <si>
    <t>0,6400</t>
  </si>
  <si>
    <t>LANÇAMENTO/APLICAÇÃO/ADENSAMENTO MANUAL DE CONCRETO - (O.C.)</t>
  </si>
  <si>
    <t>11,2000</t>
  </si>
  <si>
    <t>20,0000</t>
  </si>
  <si>
    <t>6,6000</t>
  </si>
  <si>
    <t>5,9800</t>
  </si>
  <si>
    <t>12,3200</t>
  </si>
  <si>
    <t>0,9800</t>
  </si>
  <si>
    <t>LANÇAMENTO/APLICAÇÃO/ADENSAMENTO MANUAL DE CONCRETO - (OBRAS CIVIS)</t>
  </si>
  <si>
    <t>23,9000</t>
  </si>
  <si>
    <t>43,4000</t>
  </si>
  <si>
    <t>22,6000</t>
  </si>
  <si>
    <t>4,0200</t>
  </si>
  <si>
    <t>14,7600</t>
  </si>
  <si>
    <t>5,9000</t>
  </si>
  <si>
    <t>1,0200</t>
  </si>
  <si>
    <t>29,5200</t>
  </si>
  <si>
    <t>3,1000</t>
  </si>
  <si>
    <t>3,0500</t>
  </si>
  <si>
    <t>38,8800</t>
  </si>
  <si>
    <t>6,4400</t>
  </si>
  <si>
    <t>16,0000</t>
  </si>
  <si>
    <t>0,0333</t>
  </si>
  <si>
    <t>COT 010_SEE</t>
  </si>
  <si>
    <t>CAPUZ PARA PROTEÇÃO DOS PARA RAIOS</t>
  </si>
  <si>
    <t>COT 011_SEE</t>
  </si>
  <si>
    <t>CAPUZ DE PROTEÇÃO PARA BUCHA DE TRANSFORMADOR</t>
  </si>
  <si>
    <t>0,4000</t>
  </si>
  <si>
    <t>COT 012_SEE</t>
  </si>
  <si>
    <t>(02422/ORSE) Vergalhão (Tirante) com rosca total ø 3/8"x1000mm (marvitec ref. 1431 ou similar)</t>
  </si>
  <si>
    <t>0,0090</t>
  </si>
  <si>
    <t>PORCA ZINCADA, SEXTAVADA, DIAMETRO 3/8"</t>
  </si>
  <si>
    <t>0,1850</t>
  </si>
  <si>
    <t>H125</t>
  </si>
  <si>
    <t>BUCHA DE REDUÇÃO SOLDAVEL CURTA DIAM. 75 X 60 MM</t>
  </si>
  <si>
    <t>H126</t>
  </si>
  <si>
    <t>BUCHA DE REDUÇÃO SOLDAVEL CURTA DIAM. 85 X 75 MM</t>
  </si>
  <si>
    <t>0,6356</t>
  </si>
  <si>
    <t>0,2848</t>
  </si>
  <si>
    <t>0,0456</t>
  </si>
  <si>
    <t>0,2159</t>
  </si>
  <si>
    <t>0,1431</t>
  </si>
  <si>
    <t>0,0694</t>
  </si>
  <si>
    <t>0,0281</t>
  </si>
  <si>
    <t>0,0373</t>
  </si>
  <si>
    <t>0,0032</t>
  </si>
  <si>
    <t>0,6309</t>
  </si>
  <si>
    <t>0,4125</t>
  </si>
  <si>
    <t>1,0057</t>
  </si>
  <si>
    <t>0,0209</t>
  </si>
  <si>
    <t>0,8448</t>
  </si>
  <si>
    <t>8,3432</t>
  </si>
  <si>
    <t>10,4624</t>
  </si>
  <si>
    <t>0,2218</t>
  </si>
  <si>
    <t>0,0161</t>
  </si>
  <si>
    <t>0,1423</t>
  </si>
  <si>
    <t>0,9200</t>
  </si>
  <si>
    <t>COTOVELO 90 GRAUS DE FERRO GALVANIZADO, COM ROSCA BSP, DE 1 1/4"</t>
  </si>
  <si>
    <t>H689</t>
  </si>
  <si>
    <t>FITA VEDAROSCA 18 MM</t>
  </si>
  <si>
    <t>UNIAO DE FERRO GALVANIZADO, COM ROSCA BSP, COM ASSENTO PLANO, DE 1"</t>
  </si>
  <si>
    <t>OFICIAL "B"</t>
  </si>
  <si>
    <t>0,1000</t>
  </si>
  <si>
    <t>2,4000</t>
  </si>
  <si>
    <t>UNIAO COM ASSENTO CONICO DE BRONZE, DIAMETRO 2 1/2"</t>
  </si>
  <si>
    <t>0,2000</t>
  </si>
  <si>
    <t>FITA ACO INOX PARA CINTAR POSTE, L = 19 MM, E = 0,5 MM (ROLO DE 30M)</t>
  </si>
  <si>
    <t>0,0557</t>
  </si>
  <si>
    <t>COT 337_SEE</t>
  </si>
  <si>
    <t>(03443/ORSE) FECHO PARA FITA DE AÇO INOX</t>
  </si>
  <si>
    <t>TUBO INDUSTRIAL 2" CHAPA 13 (2,25 MM)</t>
  </si>
  <si>
    <t>5,5248</t>
  </si>
  <si>
    <t>TUBO INDUSTRIAL REDONDO 1" CHAPA 13 (2,25 MM)</t>
  </si>
  <si>
    <t>1,1000</t>
  </si>
  <si>
    <t>MASSA PLASTICA</t>
  </si>
  <si>
    <t>0,2041</t>
  </si>
  <si>
    <t>ELETRODO 2.5 OK</t>
  </si>
  <si>
    <t>0,1146</t>
  </si>
  <si>
    <t>LIXA PARA FERRO Nº 100</t>
  </si>
  <si>
    <t>0,1250</t>
  </si>
  <si>
    <t>DISCO DE DESBASTE 7/8" PARA CONCRETO/FERRO (1/4" X 7")</t>
  </si>
  <si>
    <t>DISCO DE CORTE DIAM. 5/8"- 10"</t>
  </si>
  <si>
    <t>0,1865</t>
  </si>
  <si>
    <t>CHAPA PERFILADA 3/16"</t>
  </si>
  <si>
    <t>0,7200</t>
  </si>
  <si>
    <t>AÇO CA-25 - 6,3 MM (1/4") - BARRA LISA A-36</t>
  </si>
  <si>
    <t>0,2500</t>
  </si>
  <si>
    <t>0,3000</t>
  </si>
  <si>
    <t>8,2198</t>
  </si>
  <si>
    <t>CHAPA DE AÇO DOBRADA Nº 13 (2,25 MM)</t>
  </si>
  <si>
    <t>0,4352</t>
  </si>
  <si>
    <t>1,1644</t>
  </si>
  <si>
    <t>0,4815</t>
  </si>
  <si>
    <t>0,4400</t>
  </si>
  <si>
    <t>7,7778</t>
  </si>
  <si>
    <t>4,6320</t>
  </si>
  <si>
    <t>TUBO INDUSTRIAL 40X40 CHAPA 13 (2,25 MM)</t>
  </si>
  <si>
    <t>6,3420</t>
  </si>
  <si>
    <t>TUBO INDUSTRIAL 1.1/2" CHAPA 13 (2,25 MM)</t>
  </si>
  <si>
    <t>1,4862</t>
  </si>
  <si>
    <t>0,2551</t>
  </si>
  <si>
    <t>0,0510</t>
  </si>
  <si>
    <t>0,3730</t>
  </si>
  <si>
    <t>1,0980</t>
  </si>
  <si>
    <t>0,3813</t>
  </si>
  <si>
    <t>0,7800</t>
  </si>
  <si>
    <t>0,2334</t>
  </si>
  <si>
    <t>0,3391</t>
  </si>
  <si>
    <t>0,3463</t>
  </si>
  <si>
    <t>0,1803</t>
  </si>
  <si>
    <t>COT 016_SEE</t>
  </si>
  <si>
    <t>1,1500</t>
  </si>
  <si>
    <t>2,8200</t>
  </si>
  <si>
    <t>COT 017_SEE</t>
  </si>
  <si>
    <t>REGISTRO DE GAVETA COM HASTE ASCENDENTE DE BRONZE 2 1/2"</t>
  </si>
  <si>
    <t>0,9000</t>
  </si>
  <si>
    <t>RALO FOFO SEMIESFERICO, 100 MM, PARA LAJES/ CALHAS</t>
  </si>
  <si>
    <t>BOMBA CENTRIFUGA MOTOR ELETRICO MONOFASICO 0,74HP  DIAMETRO DE SUCCAO X ELEVACAO 1 1/4" X 1", DIAMETRO DO ROTOR 120 MM, HM/Q: 8 M / 7,70 M3/H A 24 M / 2,80 M3/H</t>
  </si>
  <si>
    <t>COT 022_SEE</t>
  </si>
  <si>
    <t>(01581/ORSE) MANGUEIRA DE BORRACHA PARA ALTA PRESSÃO 1" - 300 PSI</t>
  </si>
  <si>
    <t>COT 023_SEE</t>
  </si>
  <si>
    <t>ADAPTADOR PARA MANGUEIRA 1"</t>
  </si>
  <si>
    <t>COT 311_SEE</t>
  </si>
  <si>
    <t>ISOLADOR PILAR COM CORPO POLIMÉRICO E CABEÇA DE PORCELANA - 15 Kv</t>
  </si>
  <si>
    <t>0,1877</t>
  </si>
  <si>
    <t>0,4294</t>
  </si>
  <si>
    <t>LAMPADA LED TUBULAR BIVOLT 18/20 W, BASE G13</t>
  </si>
  <si>
    <t>SERVENTE COM ENCARGOS COMPLEMENTARES</t>
  </si>
  <si>
    <t>VIDRACEIRO COM ENCARGOS COMPLEMENTARES</t>
  </si>
  <si>
    <t>ESPELHO CRISTAL E = 4 MM</t>
  </si>
  <si>
    <t>4,0000</t>
  </si>
  <si>
    <t>COT 455_SEE</t>
  </si>
  <si>
    <t>(04639/ORSE ) Cinta aço galvanizado 300mm</t>
  </si>
  <si>
    <t>0,4600</t>
  </si>
  <si>
    <t>COT 456_SEE</t>
  </si>
  <si>
    <t>CRUZETA POLIMÉRICA 90X90X2000 MM</t>
  </si>
  <si>
    <t>COT 457_SEE</t>
  </si>
  <si>
    <t>(04642/ORSE) CINTA AÇO GALVANIZADO PARA POSTE 330 MM</t>
  </si>
  <si>
    <t>COT 458_SEE</t>
  </si>
  <si>
    <t>MÃO FRANCESA PLANA DE AÇO GALVANIZADO 1053 MM</t>
  </si>
  <si>
    <t>COT 459_SEE</t>
  </si>
  <si>
    <t>MÃO FRANCESA PERFILADA DE AÇO GALVANIZADO 993 MM</t>
  </si>
  <si>
    <t>COT 461_SEE</t>
  </si>
  <si>
    <t>(04649/ORSE) POSTE TIPO SEÇÃO CIRCULAR - SC 12/1000</t>
  </si>
  <si>
    <t>COT 088_SEE</t>
  </si>
  <si>
    <t>(07611/ORSE) Acionador manual (botoeira) tipo quebra-vidro, para incêndio</t>
  </si>
  <si>
    <t>0,8000</t>
  </si>
  <si>
    <t>COT 090_SEE</t>
  </si>
  <si>
    <t>COT 092_SEE</t>
  </si>
  <si>
    <t>COT 503_SEE</t>
  </si>
  <si>
    <t>(00276/ORSE) Bateria de 12v x 7a para centrais de alarme</t>
  </si>
  <si>
    <t>7,0700</t>
  </si>
  <si>
    <t>8,1600</t>
  </si>
  <si>
    <t>4,3300</t>
  </si>
  <si>
    <t>16,5861</t>
  </si>
  <si>
    <t>AREIA GROSSA</t>
  </si>
  <si>
    <t>0,9620</t>
  </si>
  <si>
    <t>1,8900</t>
  </si>
  <si>
    <t>PREGO 18x30</t>
  </si>
  <si>
    <t>0,5700</t>
  </si>
  <si>
    <t>8,4800</t>
  </si>
  <si>
    <t>0,2450</t>
  </si>
  <si>
    <t>COMPENSADO RESINADO COLA FENÓLICA 6 MM 2,20X1,10 M</t>
  </si>
  <si>
    <t>1,8400</t>
  </si>
  <si>
    <t>181,7200</t>
  </si>
  <si>
    <t>COT 462_SEE</t>
  </si>
  <si>
    <t>(10512/ORSE) Cinta aço galvanizado 250mm</t>
  </si>
  <si>
    <t>CONCRETO USINADO CONVENCIONAL FCK=25 MPA COM TRANSPORTE MANUAL (O.C.)</t>
  </si>
  <si>
    <t>0,0568</t>
  </si>
  <si>
    <t>LANÇAMENTO/APLICAÇÃO/ADENSAMENTO DE CONCRETO EM FUNDAÇÃO- (O.C.)</t>
  </si>
  <si>
    <t>3,9500</t>
  </si>
  <si>
    <t>IMPERMEABILIZAÇÃO  MURO DE ARRIMO COM 4 DEMÃOS DE EMULSÃO ASFÁLTICA</t>
  </si>
  <si>
    <t>TOALHEIRO PLASTICO TIPO DISPENSER PARA PAPEL TOALHA INTERFOLHADO</t>
  </si>
  <si>
    <t>PARAFUSO COM BUCHA S-8</t>
  </si>
  <si>
    <t>COT 101_SEE</t>
  </si>
  <si>
    <t>NIPLE DE REDUCAO DE FERRO GALVANIZADO, COM ROSCA BSP, DE 1/2" X 1/4"</t>
  </si>
  <si>
    <t>NIPLE DE REDUCAO DE FERRO GALVANIZADO, COM ROSCA BSP, DE 3/4" X 1/2"</t>
  </si>
  <si>
    <t>COT 463_SEE</t>
  </si>
  <si>
    <t>TOMADA INDUSTRIAL NÃO METÁLICA SOBREPOR FÊMEA 3 POLOS + TERRA 32 A 220/240</t>
  </si>
  <si>
    <t>COT 465_SEE</t>
  </si>
  <si>
    <t>PARAFUSO FENDA AUTOTARRACHANTE AÇO INOX DIAM 4,2x32mm²</t>
  </si>
  <si>
    <t>0,5000</t>
  </si>
  <si>
    <t>0,1257</t>
  </si>
  <si>
    <t>0,3974</t>
  </si>
  <si>
    <t>0,2663</t>
  </si>
  <si>
    <t>0,5722</t>
  </si>
  <si>
    <t>0,0897</t>
  </si>
  <si>
    <t>1,3094</t>
  </si>
  <si>
    <t>0,0204</t>
  </si>
  <si>
    <t>0,0691</t>
  </si>
  <si>
    <t>0,0063</t>
  </si>
  <si>
    <t>1,1543</t>
  </si>
  <si>
    <t>1,9914</t>
  </si>
  <si>
    <t>0,6600</t>
  </si>
  <si>
    <t>1,7377</t>
  </si>
  <si>
    <t>16,3854</t>
  </si>
  <si>
    <t>0,0286</t>
  </si>
  <si>
    <t>0,2277</t>
  </si>
  <si>
    <t>21,5227</t>
  </si>
  <si>
    <t>0,4103</t>
  </si>
  <si>
    <t>0,3500</t>
  </si>
  <si>
    <t>LUVA DE FERRO GALVANIZADO, COM ROSCA BSP, DE 1"</t>
  </si>
  <si>
    <t>0,5500</t>
  </si>
  <si>
    <t>PASTA VEDA JUNTAS/ROSCA, EMBALAGEM DE *500* G, PARA INSTALACOES DE AGUA, GAS E OUTROS</t>
  </si>
  <si>
    <t>0,0240</t>
  </si>
  <si>
    <t>1,3000</t>
  </si>
  <si>
    <t>0,1400</t>
  </si>
  <si>
    <t>ADAPTADOR PVC SOLDAVEL, COM FLANGES LIVRES, 75 MM X 2  1/2", PARA CAIXA D' AGUA</t>
  </si>
  <si>
    <t>1,8800</t>
  </si>
  <si>
    <t>0,4165</t>
  </si>
  <si>
    <t>0,1735</t>
  </si>
  <si>
    <t>LUMINARIA LED REFLETOR RETANGULAR BIVOLT, LUZ BRANCA, 50 W</t>
  </si>
  <si>
    <t>0,6000</t>
  </si>
  <si>
    <t>0,6105</t>
  </si>
  <si>
    <t>FITA VEDA ROSCA EM ROLOS DE 18 MM X 10 M (L X C)</t>
  </si>
  <si>
    <t>0,1208</t>
  </si>
  <si>
    <t>TE DE REDUCAO DE FERRO GALVANIZADO, COM ROSCA BSP, DE 3/4" X 1/2"</t>
  </si>
  <si>
    <t>1,2000</t>
  </si>
  <si>
    <t>BUCHA DE REDUCAO DE FERRO GALVANIZADO, COM ROSCA BSP, DE 1/2" X 1/4"</t>
  </si>
  <si>
    <t>DEMOLIÇÃO POSTE DE CONCRETO/METALICA ENTRE 10 E 15 METROS C/ REAPROVEITAMENTO C/ TRANSPORTE ATE CAÇAMBA E CARGA (GOINFRA)</t>
  </si>
  <si>
    <t>0,3700</t>
  </si>
  <si>
    <t>0,0700</t>
  </si>
  <si>
    <t>0,0330</t>
  </si>
  <si>
    <t>COMPENSADO RESINADO COLA FENÓLICA 12 MM 2,20X1,10 M</t>
  </si>
  <si>
    <t>16,2000</t>
  </si>
  <si>
    <t>5,2700</t>
  </si>
  <si>
    <t>0,0400</t>
  </si>
  <si>
    <t>0,2533</t>
  </si>
  <si>
    <t>0,0124</t>
  </si>
  <si>
    <t>AZULEJISTA</t>
  </si>
  <si>
    <t>0,6691</t>
  </si>
  <si>
    <t>0,9388</t>
  </si>
  <si>
    <t>GRANITO POLIDO PARA BANCADA 2 CM</t>
  </si>
  <si>
    <t>10,3400</t>
  </si>
  <si>
    <t>ARGAMASSA DE REJUNTAMENTO</t>
  </si>
  <si>
    <t>0,3200</t>
  </si>
  <si>
    <t>0,0252</t>
  </si>
  <si>
    <t>1,5372</t>
  </si>
  <si>
    <t>1,2844</t>
  </si>
  <si>
    <t>4,5400</t>
  </si>
  <si>
    <t>0,0104</t>
  </si>
  <si>
    <t>COT 453_SEE</t>
  </si>
  <si>
    <t>CONECTOR PARALELO EM BRONZE C/ PARAFUSO, P/ CABOS #16 A 50MM</t>
  </si>
  <si>
    <t>DUCHA HIGIENICA PLASTICA COM REGISTRO METALICO 1/2 "</t>
  </si>
  <si>
    <t>GRAMPO TIPO X EM COBRE P/ CABOS #25 A 35MM² (COT)</t>
  </si>
  <si>
    <t>COT 454_SEE</t>
  </si>
  <si>
    <t>COT 381_SEE</t>
  </si>
  <si>
    <t>PLACAS EM BRAILE PARA CORRIMÃO</t>
  </si>
  <si>
    <t>COT 382_SEE</t>
  </si>
  <si>
    <t>COT 507_SEE</t>
  </si>
  <si>
    <t>0,2924</t>
  </si>
  <si>
    <t>0,1368</t>
  </si>
  <si>
    <t>PINTOR</t>
  </si>
  <si>
    <t>0,1157</t>
  </si>
  <si>
    <t>SERRALHEIRO</t>
  </si>
  <si>
    <t>ESTRUTURA METALICA MR250 / ASTM A36  - COTAÇÃO (FABRICAÇÃO E MONTAGEM)</t>
  </si>
  <si>
    <t>1,6720</t>
  </si>
  <si>
    <t>COT 509_SEE</t>
  </si>
  <si>
    <t>(11392/ORSE) Adesivo em vinil para plotagem em letreiro de chapa galvanizada (c/aplicação)</t>
  </si>
  <si>
    <t>0,0800</t>
  </si>
  <si>
    <t>ZARCAO/CROMATO DE ZINCO</t>
  </si>
  <si>
    <t>l</t>
  </si>
  <si>
    <t>0,0309</t>
  </si>
  <si>
    <t>TINTA ESMALTE</t>
  </si>
  <si>
    <t>0,0262</t>
  </si>
  <si>
    <t>DILUENTE AGUARRÁS</t>
  </si>
  <si>
    <t>0,0172</t>
  </si>
  <si>
    <t>0,0432</t>
  </si>
  <si>
    <t>0,0013</t>
  </si>
  <si>
    <t>0,3335</t>
  </si>
  <si>
    <t>0,1881</t>
  </si>
  <si>
    <t>2,5960</t>
  </si>
  <si>
    <t>0,0502</t>
  </si>
  <si>
    <t>0,0425</t>
  </si>
  <si>
    <t>0,0279</t>
  </si>
  <si>
    <t>0,0702</t>
  </si>
  <si>
    <t>0,0021</t>
  </si>
  <si>
    <t>COT 522_SEE</t>
  </si>
  <si>
    <t>0,5600</t>
  </si>
  <si>
    <t>SARRAFO DE MADEIRA 10 CM</t>
  </si>
  <si>
    <t>0,9700</t>
  </si>
  <si>
    <t>PREGO 19x27</t>
  </si>
  <si>
    <t>0,0300</t>
  </si>
  <si>
    <t>ESCORA ROLIÇA (TIPO EUCALIPTO)</t>
  </si>
  <si>
    <t>1,7100</t>
  </si>
  <si>
    <t>CONCRETO USINADO BOMBEÁVEL FCK=25 MPA</t>
  </si>
  <si>
    <t>0,0500</t>
  </si>
  <si>
    <t>0,0468</t>
  </si>
  <si>
    <t>0,4320</t>
  </si>
  <si>
    <t>COT 281_SEE</t>
  </si>
  <si>
    <t>(10479/ORSE) Válvula UGV-1 3/4"</t>
  </si>
  <si>
    <t>COT 282_SEE</t>
  </si>
  <si>
    <t>(10480/ORSE) Válvula UGV-1 1/2"</t>
  </si>
  <si>
    <t>COT 285_SEE</t>
  </si>
  <si>
    <t>(13818/ORSE) RELE DE NÍVEL</t>
  </si>
  <si>
    <t>TAMPA  PARA CAIXA PASSAGEM FERRO FUNDIDO T-33 - TRÁFEGO LEVE</t>
  </si>
  <si>
    <t>Un</t>
  </si>
  <si>
    <t>TUBO SOLDAVEL PARA ESGOTO DIAMETRO 100 MM</t>
  </si>
  <si>
    <t>LASTRO DE CONCRETO REGULARIZADO SEM IMPERMEAB. 1:3:6 ESP= 5CM (BASE)</t>
  </si>
  <si>
    <t>0,9494</t>
  </si>
  <si>
    <t>21,8625</t>
  </si>
  <si>
    <t>7,3851</t>
  </si>
  <si>
    <t>0,4222</t>
  </si>
  <si>
    <t>MARCENEIRO</t>
  </si>
  <si>
    <t>18,6424</t>
  </si>
  <si>
    <t>5,2000</t>
  </si>
  <si>
    <t>COLA FÓRMICA (1L = 0,83KG)</t>
  </si>
  <si>
    <t>4,4732</t>
  </si>
  <si>
    <t>LIXA PARA PAREDE Nº 100</t>
  </si>
  <si>
    <t>3,8536</t>
  </si>
  <si>
    <t>CHAPA DE LAMINADO MELAMINICO, LISO BRILHANTE, DE *1,25 X 3,08* M, E = 0,8 MM</t>
  </si>
  <si>
    <t>CORTIÇA 60X90CMX6MM</t>
  </si>
  <si>
    <t>2,4305</t>
  </si>
  <si>
    <t>FELTRO</t>
  </si>
  <si>
    <t>1,3100</t>
  </si>
  <si>
    <t>MADEIRA DE LEI PARA TELHADO (ANGELIM VERMELHO)</t>
  </si>
  <si>
    <t>0,0253</t>
  </si>
  <si>
    <t>75,0000</t>
  </si>
  <si>
    <t>MASSA A OLEO</t>
  </si>
  <si>
    <t>3,1500</t>
  </si>
  <si>
    <t>0,0929</t>
  </si>
  <si>
    <t>0,3988</t>
  </si>
  <si>
    <t>VERNIZ ACRILICO</t>
  </si>
  <si>
    <t>0,6920</t>
  </si>
  <si>
    <t>0,3162</t>
  </si>
  <si>
    <t>0,0996</t>
  </si>
  <si>
    <t>SUPORTE DISPENSER - PARA SABONETE OU ÁLCOOL</t>
  </si>
  <si>
    <t>SABONETE LÍQUIDO (D= 1,00)</t>
  </si>
  <si>
    <t>0,2275</t>
  </si>
  <si>
    <t>COT 345_SEE</t>
  </si>
  <si>
    <t>COT 452_SEE</t>
  </si>
  <si>
    <t>(12515/ORSE) FITA AUTO-ADESIVA FOTOLUMINESCENTE 5,0CM X 9M</t>
  </si>
  <si>
    <t>0,0710</t>
  </si>
  <si>
    <t>0,3866</t>
  </si>
  <si>
    <t>COT 496_SEE</t>
  </si>
  <si>
    <t>COT 520_SEE</t>
  </si>
  <si>
    <t>(11731/ORSE) Canaleta plástica 50 x 80mm</t>
  </si>
  <si>
    <t>COT 521_SEE</t>
  </si>
  <si>
    <t>(09496/ORSE) Chapa de acrilico</t>
  </si>
  <si>
    <t>PARAFUSO AUTO-ATARRAXANTE, CABEÇA CHATA, FENDA SIMPLES, 1/4' (6,35MM) X 25MM</t>
  </si>
  <si>
    <t>6,0000</t>
  </si>
  <si>
    <t>TELA DE ACO SOLDADA NERVURADA, CA-60, Q-196, (3,11 KG/M2), DIAMETRO DO FIO = 5,0 MM, LARGURA = 2,45 M, ESPACAMENTO DA MALHA = 10 X 10 CM</t>
  </si>
  <si>
    <t>0,0190</t>
  </si>
  <si>
    <t>2,7700</t>
  </si>
  <si>
    <t>COT 526_SEE</t>
  </si>
  <si>
    <t>0,7400</t>
  </si>
  <si>
    <t>0,0835</t>
  </si>
  <si>
    <t>0,4200</t>
  </si>
  <si>
    <t>COT 528_SEE</t>
  </si>
  <si>
    <t>(06844/ORSE) Luminária de embutir com aletas, para lâmpada fluorescente, 2 x 32w, ref. TBS020232CI00, da Philips, exclusive reator e lâmpada</t>
  </si>
  <si>
    <t>ELETROCALHA METÁLICA PERFURADA 100X100X3000MM, PESO, 2,20KG/M, (REF.: MOPA OU SIMILAR) - FORNECIMENTO E INSTALAÇÃO (GOINFRA + ORSE)</t>
  </si>
  <si>
    <t>COT 537_SEE</t>
  </si>
  <si>
    <t>COT 538_SEE</t>
  </si>
  <si>
    <t>(4015/ORSE) Curva de inversão 100 x 100 mm para eletrocalha metálica (ref.: mopa ou similar)</t>
  </si>
  <si>
    <t>COT 539_SEE</t>
  </si>
  <si>
    <t>(8688/ORSE) Curva horizontal 100 x 100 mm para eletrocalha metálica, com ângulo 90° Curva horizontal 100 x 100 mm para eletrocalha metálica, com ângulo 90° (ref.: mopa ou similar)</t>
  </si>
  <si>
    <t>COT 540_SEE</t>
  </si>
  <si>
    <t>(2002/ORSE) Saída horizontal para eletroduto 2" (ref. vl 33 ge valemam ou similar)</t>
  </si>
  <si>
    <t>0,5569</t>
  </si>
  <si>
    <t>0,7091</t>
  </si>
  <si>
    <t>PISO FUNDIDO DE GRANITINA 8MM (INCLUSO EXECUÇÃO COM JUNTA 27 MM, GRANILHA, POLIMENTOS, ESTUCAMENTO E APLICAÇÃO DE CERA)</t>
  </si>
  <si>
    <t>17,7200</t>
  </si>
  <si>
    <t>0,0243</t>
  </si>
  <si>
    <t>TINTA/RESINA ACRILICA PREMIUM PARA CERAMICA, PEDRAS E OUTROS</t>
  </si>
  <si>
    <t>L</t>
  </si>
  <si>
    <t>0,0100</t>
  </si>
  <si>
    <t>RODAPE FUNDIDO DE GRANITINA 7 CM</t>
  </si>
  <si>
    <t>0,0040</t>
  </si>
  <si>
    <r>
      <rPr>
        <b/>
        <sz val="9"/>
        <rFont val="Calibri"/>
        <family val="2"/>
        <scheme val="minor"/>
      </rPr>
      <t>RETIRADA DA ESTRUTURA/TABELA DE BASQUETE C/ TRANSP ATÉ CB. E CARGA
(GOINFRA)</t>
    </r>
  </si>
  <si>
    <r>
      <rPr>
        <b/>
        <sz val="9"/>
        <rFont val="Calibri"/>
        <family val="2"/>
        <scheme val="minor"/>
      </rPr>
      <t>ARMAÇÃO EM TELA DE AÇO SOLDADA NERVURADA Q-92, AÇO-60, 4,2 mm, MALHA
15x15 CM (GOINFRA + SINAPI)</t>
    </r>
  </si>
  <si>
    <r>
      <rPr>
        <b/>
        <sz val="9"/>
        <rFont val="Calibri"/>
        <family val="2"/>
        <scheme val="minor"/>
      </rPr>
      <t>REDUCAO GIRATÓRIA TIPO STORZ LATAO P/ INST. PREDIAL COMBATE A
INCENDIO ENGATE RAPIDO 2.1/2" X 1.1/2" (GOINFRA + SINAPI)</t>
    </r>
  </si>
  <si>
    <r>
      <rPr>
        <sz val="9"/>
        <rFont val="Calibri"/>
        <family val="2"/>
        <scheme val="minor"/>
      </rPr>
      <t>REDUCAO FIXA TIPO STORZ, ENGATE RAPIDO 2.1/2" X 1.1/2", EM LATAO, PARA
INSTALACAO PREDIAL COMBATE A INCENDIO PREDIAL</t>
    </r>
  </si>
  <si>
    <r>
      <rPr>
        <b/>
        <sz val="9"/>
        <rFont val="Calibri"/>
        <family val="2"/>
        <scheme val="minor"/>
      </rPr>
      <t>CHAVE DUPLA P/ CONEXÕES TIPO STORZ EM LATÃO ENGATE RÁPIDO 1 1/2" X 2
1/2" (GOINFRA + SINAPI)</t>
    </r>
  </si>
  <si>
    <r>
      <rPr>
        <sz val="9"/>
        <rFont val="Calibri"/>
        <family val="2"/>
        <scheme val="minor"/>
      </rPr>
      <t>CHAVE DUPLA PARA CONEXOES TIPO STORZ, ENGATE RAPIDO 1 1/2" X 2 1/2", EM
LATAO, PARA INSTALACAO PREDIAL COMBATE A INCENDIO</t>
    </r>
  </si>
  <si>
    <r>
      <rPr>
        <sz val="9"/>
        <rFont val="Calibri"/>
        <family val="2"/>
        <scheme val="minor"/>
      </rPr>
      <t>PLACA DE SINALIZACAO DE SEGURANCA CONTRA INCENDIO, FOTOLUMINESCENTE, QUADRADA, *20 X 20* CM, EM PVC *2* MM ANTI-CHAMAS (SIMBOLOS, CORES E
PICTOGRAMAS CONFORME NBR 16820)</t>
    </r>
  </si>
  <si>
    <r>
      <rPr>
        <b/>
        <sz val="9"/>
        <rFont val="Calibri"/>
        <family val="2"/>
        <scheme val="minor"/>
      </rPr>
      <t>MURETA P/ QUAD. POLIESP. ALV. DE TIJ. FURADO - 1/2 VEZ - C/ CHP. E PEDRISCO -
H=0,80 M (GOINFRA)</t>
    </r>
  </si>
  <si>
    <r>
      <rPr>
        <b/>
        <sz val="9"/>
        <rFont val="Calibri"/>
        <family val="2"/>
        <scheme val="minor"/>
      </rPr>
      <t>PRESILHA DE LATÃO, L=20MM, PARA FIXAÇÃO DE CABOS DE COBRE, FURO D=5MM, PARA CABOS 16MM² A 25MM², REF:TEL-743 OU SIMILAR (SPDA) -
FORNECIMENTO E INSTALAÇÃO (GOINFRA + ORSE)</t>
    </r>
  </si>
  <si>
    <r>
      <rPr>
        <sz val="9"/>
        <rFont val="Calibri"/>
        <family val="2"/>
        <scheme val="minor"/>
      </rPr>
      <t>(11896/ORSE) Presilha de latão, L=20mm, para fixação de cabos de cobre, furo d=5mm, para cabos
16mm² a 25mm², ref:TEL-743 ou similar (SPDA)</t>
    </r>
  </si>
  <si>
    <r>
      <rPr>
        <b/>
        <sz val="9"/>
        <rFont val="Calibri"/>
        <family val="2"/>
        <scheme val="minor"/>
      </rPr>
      <t>CONJUNTO MOTOR-BOMBA ELÉTRICA TRIFÁSICO 380/220 V PARA VZ= 24,33 M³/H,
HM= 46,24 M POTÊNCIA= 7,5 CV (GOINFRA + COT)</t>
    </r>
  </si>
  <si>
    <r>
      <rPr>
        <sz val="9"/>
        <rFont val="Calibri"/>
        <family val="2"/>
        <scheme val="minor"/>
      </rPr>
      <t>CONJUNTO MOTOR-BOMBA ELÉTRICA TRIFÁSICO 380/220 V PARA VZ= 24,33 M³/H, HM=
46,24 M POTÊNCIA= 7,5 CV</t>
    </r>
  </si>
  <si>
    <r>
      <rPr>
        <b/>
        <sz val="9"/>
        <rFont val="Calibri"/>
        <family val="2"/>
        <scheme val="minor"/>
      </rPr>
      <t>CASA DE BOMBAS - EXCLUSO INSTALAÇÕES ELÉTRICAS, HIDROSANITÁRIAS E
ESPECIAIS (GOINFRA + SINAPI)</t>
    </r>
  </si>
  <si>
    <r>
      <rPr>
        <sz val="9"/>
        <rFont val="Calibri"/>
        <family val="2"/>
        <scheme val="minor"/>
      </rPr>
      <t>FORRO EM LAJE PRE-MOLDADA INCLUSO CAPEAMENTO/ARMADURA DE
DISTRIBUIÇÃO/ESCORAMENTO E FORMA/DESFORMA</t>
    </r>
  </si>
  <si>
    <r>
      <rPr>
        <sz val="9"/>
        <rFont val="Calibri"/>
        <family val="2"/>
        <scheme val="minor"/>
      </rPr>
      <t>ALVENARIA DE TIJOLO FURADO 1/2 VEZ 14X29X9 - 6 FUROS -  ARG.
(1CALH:4ARML+100KG DE CI/M3)</t>
    </r>
  </si>
  <si>
    <r>
      <rPr>
        <sz val="9"/>
        <rFont val="Calibri"/>
        <family val="2"/>
        <scheme val="minor"/>
      </rPr>
      <t>IMPERMEABILIZAÇÃO DE SUPERFÍCIE COM ARGAMASSA POLIMÉRICA / MEMBRANA
ACRÍLICA, 3 DEMÃOS. AF_06/2018</t>
    </r>
  </si>
  <si>
    <r>
      <rPr>
        <b/>
        <sz val="9"/>
        <rFont val="Calibri"/>
        <family val="2"/>
        <scheme val="minor"/>
      </rPr>
      <t>HASTE ROSQUEADA(TIRANTE) 3/8" - FORNECIMENTO E INSTALAÇÃO (GOINFRA +
ORSE)</t>
    </r>
  </si>
  <si>
    <r>
      <rPr>
        <b/>
        <sz val="9"/>
        <rFont val="Calibri"/>
        <family val="2"/>
        <scheme val="minor"/>
      </rPr>
      <t>MURETA P/ QUAD. POLIESP. ALV. DE TIJ. FURADO - 1/2 VEZ - C/ CHP. E PEDRISCO
(GOINFRA)</t>
    </r>
  </si>
  <si>
    <r>
      <rPr>
        <b/>
        <sz val="9"/>
        <rFont val="Calibri"/>
        <family val="2"/>
        <scheme val="minor"/>
      </rPr>
      <t>DEMOLIÇÃO DAS INSTALAÇÕES HIDROSANITÁRIAS E AFINS C/ TRANSP. ATÉ CB.
E CARGA (GOINFRA)</t>
    </r>
  </si>
  <si>
    <r>
      <rPr>
        <b/>
        <sz val="9"/>
        <rFont val="Calibri"/>
        <family val="2"/>
        <scheme val="minor"/>
      </rPr>
      <t>FITA EM AÇO INOX PARA CINTAR POSTE 19MM COM FECHO (GOINFRA + SINAPI
+ ORSE)</t>
    </r>
  </si>
  <si>
    <r>
      <rPr>
        <b/>
        <sz val="9"/>
        <rFont val="Calibri"/>
        <family val="2"/>
        <scheme val="minor"/>
      </rPr>
      <t>GUARDA-CORPO COM CORRIMÃO - INCLUSO PINTURA - PADRÃO SEDUC
(GOINFRA)</t>
    </r>
  </si>
  <si>
    <r>
      <rPr>
        <b/>
        <sz val="9"/>
        <rFont val="Calibri"/>
        <family val="2"/>
        <scheme val="minor"/>
      </rPr>
      <t>ELEVADOR (PLATAFORMA VERTICAL) MODELO HERA OU EQUIVALENTE 02
PARADAS - CAPACIDADE 280KG (INSTALADO) (COT)</t>
    </r>
  </si>
  <si>
    <r>
      <rPr>
        <sz val="9"/>
        <rFont val="Calibri"/>
        <family val="2"/>
        <scheme val="minor"/>
      </rPr>
      <t>ELEVADOR (PLATAFORMA VERTICAL) MODELO HERA OU EQUIVALENTE 02 PARADAS -
CAPACIDADE 280KG (INSTALADO)</t>
    </r>
  </si>
  <si>
    <r>
      <rPr>
        <b/>
        <sz val="9"/>
        <rFont val="Calibri"/>
        <family val="2"/>
        <scheme val="minor"/>
      </rPr>
      <t>REGISTRO DE GAVETA COM HASTE ASCENDENTE DE BRONZE 2 1/2" (GOINFRA +
COT)</t>
    </r>
  </si>
  <si>
    <r>
      <rPr>
        <b/>
        <sz val="9"/>
        <rFont val="Calibri"/>
        <family val="2"/>
        <scheme val="minor"/>
      </rPr>
      <t>CONJUNTO MOTO BOMBA VAZÃO 5 M³/H, HM=20 M, REC. 1", SUCÇÃO 1.1/4"
(GOINFRA + SINAPI)</t>
    </r>
  </si>
  <si>
    <r>
      <rPr>
        <sz val="9"/>
        <rFont val="Calibri"/>
        <family val="2"/>
        <scheme val="minor"/>
      </rPr>
      <t>BOMBA CENTRIFUGA  MOTOR ELETRICO TRIFASICO 1,48HP  DIAMETRO DE SUCCAO X ELEVACAO 1" X 1", 4 ESTAGIOS, DIAMETRO DOS ROTORES 3 X 107 MM + 1 X 100 MM,
HM/Q: 10 M / 5,3 M3/H A 70 M / 1,8 M3/H</t>
    </r>
  </si>
  <si>
    <r>
      <rPr>
        <b/>
        <sz val="9"/>
        <rFont val="Calibri"/>
        <family val="2"/>
        <scheme val="minor"/>
      </rPr>
      <t>CONJUNTO MOTO BOMBA ELÉTRICA PARA VAZÃO 2,8 M³/H, HM=11,70 MCA
(GOINFRA + SINAPI)</t>
    </r>
  </si>
  <si>
    <r>
      <rPr>
        <b/>
        <sz val="9"/>
        <rFont val="Calibri"/>
        <family val="2"/>
        <scheme val="minor"/>
      </rPr>
      <t>MANGUEIRA DE BORRACHA PARA ALTA PRESSÃO 1" - FORNECIMENTO E
INSTALAÇÃO (GOINFRA + ORSE)</t>
    </r>
  </si>
  <si>
    <r>
      <rPr>
        <b/>
        <sz val="9"/>
        <rFont val="Calibri"/>
        <family val="2"/>
        <scheme val="minor"/>
      </rPr>
      <t>ISOLADOR PILAR COM CORPO POLIMÉRICO E CABEÇA DE PORCELANA - 15 Kv
(GOINFRA + COT)</t>
    </r>
  </si>
  <si>
    <r>
      <rPr>
        <b/>
        <sz val="9"/>
        <rFont val="Calibri"/>
        <family val="2"/>
        <scheme val="minor"/>
      </rPr>
      <t>LUMINÁRIA HERMÉTICA/BLINDADA 2X18/20W COM 2 LÂMPADAS DE LED
(GOINFRA + SINAPI)</t>
    </r>
  </si>
  <si>
    <r>
      <rPr>
        <sz val="9"/>
        <rFont val="Calibri"/>
        <family val="2"/>
        <scheme val="minor"/>
      </rPr>
      <t>LUMINARIA HERMETICA IP-65 PARA 2 DUAS LAMPADAS DE 14/16/18/20 W (NAO INCLUI
REATOR E LAMPADAS)</t>
    </r>
  </si>
  <si>
    <r>
      <rPr>
        <b/>
        <sz val="9"/>
        <rFont val="Calibri"/>
        <family val="2"/>
        <scheme val="minor"/>
      </rPr>
      <t>ESPELHO CRISTAL, ESPESSURA 4M, COM PARAFUSOS DE FIXAÇÃO, SEM
MOLDURA (SINAPI)</t>
    </r>
  </si>
  <si>
    <r>
      <rPr>
        <sz val="9"/>
        <rFont val="Calibri"/>
        <family val="2"/>
        <scheme val="minor"/>
      </rPr>
      <t>PARAFUSO FRANCES M16 EM ACO GALVANIZADO, COMPRIMENTO = 45 MM,
DIAMETRO = 16 MM, CABECA ABAULADA</t>
    </r>
  </si>
  <si>
    <r>
      <rPr>
        <sz val="9"/>
        <rFont val="Calibri"/>
        <family val="2"/>
        <scheme val="minor"/>
      </rPr>
      <t>TAMPAO FOFO SIMPLES COM BASE, CLASSE A15 CARGA MAX 1,5 T, 400 X 400 MM
(COM INSCRICAO EM RELEVO DO TIPO DE REDE)</t>
    </r>
  </si>
  <si>
    <r>
      <rPr>
        <b/>
        <sz val="9"/>
        <rFont val="Calibri"/>
        <family val="2"/>
        <scheme val="minor"/>
      </rPr>
      <t>BOTOEIRA BOMBA DE INCÊNDIO COM MARTELO CONVENCIONAL / ANALÓGICA -
FORNECIMENTO E INSTALAÇÃO (GOINFRA + ORSE)</t>
    </r>
  </si>
  <si>
    <r>
      <rPr>
        <b/>
        <sz val="9"/>
        <rFont val="Calibri"/>
        <family val="2"/>
        <scheme val="minor"/>
      </rPr>
      <t>ACIONADOR MANUAL DE ALARME CONVENCIONAL, TIPO "APERTE AQUI" -
FORNECIMENTO E INSTALAÇÃO (GOINFRA + ORSE)</t>
    </r>
  </si>
  <si>
    <r>
      <rPr>
        <sz val="9"/>
        <rFont val="Calibri"/>
        <family val="2"/>
        <scheme val="minor"/>
      </rPr>
      <t>(12850/ORSE) Acionador Manual Convencional - Modelo AM-2 da Verin ou similar, tipo "Aperte
aqui"</t>
    </r>
  </si>
  <si>
    <r>
      <rPr>
        <b/>
        <sz val="9"/>
        <rFont val="Calibri"/>
        <family val="2"/>
        <scheme val="minor"/>
      </rPr>
      <t>CENTRAL DE ALARME E DETECÇÃO DE INCENDIO, COM 01 BATERIA, CAPACIDADE: 2 BATERIAS, 8 LAÇOS (20 DISPOSITIVOS CADA), COM 2 LINHAS -
FORNECIMENTO E INSTALAÇÃO (GOINFRA + ORSE)</t>
    </r>
  </si>
  <si>
    <r>
      <rPr>
        <sz val="9"/>
        <rFont val="Calibri"/>
        <family val="2"/>
        <scheme val="minor"/>
      </rPr>
      <t>(07627/ORSE) Central de alarme e detecção de incendio, capacidade: 2 baterias, 8 laços, com 2
linhas, mod.VR-8L, Verin ou similar</t>
    </r>
  </si>
  <si>
    <r>
      <rPr>
        <b/>
        <sz val="9"/>
        <rFont val="Calibri"/>
        <family val="2"/>
        <scheme val="minor"/>
      </rPr>
      <t>TAMPAO COM CORRENTE, EM LATAO, ENGATE RAPIDO 1 1/2" - FORNECIMENTO
E INSTALAÇÃO (GOINFRA + SINAPI)</t>
    </r>
  </si>
  <si>
    <r>
      <rPr>
        <sz val="9"/>
        <rFont val="Calibri"/>
        <family val="2"/>
        <scheme val="minor"/>
      </rPr>
      <t>TAMPAO COM CORRENTE, EM LATAO, ENGATE RAPIDO 1 1/2", PARA INSTALACAO
PREDIAL DE COMBATE A INCENDIO</t>
    </r>
  </si>
  <si>
    <r>
      <rPr>
        <sz val="9"/>
        <rFont val="Calibri"/>
        <family val="2"/>
        <scheme val="minor"/>
      </rPr>
      <t>CORTINA CANALETA CONCRETO 14X19X19 PARA SER CHEIA CONCRETO ARMADO
(0,0568M3/M2) - EXCLUSO O CONCRETO</t>
    </r>
  </si>
  <si>
    <r>
      <rPr>
        <b/>
        <sz val="9"/>
        <rFont val="Calibri"/>
        <family val="2"/>
        <scheme val="minor"/>
      </rPr>
      <t>TOALHEIRO PLÁSTICO TIPO DISPENSER PARA PAPEL TOALHA INTERFOLHADO
(GOINFRA + SINAPI)</t>
    </r>
  </si>
  <si>
    <r>
      <rPr>
        <b/>
        <sz val="9"/>
        <rFont val="Calibri"/>
        <family val="2"/>
        <scheme val="minor"/>
      </rPr>
      <t>REGULADOR DE 1º ESTÁGIO 60KG/H MODELO AP-40 COM MANÔMETRO
(GOINFRA + ORSE)</t>
    </r>
  </si>
  <si>
    <r>
      <rPr>
        <sz val="9"/>
        <rFont val="Calibri"/>
        <family val="2"/>
        <scheme val="minor"/>
      </rPr>
      <t>(07975/ORSE) Regulador de 1º estágio dotado de O.P.S.O. (shut-off) PE 400kpa (AP-40 com
manômetro)</t>
    </r>
  </si>
  <si>
    <r>
      <rPr>
        <b/>
        <sz val="9"/>
        <rFont val="Calibri"/>
        <family val="2"/>
        <scheme val="minor"/>
      </rPr>
      <t>TOMADA INDUSTRIAL NÃO METÁLICA SOBREPOR FÊMEA 3 POLOS + TERRA 32 A
220/240 (COT)</t>
    </r>
  </si>
  <si>
    <r>
      <rPr>
        <b/>
        <sz val="9"/>
        <rFont val="Calibri"/>
        <family val="2"/>
        <scheme val="minor"/>
      </rPr>
      <t>REFLETOR DE LED PARA USO EXTERNO COM POTÊNCIA DE 100 W - FORMATO RETANGULAR, CORPO DE ALUMINIO E DIFUSOR DE VIDRO - FORNECIMENTO E
INSTALAÇÃO (GOINFRA + ORSE)</t>
    </r>
  </si>
  <si>
    <r>
      <rPr>
        <b/>
        <sz val="9"/>
        <rFont val="Calibri"/>
        <family val="2"/>
        <scheme val="minor"/>
      </rPr>
      <t>PLACA DE SINALIZAÇÃO EM PVC COD 01 - (300X300) PROIBIDO FUMAR (GOINFRA
+ SINAPI)</t>
    </r>
  </si>
  <si>
    <r>
      <rPr>
        <b/>
        <sz val="9"/>
        <rFont val="Calibri"/>
        <family val="2"/>
        <scheme val="minor"/>
      </rPr>
      <t>PLACA DE SINALIZAÇÃO EM PVC COD 06 - (300X300) PERIGO INFLAMÁVEL
(GOINFRA + SINAPI)</t>
    </r>
  </si>
  <si>
    <r>
      <rPr>
        <sz val="9"/>
        <rFont val="Calibri"/>
        <family val="2"/>
        <scheme val="minor"/>
      </rPr>
      <t>FITA ADESIVA ANTICORROSIVA DE PVC FLEXIVEL, COR PRETA, PARA PROTECAO
TUBULACAO, 50 MM X 30 M (L X C), E= *0,25* MM</t>
    </r>
  </si>
  <si>
    <r>
      <rPr>
        <b/>
        <sz val="9"/>
        <rFont val="Calibri"/>
        <family val="2"/>
        <scheme val="minor"/>
      </rPr>
      <t>MURO DE ALVENARIA TIJOLO FURADO 1/2 VEZ ( H=2,50M) COM FUNDAÇÃO - SEM
REVESTIMENTOS (PADRÃO GOINFRA) - (GOINFRA)</t>
    </r>
  </si>
  <si>
    <r>
      <rPr>
        <sz val="9"/>
        <rFont val="Calibri"/>
        <family val="2"/>
        <scheme val="minor"/>
      </rPr>
      <t>VALVULA DE RETENCAO DE BRONZE, PE COM CRIVOS, EXTREMIDADE COM ROSCA,
DE 1 1/4", PARA FUNDO DE POCO</t>
    </r>
  </si>
  <si>
    <r>
      <rPr>
        <b/>
        <sz val="9"/>
        <rFont val="Calibri"/>
        <family val="2"/>
        <scheme val="minor"/>
      </rPr>
      <t>ADAPTADOR PVC SOLDAVEL, COM FLANGES LIVRES, 75 MM X 2 1/2", PARA CAIXA
D' AGUA (GOINFRA + SINAPI)</t>
    </r>
  </si>
  <si>
    <r>
      <rPr>
        <b/>
        <sz val="9"/>
        <rFont val="Calibri"/>
        <family val="2"/>
        <scheme val="minor"/>
      </rPr>
      <t>TE DE REDUCAO DE FERRO GALVANIZADO, COM ROSCA BSP, DE 3/4" X 1/2"
(GOINFRA + SINAPI)</t>
    </r>
  </si>
  <si>
    <r>
      <rPr>
        <b/>
        <sz val="9"/>
        <rFont val="Calibri"/>
        <family val="2"/>
        <scheme val="minor"/>
      </rPr>
      <t>BUCHA DE REDUCAO DE FERRO GALVANIZADO, COM ROSCA BSP, DE 1/2" X 1/4"
(GOINFRA + SINAPI)</t>
    </r>
  </si>
  <si>
    <r>
      <rPr>
        <b/>
        <sz val="9"/>
        <rFont val="Calibri"/>
        <family val="2"/>
        <scheme val="minor"/>
      </rPr>
      <t>PLACA DE SINALIZAÇÃO EM PVC COD 13 - (316X158) SAÍDA DE EMERGÊNCIA
(GOINFRA + SINAPI)</t>
    </r>
  </si>
  <si>
    <r>
      <rPr>
        <sz val="9"/>
        <rFont val="Calibri"/>
        <family val="2"/>
        <scheme val="minor"/>
      </rPr>
      <t>PLACA DE SINALIZACAO DE SEGURANCA CONTRA INCENDIO, FOTOLUMINESCENTE, RETANGULAR, *12 X 40* CM, EM PVC *2* MM ANTI-CHAMAS (SIMBOLOS, CORES E
PICTOGRAMAS CONFORME NBR 16820)</t>
    </r>
  </si>
  <si>
    <r>
      <rPr>
        <b/>
        <sz val="9"/>
        <rFont val="Calibri"/>
        <family val="2"/>
        <scheme val="minor"/>
      </rPr>
      <t>PLACA DE SINALIZAÇÃO EM PVC COD 17 - (316X158) MENSAGEM "SAÍDA"
(GOINFRA + SINAPI)</t>
    </r>
  </si>
  <si>
    <r>
      <rPr>
        <b/>
        <sz val="9"/>
        <rFont val="Calibri"/>
        <family val="2"/>
        <scheme val="minor"/>
      </rPr>
      <t>DUCHA HIGIENICA PLASTICA COM REGISTRO METALICO 1/2 " (GOINFRA +
SINAPI)</t>
    </r>
  </si>
  <si>
    <r>
      <rPr>
        <b/>
        <sz val="9"/>
        <rFont val="Calibri"/>
        <family val="2"/>
        <scheme val="minor"/>
      </rPr>
      <t>PLACAS EM BRAILE PARA IDENTIFICAÇÃO DE PORTAS/NOMEAR AMBIENTES -
FORNECIMENTO E INSTALAÇÃO (GOINFRA + ORSE)</t>
    </r>
  </si>
  <si>
    <r>
      <rPr>
        <sz val="9"/>
        <rFont val="Calibri"/>
        <family val="2"/>
        <scheme val="minor"/>
      </rPr>
      <t>(13294/ORSE) Placa indicativa em acrílico e=2mm, em braille, com esferas em inox e texto em alto
rêlevo, dim.: 8 x 28 cm, fornecimento e instalação</t>
    </r>
  </si>
  <si>
    <r>
      <rPr>
        <b/>
        <sz val="9"/>
        <rFont val="Calibri"/>
        <family val="2"/>
        <scheme val="minor"/>
      </rPr>
      <t>TERMINAL AÉREO EM AÇO GALVANIZADO A FOGO H=35CM X 3/8" (SPDA), FIXAÇÃO HORIZONTAL E COM BANDEIRINHA - FORNECIMENTO E INSTALAÇÃO
(GOINFRA + ORSE)</t>
    </r>
  </si>
  <si>
    <r>
      <rPr>
        <sz val="9"/>
        <rFont val="Calibri"/>
        <family val="2"/>
        <scheme val="minor"/>
      </rPr>
      <t>(08496/ORSE) Terminal aéreo em aço galvanizado a fogo h=35cm x 3/8", fixação horizontal e com
bandeirinha</t>
    </r>
  </si>
  <si>
    <r>
      <rPr>
        <b/>
        <sz val="9"/>
        <rFont val="Calibri"/>
        <family val="2"/>
        <scheme val="minor"/>
      </rPr>
      <t>PLACA DE COMUNICAÇÃO VISUAL SEC XXI, MODELO S - PLACA DE SALA/PORTA, TAMANHO 0,21 X 0,31 M, CHAPA DOBRADA #18, PINTADA E ADESIVADA -
FORNECIMENTO E INSTALAÇÃO (GOINFRA + ORSE)</t>
    </r>
  </si>
  <si>
    <r>
      <rPr>
        <sz val="9"/>
        <rFont val="Calibri"/>
        <family val="2"/>
        <scheme val="minor"/>
      </rPr>
      <t>PARAFUSO AUTO-ATARRAXANTE, CABEÇA CHATA, FENDA SIMPLES, 1/4' (6,35MM) X
25MM</t>
    </r>
  </si>
  <si>
    <r>
      <rPr>
        <sz val="9"/>
        <rFont val="Calibri"/>
        <family val="2"/>
        <scheme val="minor"/>
      </rPr>
      <t>COMPRESSOR DE 1,5HP-70L-140LB COM PISTOLA DE RESERVATÓRIO SUPERIOR E MANGUEIRA (MANUTENÇÃO E DEPRECIAÇÃO DO EQUIPAMENTO) - PREÇO DO
EQUIPAMENTO NOVO DIVIDIDO POR 1.000</t>
    </r>
  </si>
  <si>
    <r>
      <rPr>
        <b/>
        <sz val="9"/>
        <rFont val="Calibri"/>
        <family val="2"/>
        <scheme val="minor"/>
      </rPr>
      <t>PLACA DE COMUNICAÇÃO VISUAL SEC XXI, MODELO P - PLACA DE PAREDE, TAMANHO 0,30 X 0,40 M, CHAPA DOBRADA #18, PINTADA E ADESIVADA -
FORNECIMENTO E INSTALAÇÃO (GOINFRA + ORSE)</t>
    </r>
  </si>
  <si>
    <r>
      <rPr>
        <b/>
        <sz val="9"/>
        <rFont val="Calibri"/>
        <family val="2"/>
        <scheme val="minor"/>
      </rPr>
      <t>LAJE PRÉ-FABRICADA TRELIÇADA PARA COBERTURA, H=12CM, ENCHIMENTO
EM EPS, INCLUSIVE ESCORAMENTO EM MADEIRA ROLIÇA E CAPEAMENTO COM CONCRETO USINADO 25 MPA - FORNECIMENTO E INSTALAÇÃO. (GOINFRA + ORSE)</t>
    </r>
  </si>
  <si>
    <r>
      <rPr>
        <sz val="9"/>
        <rFont val="Calibri"/>
        <family val="2"/>
        <scheme val="minor"/>
      </rPr>
      <t>(01286/ORSE) Laje pré-fabricada treliçada para piso ou cobertura, h=12cm, el. enchimento em bloco
EPS, h=8cm</t>
    </r>
  </si>
  <si>
    <r>
      <rPr>
        <sz val="9"/>
        <rFont val="Calibri"/>
        <family val="2"/>
        <scheme val="minor"/>
      </rPr>
      <t>VIBRADOR 2 HP COM MANGOTE 32MM E MANGUEIRA DE 5M ( MANUTENÇÃO E DEPRECIAÇÃO DO EQUIPAMENTO) - PREÇO DO EQUIPAMENTO NOVO DIVIDIDO POR
1.000</t>
    </r>
  </si>
  <si>
    <r>
      <rPr>
        <b/>
        <sz val="9"/>
        <rFont val="Calibri"/>
        <family val="2"/>
        <scheme val="minor"/>
      </rPr>
      <t>TAMPA DE FERRO FUNDIDO 300MM PARA CAIXA DE INSPEÇÃO DE
ATERRAMENTO  (GOINFRA + SINAPI)</t>
    </r>
  </si>
  <si>
    <r>
      <rPr>
        <sz val="9"/>
        <rFont val="Calibri"/>
        <family val="2"/>
        <scheme val="minor"/>
      </rPr>
      <t>TAMPAO FOFO SIMPLES COM BASE, CLASSE A15 CARGA MAX 1,5 T, 300 X 300 MM
(COM INSCRICAO EM RELEVO DO TIPO DE REDE)</t>
    </r>
  </si>
  <si>
    <r>
      <rPr>
        <b/>
        <sz val="9"/>
        <rFont val="Calibri"/>
        <family val="2"/>
        <scheme val="minor"/>
      </rPr>
      <t>QUADRO ESCOLAR MISTO 4,20x1,25M - FÓRMICA BRANCA BRILHANTE (3,08x1,25M) E FELTRO VERDE COM FUNDO EM CORTIÇA 6MM (1,05x1,25M)
(GOINFRA + SINAPI)</t>
    </r>
  </si>
  <si>
    <r>
      <rPr>
        <sz val="9"/>
        <rFont val="Calibri"/>
        <family val="2"/>
        <scheme val="minor"/>
      </rPr>
      <t>COMPENSADO 10 MM MOVELEIRO COLA BRANCA 2,20X1,60 M - VIROLINHA OU
EQUIVALENTE</t>
    </r>
  </si>
  <si>
    <r>
      <rPr>
        <b/>
        <sz val="9"/>
        <rFont val="Calibri"/>
        <family val="2"/>
        <scheme val="minor"/>
      </rPr>
      <t>RALO LINEAR REFORÇADO - 6X90 SECA EM AÇO INOX C/ GRELHA E CANALETA
EM ALUMÍNIO (GOINFRA + COT)</t>
    </r>
  </si>
  <si>
    <r>
      <rPr>
        <sz val="9"/>
        <rFont val="Calibri"/>
        <family val="2"/>
        <scheme val="minor"/>
      </rPr>
      <t>RALO LINEAR REFORÇADO - 6X90 SECA EM AÇO INOX C/ GRELHA E CANALETA EM
ALUMÍNIO</t>
    </r>
  </si>
  <si>
    <r>
      <rPr>
        <b/>
        <sz val="9"/>
        <rFont val="Calibri"/>
        <family val="2"/>
        <scheme val="minor"/>
      </rPr>
      <t>SINALIZAÇÃO DE DEGRAUS FOTOLUMINESCENTE 7X3CM - FORNECIMENTO E
INSTALAÇÃO (GOINFRA + ORSE)</t>
    </r>
  </si>
  <si>
    <r>
      <rPr>
        <b/>
        <sz val="9"/>
        <rFont val="Calibri"/>
        <family val="2"/>
        <scheme val="minor"/>
      </rPr>
      <t>LUMINÁRIA DE SOBREPOR COM ALETAS 2 X 16/18/20 W - FORNECIMENTO E
INSTALAÇÃO (GOINFRA + ORSE)</t>
    </r>
  </si>
  <si>
    <r>
      <rPr>
        <sz val="9"/>
        <rFont val="Calibri"/>
        <family val="2"/>
        <scheme val="minor"/>
      </rPr>
      <t>(07294/ORSE) LUMINÁRIA DE SOBREPOR COM ALETAS 2 X 16/18/20 W, REF: A01,
ABALUX OU SIMILAR</t>
    </r>
  </si>
  <si>
    <r>
      <rPr>
        <b/>
        <sz val="9"/>
        <rFont val="Calibri"/>
        <family val="2"/>
        <scheme val="minor"/>
      </rPr>
      <t>CANALETA PLÁSTICA 50X80 MM - FORNECIMENTO E INSTALAÇÃO (GOINFRA
+ORSE)</t>
    </r>
  </si>
  <si>
    <r>
      <rPr>
        <b/>
        <sz val="9"/>
        <rFont val="Calibri"/>
        <family val="2"/>
        <scheme val="minor"/>
      </rPr>
      <t>CHAPA DE ACRÍLICO PARA QUADRO DE DISTRIBUIÇÃO - FORNECIMENTO E
INSTALAÇÃO (GOINFRA + ORSE)</t>
    </r>
  </si>
  <si>
    <r>
      <rPr>
        <b/>
        <sz val="9"/>
        <rFont val="Calibri"/>
        <family val="2"/>
        <scheme val="minor"/>
      </rPr>
      <t>TELA DE ACO SOLDADA NERVURADA, CA-60, Q-196, (3,11 KG/M2), DIAMETRO DO FIO = 5,0 MM, ESPACAMENTO DA MALHA = 10 X 10 CM - FORNECIMENTO E
INSTALAÇÃO (GOINFRA + SINAPI)</t>
    </r>
  </si>
  <si>
    <r>
      <rPr>
        <b/>
        <sz val="9"/>
        <rFont val="Calibri"/>
        <family val="2"/>
        <scheme val="minor"/>
      </rPr>
      <t>LAJE PRÉ-FABRICADA TRELIÇADA PARA PISO, H=16CM, ENCHIMENTO EM EPS, INCLUSIVE ESCORAMENTO EM MADEIRA ROLIÇA E CAPEAMENTO COM CONCRETO USINADO 25 MPA - FORNECIMENTO E INSTALAÇÃO. (GOINFRA +
ORSE)</t>
    </r>
  </si>
  <si>
    <r>
      <rPr>
        <sz val="9"/>
        <rFont val="Calibri"/>
        <family val="2"/>
        <scheme val="minor"/>
      </rPr>
      <t>(07534/ORSE) Laje pré-fabricada treliçada para piso ou cobertura, h=16cm, el. enchimento em bloco
EPS, h=12cm</t>
    </r>
  </si>
  <si>
    <r>
      <rPr>
        <b/>
        <sz val="9"/>
        <rFont val="Calibri"/>
        <family val="2"/>
        <scheme val="minor"/>
      </rPr>
      <t>LUMINÁRIA DE EMBUTIR COM ALETAS 2 X 16/18/20 W INCLUSO CORTE NO FORRO
- FORNECIMENTO E INSTALAÇÃO (GOINFRA + ORSE)</t>
    </r>
  </si>
  <si>
    <r>
      <rPr>
        <sz val="9"/>
        <rFont val="Calibri"/>
        <family val="2"/>
        <scheme val="minor"/>
      </rPr>
      <t>(3633/ORSE) Eletrocalha metálica perfurada 100 x 100 x 3000mm, peso, 2,20Kg/m, (ref.: mopa ou
similar)</t>
    </r>
  </si>
  <si>
    <r>
      <rPr>
        <b/>
        <sz val="9"/>
        <rFont val="Calibri"/>
        <family val="2"/>
        <scheme val="minor"/>
      </rPr>
      <t>CURVA HORIZONTAL 100X100 MM PARA ELETROCALHA METÁLICA, COM ÂNGULO 90° (REF.: MOPA OU SIMILAR) - FORNECIMENTO E INSTALAÇÃO
(GOINFRA + ORSE)</t>
    </r>
  </si>
  <si>
    <r>
      <rPr>
        <b/>
        <sz val="9"/>
        <rFont val="Calibri"/>
        <family val="2"/>
        <scheme val="minor"/>
      </rPr>
      <t>SAÍDA HORIZONTAL PARA ELETRODUTO 2" (REF. VL 33 GE VALEMAM OU
SIMILAR) - FORNECIMENTO E INSTALAÇÃO (GOINFRA + ORSE)</t>
    </r>
  </si>
  <si>
    <r>
      <rPr>
        <b/>
        <sz val="9"/>
        <rFont val="Calibri"/>
        <family val="2"/>
        <scheme val="minor"/>
      </rPr>
      <t>GRANITINA 8MM FUNDIDA COM CONTRAPISO (1CI:3ARML) E=2CM, JUNTA
PLASTICA 27MM E RESINA ACRÍLICA (GOINFRA + SINAPI)</t>
    </r>
  </si>
  <si>
    <t/>
  </si>
  <si>
    <t>COMPOSIÇÕES DE PREÇOS UNITÁRIOS</t>
  </si>
  <si>
    <t>TELA DE ACO SOLDADA NERVURADA, CA-60, Q-92, (1,48 KG/M2), DIAMETRO DO FIO = 4,2 MM, LARGURA = 2,45 X 60 M DE COMPRIMENTO, ESPACAMENTO DA MALHA = 15  X 15 CM</t>
  </si>
  <si>
    <t>DETALHAMENTO DA COMPOSIÇÃO DE BDI</t>
  </si>
  <si>
    <t>COMPOSIÇÃO BDI PARA OBRAS CIVIS</t>
  </si>
  <si>
    <t>COEF.</t>
  </si>
  <si>
    <t>TAXA % (a.m)</t>
  </si>
  <si>
    <t>% no preço de venda</t>
  </si>
  <si>
    <t>1) COFINS</t>
  </si>
  <si>
    <t>2) PIS</t>
  </si>
  <si>
    <t>3) ISSQN</t>
  </si>
  <si>
    <t>4) CPRB</t>
  </si>
  <si>
    <t>5) Administração Central</t>
  </si>
  <si>
    <t>6) Despesas Financeiras</t>
  </si>
  <si>
    <t>7) Seguros + Garantias</t>
  </si>
  <si>
    <t>8) Risco</t>
  </si>
  <si>
    <t>9) Lucro</t>
  </si>
  <si>
    <t>BDI - FINAL</t>
  </si>
  <si>
    <t>Notas:
(1) e (2) Alíquota definida por lei.
(3) Alíquota e base de cálculo definidas pela legislação municipal.
(4) Alíquota definida pelas leis 12.546/11, 12844/13 e 13.161/15 (CPRB – contribuição previdenciária sobre a receita bruta).
(5) Valores definidos a partir dos limites no Acórdão nº 2.622/2013 - TCU – Plenário. Valores entre o 1º e 3º quartis.
(6) Valor calculado pela expressão matemática do acórdão 2.369/2011 – TCU – Plenário e disponibilizado pela AGETOP em dezembro de 2018. (Foi utilizado para o cálculo a média da Taxa SELIC no período de 11/2017 a 10/2018)</t>
  </si>
  <si>
    <t>(7) Valores definidos pela AGETOP a partir dos limites no Acórdão nº 2.622/2013 - TCU – Plenário. Valores médios.</t>
  </si>
  <si>
    <t>Observação da AGETOP: (Seguros contra erros de execução, incêndio e explosão,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 partir de 24/02/2015 por intermédio da Portaria 449/2015 a Presidência da AGETOP, na pessoa do Senhor Jayme Eduardo Rincon, determinou a exclusão dos valores referentes aos Seguros de Risco de Engenharia e Responsabilidade Civil do Profissional na composição do cálculo do B.D.I..</t>
  </si>
  <si>
    <t>(8) Valores definidos a partir dos limites no Acórdão nº 2.622/2013 - TCU – Plenário. Valores entre 1º e 3° quartis.
(9) Valores definidos a partir dos limites definidos no Acórdão nº 2.622/2013 - TCU – Plenário. Valores adotados e praticados no mercado ( “ ex ante ” ) ou aqueles entre os 1º e 3º quartis.</t>
  </si>
  <si>
    <r>
      <rPr>
        <b/>
        <sz val="9"/>
        <rFont val="Calibri"/>
        <family val="2"/>
        <scheme val="minor"/>
      </rPr>
      <t xml:space="preserve">(*) </t>
    </r>
    <r>
      <rPr>
        <sz val="9"/>
        <rFont val="Calibri"/>
        <family val="2"/>
        <scheme val="minor"/>
      </rPr>
      <t>A fórmula para estipulação da taxa de BDI estimado adotado é a mesma que foi aplicada para a obtenção das tabelas contidas no Acórdão n. 2.622/2013 – TCUPlenário</t>
    </r>
  </si>
  <si>
    <t>REFLETOR LED 100W 6500K  FORMATO RETANGULAR, CORPO DE ALUMINIO E DIFUSOR DE VIDRO</t>
  </si>
  <si>
    <t>COT 471_SEE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</si>
</sst>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0"/>
    <numFmt numFmtId="165" formatCode="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9BF8E"/>
      </patternFill>
    </fill>
    <fill>
      <patternFill patternType="solid">
        <fgColor rgb="FFE26B0A"/>
      </patternFill>
    </fill>
    <fill>
      <patternFill patternType="solid">
        <fgColor rgb="FFCCCCFF"/>
      </patternFill>
    </fill>
    <fill>
      <patternFill patternType="solid">
        <fgColor rgb="FFFFFF99"/>
      </patternFill>
    </fill>
    <fill>
      <patternFill patternType="solid">
        <fgColor rgb="FFFBD4B3"/>
      </patternFill>
    </fill>
    <fill>
      <patternFill patternType="solid">
        <fgColor rgb="FFFDE8D8"/>
      </patternFill>
    </fill>
    <fill>
      <patternFill patternType="solid">
        <fgColor rgb="FF9999FF"/>
      </patternFill>
    </fill>
    <fill>
      <patternFill patternType="solid">
        <fgColor rgb="FF95B3D6"/>
      </patternFill>
    </fill>
    <fill>
      <patternFill patternType="solid">
        <fgColor rgb="FF00AFEF"/>
      </patternFill>
    </fill>
    <fill>
      <patternFill patternType="solid">
        <fgColor rgb="FFDBE6F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4" fillId="0" borderId="0"/>
  </cellStyleXfs>
  <cellXfs count="386">
    <xf numFmtId="0" fontId="0" fillId="0" borderId="0" xfId="0"/>
    <xf numFmtId="0" fontId="5" fillId="0" borderId="0" xfId="2" applyFont="1"/>
    <xf numFmtId="0" fontId="5" fillId="0" borderId="5" xfId="2" applyFont="1" applyBorder="1" applyAlignment="1">
      <alignment horizontal="center" vertical="top"/>
    </xf>
    <xf numFmtId="0" fontId="5" fillId="0" borderId="5" xfId="2" applyFont="1" applyBorder="1" applyAlignment="1">
      <alignment horizontal="left" vertical="top"/>
    </xf>
    <xf numFmtId="0" fontId="5" fillId="0" borderId="5" xfId="2" applyFont="1" applyBorder="1" applyAlignment="1">
      <alignment vertical="top"/>
    </xf>
    <xf numFmtId="0" fontId="6" fillId="2" borderId="5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5" fillId="0" borderId="5" xfId="2" applyNumberFormat="1" applyFont="1" applyBorder="1" applyAlignment="1">
      <alignment horizontal="right" vertical="top"/>
    </xf>
    <xf numFmtId="43" fontId="5" fillId="0" borderId="5" xfId="2" applyNumberFormat="1" applyFont="1" applyBorder="1" applyAlignment="1">
      <alignment horizontal="right" vertical="top" wrapText="1"/>
    </xf>
    <xf numFmtId="0" fontId="6" fillId="0" borderId="5" xfId="2" applyFont="1" applyBorder="1" applyAlignment="1">
      <alignment horizontal="left" vertical="top"/>
    </xf>
    <xf numFmtId="43" fontId="6" fillId="0" borderId="5" xfId="2" applyNumberFormat="1" applyFont="1" applyBorder="1" applyAlignment="1">
      <alignment horizontal="right" vertical="top" wrapText="1"/>
    </xf>
    <xf numFmtId="0" fontId="6" fillId="0" borderId="5" xfId="2" applyNumberFormat="1" applyFont="1" applyBorder="1" applyAlignment="1">
      <alignment horizontal="right" vertical="top"/>
    </xf>
    <xf numFmtId="0" fontId="6" fillId="0" borderId="0" xfId="2" applyFont="1"/>
    <xf numFmtId="10" fontId="5" fillId="0" borderId="5" xfId="1" applyNumberFormat="1" applyFont="1" applyBorder="1" applyAlignment="1">
      <alignment horizontal="right" vertical="top"/>
    </xf>
    <xf numFmtId="10" fontId="6" fillId="0" borderId="5" xfId="2" applyNumberFormat="1" applyFont="1" applyBorder="1" applyAlignment="1">
      <alignment horizontal="right" vertical="top"/>
    </xf>
    <xf numFmtId="0" fontId="5" fillId="0" borderId="14" xfId="2" applyFont="1" applyBorder="1"/>
    <xf numFmtId="0" fontId="5" fillId="0" borderId="15" xfId="2" applyFont="1" applyBorder="1"/>
    <xf numFmtId="0" fontId="5" fillId="0" borderId="16" xfId="2" applyFont="1" applyBorder="1"/>
    <xf numFmtId="0" fontId="5" fillId="0" borderId="0" xfId="2" applyFont="1" applyAlignment="1">
      <alignment horizontal="right"/>
    </xf>
    <xf numFmtId="0" fontId="6" fillId="0" borderId="17" xfId="2" applyFont="1" applyBorder="1"/>
    <xf numFmtId="0" fontId="5" fillId="0" borderId="0" xfId="2" applyFont="1" applyBorder="1"/>
    <xf numFmtId="0" fontId="6" fillId="0" borderId="18" xfId="2" applyFont="1" applyBorder="1"/>
    <xf numFmtId="0" fontId="5" fillId="0" borderId="18" xfId="2" applyFont="1" applyBorder="1"/>
    <xf numFmtId="0" fontId="5" fillId="0" borderId="19" xfId="4" applyFont="1" applyFill="1" applyBorder="1" applyAlignment="1">
      <alignment horizontal="left" vertical="top"/>
    </xf>
    <xf numFmtId="0" fontId="5" fillId="0" borderId="20" xfId="2" applyFont="1" applyBorder="1"/>
    <xf numFmtId="0" fontId="5" fillId="0" borderId="21" xfId="2" applyFont="1" applyBorder="1"/>
    <xf numFmtId="0" fontId="5" fillId="0" borderId="19" xfId="2" quotePrefix="1" applyFont="1" applyBorder="1" applyAlignment="1">
      <alignment horizontal="left"/>
    </xf>
    <xf numFmtId="0" fontId="6" fillId="0" borderId="22" xfId="2" applyFont="1" applyBorder="1"/>
    <xf numFmtId="0" fontId="5" fillId="0" borderId="23" xfId="2" applyFont="1" applyBorder="1"/>
    <xf numFmtId="0" fontId="6" fillId="0" borderId="24" xfId="2" applyFont="1" applyBorder="1"/>
    <xf numFmtId="0" fontId="5" fillId="0" borderId="24" xfId="2" applyFont="1" applyBorder="1"/>
    <xf numFmtId="0" fontId="5" fillId="0" borderId="19" xfId="2" applyFont="1" applyBorder="1"/>
    <xf numFmtId="0" fontId="6" fillId="0" borderId="23" xfId="2" applyFont="1" applyBorder="1"/>
    <xf numFmtId="14" fontId="5" fillId="0" borderId="19" xfId="2" applyNumberFormat="1" applyFont="1" applyBorder="1" applyAlignment="1">
      <alignment horizontal="left"/>
    </xf>
    <xf numFmtId="14" fontId="5" fillId="0" borderId="21" xfId="2" applyNumberFormat="1" applyFont="1" applyBorder="1" applyAlignment="1">
      <alignment horizontal="left"/>
    </xf>
    <xf numFmtId="2" fontId="5" fillId="0" borderId="20" xfId="2" applyNumberFormat="1" applyFont="1" applyBorder="1" applyAlignment="1">
      <alignment horizontal="left"/>
    </xf>
    <xf numFmtId="43" fontId="5" fillId="0" borderId="0" xfId="2" applyNumberFormat="1" applyFont="1"/>
    <xf numFmtId="0" fontId="5" fillId="0" borderId="0" xfId="3" applyFont="1" applyFill="1" applyBorder="1" applyAlignment="1">
      <alignment horizontal="left" vertical="top"/>
    </xf>
    <xf numFmtId="0" fontId="5" fillId="0" borderId="0" xfId="3" applyFont="1" applyFill="1" applyBorder="1" applyAlignment="1">
      <alignment horizontal="left" wrapText="1"/>
    </xf>
    <xf numFmtId="0" fontId="8" fillId="0" borderId="5" xfId="3" applyFont="1" applyFill="1" applyBorder="1" applyAlignment="1">
      <alignment horizontal="center" vertical="top" wrapText="1"/>
    </xf>
    <xf numFmtId="0" fontId="9" fillId="0" borderId="5" xfId="3" applyFont="1" applyFill="1" applyBorder="1" applyAlignment="1">
      <alignment horizontal="left" vertical="top" wrapText="1"/>
    </xf>
    <xf numFmtId="1" fontId="5" fillId="5" borderId="5" xfId="3" applyNumberFormat="1" applyFont="1" applyFill="1" applyBorder="1" applyAlignment="1">
      <alignment horizontal="center" vertical="top" shrinkToFit="1"/>
    </xf>
    <xf numFmtId="0" fontId="9" fillId="0" borderId="5" xfId="3" applyFont="1" applyFill="1" applyBorder="1" applyAlignment="1">
      <alignment horizontal="center" vertical="top" wrapText="1"/>
    </xf>
    <xf numFmtId="0" fontId="9" fillId="5" borderId="5" xfId="3" applyFont="1" applyFill="1" applyBorder="1" applyAlignment="1">
      <alignment horizontal="center" vertical="top" wrapText="1"/>
    </xf>
    <xf numFmtId="1" fontId="5" fillId="5" borderId="5" xfId="3" applyNumberFormat="1" applyFont="1" applyFill="1" applyBorder="1" applyAlignment="1">
      <alignment horizontal="center" vertical="center" shrinkToFit="1"/>
    </xf>
    <xf numFmtId="0" fontId="9" fillId="0" borderId="5" xfId="3" applyFont="1" applyFill="1" applyBorder="1" applyAlignment="1">
      <alignment horizontal="center" vertical="center" wrapText="1"/>
    </xf>
    <xf numFmtId="0" fontId="9" fillId="5" borderId="5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top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top" wrapText="1"/>
    </xf>
    <xf numFmtId="0" fontId="5" fillId="0" borderId="12" xfId="3" applyFont="1" applyFill="1" applyBorder="1" applyAlignment="1">
      <alignment horizontal="left" vertical="top" wrapText="1"/>
    </xf>
    <xf numFmtId="0" fontId="5" fillId="0" borderId="0" xfId="3" quotePrefix="1" applyFont="1" applyFill="1" applyBorder="1" applyAlignment="1">
      <alignment horizontal="left" vertical="top"/>
    </xf>
    <xf numFmtId="0" fontId="5" fillId="0" borderId="5" xfId="3" applyFont="1" applyFill="1" applyBorder="1" applyAlignment="1">
      <alignment horizontal="left" wrapText="1"/>
    </xf>
    <xf numFmtId="0" fontId="8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left" vertical="top" wrapText="1"/>
    </xf>
    <xf numFmtId="0" fontId="5" fillId="0" borderId="5" xfId="3" applyFont="1" applyFill="1" applyBorder="1" applyAlignment="1">
      <alignment horizontal="left" vertical="top"/>
    </xf>
    <xf numFmtId="0" fontId="5" fillId="0" borderId="6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wrapText="1"/>
    </xf>
    <xf numFmtId="0" fontId="5" fillId="0" borderId="7" xfId="3" applyFont="1" applyFill="1" applyBorder="1" applyAlignment="1">
      <alignment horizontal="left" vertical="top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 wrapText="1"/>
    </xf>
    <xf numFmtId="43" fontId="9" fillId="0" borderId="5" xfId="3" applyNumberFormat="1" applyFont="1" applyFill="1" applyBorder="1" applyAlignment="1">
      <alignment horizontal="right" vertical="top" wrapText="1"/>
    </xf>
    <xf numFmtId="43" fontId="9" fillId="0" borderId="0" xfId="3" applyNumberFormat="1" applyFont="1" applyFill="1" applyBorder="1" applyAlignment="1">
      <alignment horizontal="right" vertical="top" wrapText="1"/>
    </xf>
    <xf numFmtId="43" fontId="9" fillId="0" borderId="5" xfId="3" applyNumberFormat="1" applyFont="1" applyFill="1" applyBorder="1" applyAlignment="1">
      <alignment horizontal="right" vertical="top"/>
    </xf>
    <xf numFmtId="43" fontId="5" fillId="0" borderId="0" xfId="3" applyNumberFormat="1" applyFont="1" applyFill="1" applyBorder="1" applyAlignment="1">
      <alignment horizontal="left" vertical="top"/>
    </xf>
    <xf numFmtId="43" fontId="5" fillId="0" borderId="0" xfId="3" applyNumberFormat="1" applyFont="1" applyFill="1" applyBorder="1" applyAlignment="1">
      <alignment horizontal="left" vertical="top" wrapText="1"/>
    </xf>
    <xf numFmtId="0" fontId="8" fillId="0" borderId="9" xfId="3" applyFont="1" applyFill="1" applyBorder="1" applyAlignment="1">
      <alignment horizontal="center" vertical="center" wrapText="1"/>
    </xf>
    <xf numFmtId="0" fontId="8" fillId="0" borderId="10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left" wrapText="1"/>
    </xf>
    <xf numFmtId="0" fontId="8" fillId="3" borderId="25" xfId="3" applyFont="1" applyFill="1" applyBorder="1" applyAlignment="1">
      <alignment vertical="top" wrapText="1"/>
    </xf>
    <xf numFmtId="0" fontId="8" fillId="3" borderId="25" xfId="3" applyFont="1" applyFill="1" applyBorder="1" applyAlignment="1">
      <alignment horizontal="center" vertical="top" wrapText="1"/>
    </xf>
    <xf numFmtId="43" fontId="8" fillId="3" borderId="25" xfId="3" applyNumberFormat="1" applyFont="1" applyFill="1" applyBorder="1" applyAlignment="1">
      <alignment horizontal="right" vertical="top" wrapText="1"/>
    </xf>
    <xf numFmtId="43" fontId="5" fillId="3" borderId="25" xfId="3" applyNumberFormat="1" applyFont="1" applyFill="1" applyBorder="1" applyAlignment="1">
      <alignment horizontal="right" vertical="top" wrapText="1"/>
    </xf>
    <xf numFmtId="0" fontId="5" fillId="2" borderId="25" xfId="3" applyFont="1" applyFill="1" applyBorder="1" applyAlignment="1">
      <alignment horizontal="left" wrapText="1"/>
    </xf>
    <xf numFmtId="0" fontId="8" fillId="2" borderId="25" xfId="3" applyFont="1" applyFill="1" applyBorder="1" applyAlignment="1">
      <alignment vertical="top" wrapText="1"/>
    </xf>
    <xf numFmtId="43" fontId="5" fillId="2" borderId="25" xfId="3" applyNumberFormat="1" applyFont="1" applyFill="1" applyBorder="1" applyAlignment="1">
      <alignment horizontal="right" vertical="top" wrapText="1"/>
    </xf>
    <xf numFmtId="43" fontId="8" fillId="2" borderId="25" xfId="3" applyNumberFormat="1" applyFont="1" applyFill="1" applyBorder="1" applyAlignment="1">
      <alignment horizontal="right" vertical="top" wrapText="1"/>
    </xf>
    <xf numFmtId="0" fontId="9" fillId="4" borderId="25" xfId="3" applyFont="1" applyFill="1" applyBorder="1" applyAlignment="1">
      <alignment horizontal="center" vertical="top" wrapText="1"/>
    </xf>
    <xf numFmtId="1" fontId="5" fillId="5" borderId="25" xfId="3" applyNumberFormat="1" applyFont="1" applyFill="1" applyBorder="1" applyAlignment="1">
      <alignment horizontal="center" vertical="top" shrinkToFit="1"/>
    </xf>
    <xf numFmtId="0" fontId="9" fillId="0" borderId="25" xfId="3" applyFont="1" applyFill="1" applyBorder="1" applyAlignment="1">
      <alignment vertical="top" wrapText="1"/>
    </xf>
    <xf numFmtId="0" fontId="9" fillId="0" borderId="25" xfId="3" applyFont="1" applyFill="1" applyBorder="1" applyAlignment="1">
      <alignment horizontal="center" vertical="top" wrapText="1"/>
    </xf>
    <xf numFmtId="43" fontId="9" fillId="0" borderId="25" xfId="3" applyNumberFormat="1" applyFont="1" applyFill="1" applyBorder="1" applyAlignment="1">
      <alignment horizontal="right" vertical="top" wrapText="1"/>
    </xf>
    <xf numFmtId="0" fontId="5" fillId="0" borderId="25" xfId="3" applyFont="1" applyFill="1" applyBorder="1" applyAlignment="1">
      <alignment vertical="top" wrapText="1"/>
    </xf>
    <xf numFmtId="0" fontId="10" fillId="6" borderId="25" xfId="3" applyFont="1" applyFill="1" applyBorder="1" applyAlignment="1">
      <alignment vertical="top" wrapText="1"/>
    </xf>
    <xf numFmtId="43" fontId="5" fillId="6" borderId="25" xfId="3" applyNumberFormat="1" applyFont="1" applyFill="1" applyBorder="1" applyAlignment="1">
      <alignment horizontal="right" vertical="top" wrapText="1"/>
    </xf>
    <xf numFmtId="43" fontId="10" fillId="6" borderId="25" xfId="3" applyNumberFormat="1" applyFont="1" applyFill="1" applyBorder="1" applyAlignment="1">
      <alignment horizontal="right" vertical="top" wrapText="1"/>
    </xf>
    <xf numFmtId="0" fontId="9" fillId="5" borderId="25" xfId="3" applyFont="1" applyFill="1" applyBorder="1" applyAlignment="1">
      <alignment horizontal="center" vertical="top" wrapText="1"/>
    </xf>
    <xf numFmtId="0" fontId="11" fillId="7" borderId="25" xfId="3" applyFont="1" applyFill="1" applyBorder="1" applyAlignment="1">
      <alignment vertical="top" wrapText="1"/>
    </xf>
    <xf numFmtId="43" fontId="5" fillId="7" borderId="25" xfId="3" applyNumberFormat="1" applyFont="1" applyFill="1" applyBorder="1" applyAlignment="1">
      <alignment horizontal="right" vertical="top" wrapText="1"/>
    </xf>
    <xf numFmtId="43" fontId="11" fillId="7" borderId="25" xfId="3" applyNumberFormat="1" applyFont="1" applyFill="1" applyBorder="1" applyAlignment="1">
      <alignment horizontal="right" vertical="top" wrapText="1"/>
    </xf>
    <xf numFmtId="0" fontId="6" fillId="3" borderId="25" xfId="3" applyNumberFormat="1" applyFont="1" applyFill="1" applyBorder="1" applyAlignment="1">
      <alignment horizontal="left" vertical="top" shrinkToFit="1"/>
    </xf>
    <xf numFmtId="0" fontId="8" fillId="2" borderId="25" xfId="3" applyNumberFormat="1" applyFont="1" applyFill="1" applyBorder="1" applyAlignment="1">
      <alignment horizontal="left" vertical="top" wrapText="1"/>
    </xf>
    <xf numFmtId="0" fontId="9" fillId="0" borderId="25" xfId="3" applyNumberFormat="1" applyFont="1" applyFill="1" applyBorder="1" applyAlignment="1">
      <alignment horizontal="left" vertical="top" wrapText="1"/>
    </xf>
    <xf numFmtId="0" fontId="10" fillId="6" borderId="25" xfId="3" applyNumberFormat="1" applyFont="1" applyFill="1" applyBorder="1" applyAlignment="1">
      <alignment horizontal="left" vertical="top" wrapText="1"/>
    </xf>
    <xf numFmtId="0" fontId="11" fillId="7" borderId="25" xfId="3" applyNumberFormat="1" applyFont="1" applyFill="1" applyBorder="1" applyAlignment="1">
      <alignment horizontal="left" vertical="top" wrapText="1"/>
    </xf>
    <xf numFmtId="0" fontId="5" fillId="2" borderId="25" xfId="3" applyFont="1" applyFill="1" applyBorder="1" applyAlignment="1">
      <alignment horizontal="center" vertical="top" wrapText="1"/>
    </xf>
    <xf numFmtId="0" fontId="5" fillId="3" borderId="25" xfId="3" applyFont="1" applyFill="1" applyBorder="1" applyAlignment="1">
      <alignment horizontal="center" vertical="top" wrapText="1"/>
    </xf>
    <xf numFmtId="0" fontId="5" fillId="6" borderId="25" xfId="3" applyFont="1" applyFill="1" applyBorder="1" applyAlignment="1">
      <alignment horizontal="center" vertical="top" wrapText="1"/>
    </xf>
    <xf numFmtId="0" fontId="5" fillId="7" borderId="25" xfId="3" applyFont="1" applyFill="1" applyBorder="1" applyAlignment="1">
      <alignment horizontal="center" vertical="top" wrapText="1"/>
    </xf>
    <xf numFmtId="43" fontId="8" fillId="3" borderId="25" xfId="3" applyNumberFormat="1" applyFont="1" applyFill="1" applyBorder="1" applyAlignment="1">
      <alignment horizontal="center" vertical="top" wrapText="1"/>
    </xf>
    <xf numFmtId="43" fontId="5" fillId="2" borderId="25" xfId="3" applyNumberFormat="1" applyFont="1" applyFill="1" applyBorder="1" applyAlignment="1">
      <alignment horizontal="center" vertical="top" wrapText="1"/>
    </xf>
    <xf numFmtId="43" fontId="9" fillId="5" borderId="25" xfId="3" applyNumberFormat="1" applyFont="1" applyFill="1" applyBorder="1" applyAlignment="1">
      <alignment horizontal="center" vertical="top" wrapText="1"/>
    </xf>
    <xf numFmtId="43" fontId="5" fillId="6" borderId="25" xfId="3" applyNumberFormat="1" applyFont="1" applyFill="1" applyBorder="1" applyAlignment="1">
      <alignment horizontal="center" vertical="top" wrapText="1"/>
    </xf>
    <xf numFmtId="43" fontId="5" fillId="7" borderId="25" xfId="3" applyNumberFormat="1" applyFont="1" applyFill="1" applyBorder="1" applyAlignment="1">
      <alignment horizontal="center" vertical="top" wrapText="1"/>
    </xf>
    <xf numFmtId="0" fontId="9" fillId="0" borderId="26" xfId="3" applyNumberFormat="1" applyFont="1" applyFill="1" applyBorder="1" applyAlignment="1">
      <alignment horizontal="left" vertical="top" wrapText="1"/>
    </xf>
    <xf numFmtId="0" fontId="9" fillId="4" borderId="26" xfId="3" applyFont="1" applyFill="1" applyBorder="1" applyAlignment="1">
      <alignment horizontal="center" vertical="top" wrapText="1"/>
    </xf>
    <xf numFmtId="1" fontId="5" fillId="5" borderId="26" xfId="3" applyNumberFormat="1" applyFont="1" applyFill="1" applyBorder="1" applyAlignment="1">
      <alignment horizontal="center" vertical="top" shrinkToFit="1"/>
    </xf>
    <xf numFmtId="0" fontId="9" fillId="0" borderId="26" xfId="3" applyFont="1" applyFill="1" applyBorder="1" applyAlignment="1">
      <alignment vertical="top" wrapText="1"/>
    </xf>
    <xf numFmtId="0" fontId="9" fillId="0" borderId="26" xfId="3" applyFont="1" applyFill="1" applyBorder="1" applyAlignment="1">
      <alignment horizontal="center" vertical="top" wrapText="1"/>
    </xf>
    <xf numFmtId="43" fontId="9" fillId="5" borderId="26" xfId="3" applyNumberFormat="1" applyFont="1" applyFill="1" applyBorder="1" applyAlignment="1">
      <alignment horizontal="center" vertical="top" wrapText="1"/>
    </xf>
    <xf numFmtId="43" fontId="9" fillId="0" borderId="26" xfId="3" applyNumberFormat="1" applyFont="1" applyFill="1" applyBorder="1" applyAlignment="1">
      <alignment horizontal="right" vertical="top" wrapText="1"/>
    </xf>
    <xf numFmtId="0" fontId="5" fillId="12" borderId="14" xfId="3" applyFont="1" applyFill="1" applyBorder="1" applyAlignment="1">
      <alignment horizontal="left" vertical="top" wrapText="1"/>
    </xf>
    <xf numFmtId="0" fontId="5" fillId="12" borderId="15" xfId="3" applyFont="1" applyFill="1" applyBorder="1" applyAlignment="1">
      <alignment horizontal="left" vertical="top" wrapText="1"/>
    </xf>
    <xf numFmtId="0" fontId="5" fillId="12" borderId="16" xfId="3" applyFont="1" applyFill="1" applyBorder="1" applyAlignment="1">
      <alignment horizontal="left" vertical="top" wrapText="1"/>
    </xf>
    <xf numFmtId="2" fontId="8" fillId="13" borderId="9" xfId="3" applyNumberFormat="1" applyFont="1" applyFill="1" applyBorder="1" applyAlignment="1">
      <alignment horizontal="center" vertical="center" wrapText="1"/>
    </xf>
    <xf numFmtId="43" fontId="5" fillId="13" borderId="25" xfId="3" applyNumberFormat="1" applyFont="1" applyFill="1" applyBorder="1" applyAlignment="1">
      <alignment horizontal="right" vertical="top" wrapText="1"/>
    </xf>
    <xf numFmtId="43" fontId="9" fillId="13" borderId="25" xfId="3" applyNumberFormat="1" applyFont="1" applyFill="1" applyBorder="1" applyAlignment="1">
      <alignment horizontal="right" vertical="top" wrapText="1"/>
    </xf>
    <xf numFmtId="43" fontId="9" fillId="13" borderId="26" xfId="3" applyNumberFormat="1" applyFont="1" applyFill="1" applyBorder="1" applyAlignment="1">
      <alignment horizontal="right" vertical="top" wrapText="1"/>
    </xf>
    <xf numFmtId="0" fontId="5" fillId="13" borderId="15" xfId="3" applyFont="1" applyFill="1" applyBorder="1" applyAlignment="1">
      <alignment horizontal="left" vertical="top" wrapText="1"/>
    </xf>
    <xf numFmtId="0" fontId="5" fillId="13" borderId="0" xfId="3" applyFont="1" applyFill="1" applyBorder="1" applyAlignment="1">
      <alignment horizontal="left" vertical="top" wrapText="1"/>
    </xf>
    <xf numFmtId="0" fontId="5" fillId="13" borderId="0" xfId="3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14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horizontal="left" vertical="top"/>
    </xf>
    <xf numFmtId="0" fontId="5" fillId="0" borderId="23" xfId="0" applyFont="1" applyFill="1" applyBorder="1" applyAlignment="1">
      <alignment horizontal="left" vertical="top"/>
    </xf>
    <xf numFmtId="0" fontId="5" fillId="0" borderId="23" xfId="0" applyFont="1" applyFill="1" applyBorder="1" applyAlignment="1">
      <alignment horizontal="center" vertical="center"/>
    </xf>
    <xf numFmtId="0" fontId="5" fillId="13" borderId="23" xfId="0" applyFont="1" applyFill="1" applyBorder="1" applyAlignment="1">
      <alignment horizontal="left" vertical="top"/>
    </xf>
    <xf numFmtId="0" fontId="6" fillId="0" borderId="22" xfId="0" applyFont="1" applyFill="1" applyBorder="1" applyAlignment="1">
      <alignment horizontal="left" vertical="top"/>
    </xf>
    <xf numFmtId="0" fontId="5" fillId="0" borderId="24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center" vertical="center"/>
    </xf>
    <xf numFmtId="0" fontId="5" fillId="13" borderId="20" xfId="0" applyFont="1" applyFill="1" applyBorder="1" applyAlignment="1">
      <alignment horizontal="left" vertical="top"/>
    </xf>
    <xf numFmtId="0" fontId="5" fillId="0" borderId="19" xfId="0" applyFont="1" applyFill="1" applyBorder="1" applyAlignment="1">
      <alignment horizontal="left" vertical="top"/>
    </xf>
    <xf numFmtId="0" fontId="5" fillId="0" borderId="21" xfId="0" applyFont="1" applyFill="1" applyBorder="1" applyAlignment="1">
      <alignment horizontal="left" vertical="top"/>
    </xf>
    <xf numFmtId="0" fontId="6" fillId="0" borderId="23" xfId="0" applyFont="1" applyFill="1" applyBorder="1" applyAlignment="1">
      <alignment vertical="top"/>
    </xf>
    <xf numFmtId="0" fontId="6" fillId="0" borderId="22" xfId="0" applyFont="1" applyFill="1" applyBorder="1" applyAlignment="1">
      <alignment vertical="top"/>
    </xf>
    <xf numFmtId="0" fontId="6" fillId="13" borderId="23" xfId="0" applyFont="1" applyFill="1" applyBorder="1" applyAlignment="1">
      <alignment vertical="top"/>
    </xf>
    <xf numFmtId="0" fontId="5" fillId="0" borderId="20" xfId="0" applyFont="1" applyFill="1" applyBorder="1" applyAlignment="1">
      <alignment vertical="top"/>
    </xf>
    <xf numFmtId="14" fontId="5" fillId="0" borderId="20" xfId="0" applyNumberFormat="1" applyFont="1" applyFill="1" applyBorder="1" applyAlignment="1">
      <alignment vertical="top"/>
    </xf>
    <xf numFmtId="14" fontId="5" fillId="13" borderId="20" xfId="0" applyNumberFormat="1" applyFont="1" applyFill="1" applyBorder="1" applyAlignment="1">
      <alignment vertical="top"/>
    </xf>
    <xf numFmtId="0" fontId="5" fillId="0" borderId="19" xfId="0" applyFont="1" applyFill="1" applyBorder="1" applyAlignment="1">
      <alignment vertical="top"/>
    </xf>
    <xf numFmtId="0" fontId="5" fillId="0" borderId="23" xfId="0" applyFont="1" applyFill="1" applyBorder="1" applyAlignment="1">
      <alignment vertical="top"/>
    </xf>
    <xf numFmtId="0" fontId="5" fillId="0" borderId="24" xfId="0" applyFont="1" applyFill="1" applyBorder="1" applyAlignment="1">
      <alignment vertical="top"/>
    </xf>
    <xf numFmtId="0" fontId="8" fillId="0" borderId="22" xfId="0" applyFont="1" applyFill="1" applyBorder="1" applyAlignment="1">
      <alignment vertical="top"/>
    </xf>
    <xf numFmtId="0" fontId="5" fillId="0" borderId="23" xfId="0" applyFont="1" applyFill="1" applyBorder="1" applyAlignment="1">
      <alignment vertical="top" wrapText="1"/>
    </xf>
    <xf numFmtId="0" fontId="5" fillId="13" borderId="23" xfId="0" applyFont="1" applyFill="1" applyBorder="1" applyAlignment="1">
      <alignment vertical="top" wrapText="1"/>
    </xf>
    <xf numFmtId="0" fontId="5" fillId="0" borderId="23" xfId="0" applyFont="1" applyFill="1" applyBorder="1" applyAlignment="1">
      <alignment horizontal="left" vertical="top" wrapText="1"/>
    </xf>
    <xf numFmtId="0" fontId="5" fillId="13" borderId="23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5" fillId="0" borderId="20" xfId="0" applyFont="1" applyFill="1" applyBorder="1" applyAlignment="1"/>
    <xf numFmtId="0" fontId="5" fillId="0" borderId="21" xfId="0" applyFont="1" applyFill="1" applyBorder="1" applyAlignment="1"/>
    <xf numFmtId="17" fontId="5" fillId="0" borderId="19" xfId="0" applyNumberFormat="1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0" fontId="5" fillId="13" borderId="20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center" vertical="center"/>
    </xf>
    <xf numFmtId="0" fontId="6" fillId="13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wrapText="1"/>
    </xf>
    <xf numFmtId="0" fontId="8" fillId="0" borderId="22" xfId="0" applyFont="1" applyFill="1" applyBorder="1" applyAlignment="1">
      <alignment horizontal="left" vertical="top"/>
    </xf>
    <xf numFmtId="0" fontId="5" fillId="0" borderId="24" xfId="0" applyFont="1" applyFill="1" applyBorder="1" applyAlignment="1">
      <alignment horizontal="left" vertical="center" wrapText="1"/>
    </xf>
    <xf numFmtId="2" fontId="5" fillId="0" borderId="19" xfId="0" applyNumberFormat="1" applyFont="1" applyFill="1" applyBorder="1" applyAlignment="1">
      <alignment horizontal="left" vertical="top"/>
    </xf>
    <xf numFmtId="2" fontId="5" fillId="0" borderId="19" xfId="0" applyNumberFormat="1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center" vertical="center" wrapText="1"/>
    </xf>
    <xf numFmtId="0" fontId="6" fillId="13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top"/>
    </xf>
    <xf numFmtId="0" fontId="8" fillId="0" borderId="0" xfId="4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2" fontId="6" fillId="13" borderId="5" xfId="2" applyNumberFormat="1" applyFont="1" applyFill="1" applyBorder="1" applyAlignment="1">
      <alignment horizontal="center" vertical="center" wrapText="1"/>
    </xf>
    <xf numFmtId="43" fontId="5" fillId="13" borderId="5" xfId="2" applyNumberFormat="1" applyFont="1" applyFill="1" applyBorder="1" applyAlignment="1">
      <alignment horizontal="right" vertical="top" wrapText="1"/>
    </xf>
    <xf numFmtId="0" fontId="5" fillId="13" borderId="0" xfId="2" applyFont="1" applyFill="1"/>
    <xf numFmtId="10" fontId="5" fillId="0" borderId="5" xfId="2" applyNumberFormat="1" applyFont="1" applyBorder="1" applyAlignment="1">
      <alignment horizontal="right" vertical="top" wrapText="1"/>
    </xf>
    <xf numFmtId="43" fontId="6" fillId="13" borderId="5" xfId="2" applyNumberFormat="1" applyFont="1" applyFill="1" applyBorder="1" applyAlignment="1">
      <alignment horizontal="right" vertical="top" wrapText="1"/>
    </xf>
    <xf numFmtId="10" fontId="6" fillId="0" borderId="5" xfId="2" applyNumberFormat="1" applyFont="1" applyBorder="1" applyAlignment="1">
      <alignment horizontal="right" vertical="top" wrapText="1"/>
    </xf>
    <xf numFmtId="0" fontId="6" fillId="0" borderId="5" xfId="2" applyNumberFormat="1" applyFont="1" applyBorder="1" applyAlignment="1">
      <alignment horizontal="right" vertical="top" wrapText="1"/>
    </xf>
    <xf numFmtId="0" fontId="5" fillId="13" borderId="15" xfId="2" applyFont="1" applyFill="1" applyBorder="1"/>
    <xf numFmtId="0" fontId="12" fillId="0" borderId="0" xfId="0" applyFont="1"/>
    <xf numFmtId="0" fontId="5" fillId="0" borderId="0" xfId="2" applyFont="1" applyBorder="1" applyAlignment="1">
      <alignment horizontal="left" vertical="top"/>
    </xf>
    <xf numFmtId="0" fontId="5" fillId="13" borderId="0" xfId="2" applyFont="1" applyFill="1" applyBorder="1" applyAlignment="1">
      <alignment horizontal="left" vertical="top"/>
    </xf>
    <xf numFmtId="0" fontId="6" fillId="0" borderId="18" xfId="2" applyFont="1" applyBorder="1" applyAlignment="1">
      <alignment horizontal="left" vertical="top"/>
    </xf>
    <xf numFmtId="0" fontId="5" fillId="0" borderId="20" xfId="2" applyFont="1" applyBorder="1" applyAlignment="1">
      <alignment horizontal="left" vertical="top"/>
    </xf>
    <xf numFmtId="0" fontId="5" fillId="13" borderId="20" xfId="2" applyFont="1" applyFill="1" applyBorder="1" applyAlignment="1">
      <alignment horizontal="left" vertical="top"/>
    </xf>
    <xf numFmtId="0" fontId="5" fillId="0" borderId="21" xfId="2" applyFont="1" applyBorder="1" applyAlignment="1">
      <alignment horizontal="left" vertical="top"/>
    </xf>
    <xf numFmtId="0" fontId="5" fillId="0" borderId="23" xfId="2" applyFont="1" applyBorder="1" applyAlignment="1">
      <alignment horizontal="left" vertical="top"/>
    </xf>
    <xf numFmtId="0" fontId="5" fillId="13" borderId="23" xfId="2" applyFont="1" applyFill="1" applyBorder="1" applyAlignment="1">
      <alignment horizontal="left" vertical="top"/>
    </xf>
    <xf numFmtId="0" fontId="6" fillId="0" borderId="24" xfId="2" applyFont="1" applyBorder="1" applyAlignment="1">
      <alignment horizontal="left" vertical="top"/>
    </xf>
    <xf numFmtId="0" fontId="6" fillId="13" borderId="20" xfId="2" applyFont="1" applyFill="1" applyBorder="1" applyAlignment="1">
      <alignment horizontal="center" vertical="center"/>
    </xf>
    <xf numFmtId="0" fontId="6" fillId="0" borderId="28" xfId="2" applyFont="1" applyBorder="1"/>
    <xf numFmtId="14" fontId="5" fillId="0" borderId="29" xfId="2" applyNumberFormat="1" applyFont="1" applyBorder="1" applyAlignment="1">
      <alignment horizontal="left"/>
    </xf>
    <xf numFmtId="0" fontId="5" fillId="0" borderId="5" xfId="2" applyFont="1" applyBorder="1" applyAlignment="1">
      <alignment horizontal="center" vertical="top" wrapText="1"/>
    </xf>
    <xf numFmtId="0" fontId="5" fillId="0" borderId="5" xfId="2" applyFont="1" applyBorder="1" applyAlignment="1">
      <alignment vertical="top" wrapText="1"/>
    </xf>
    <xf numFmtId="10" fontId="9" fillId="8" borderId="5" xfId="2" applyNumberFormat="1" applyFont="1" applyFill="1" applyBorder="1" applyAlignment="1">
      <alignment horizontal="right" vertical="top"/>
    </xf>
    <xf numFmtId="0" fontId="9" fillId="0" borderId="5" xfId="2" applyFont="1" applyBorder="1" applyAlignment="1">
      <alignment horizontal="right" vertical="top"/>
    </xf>
    <xf numFmtId="43" fontId="9" fillId="0" borderId="5" xfId="2" applyNumberFormat="1" applyFont="1" applyBorder="1" applyAlignment="1">
      <alignment horizontal="right" vertical="top" wrapText="1"/>
    </xf>
    <xf numFmtId="10" fontId="8" fillId="0" borderId="5" xfId="2" applyNumberFormat="1" applyFont="1" applyBorder="1" applyAlignment="1">
      <alignment horizontal="right" vertical="top"/>
    </xf>
    <xf numFmtId="43" fontId="8" fillId="0" borderId="5" xfId="2" applyNumberFormat="1" applyFont="1" applyBorder="1" applyAlignment="1">
      <alignment horizontal="right" vertical="top" wrapText="1"/>
    </xf>
    <xf numFmtId="0" fontId="6" fillId="0" borderId="5" xfId="2" applyFont="1" applyBorder="1" applyAlignment="1">
      <alignment horizontal="center" vertical="center"/>
    </xf>
    <xf numFmtId="0" fontId="5" fillId="0" borderId="14" xfId="4" applyFont="1" applyFill="1" applyBorder="1" applyAlignment="1">
      <alignment horizontal="left" vertical="top"/>
    </xf>
    <xf numFmtId="0" fontId="5" fillId="0" borderId="15" xfId="4" applyFont="1" applyFill="1" applyBorder="1" applyAlignment="1">
      <alignment horizontal="left" vertical="top"/>
    </xf>
    <xf numFmtId="0" fontId="5" fillId="0" borderId="16" xfId="4" applyFont="1" applyFill="1" applyBorder="1" applyAlignment="1">
      <alignment horizontal="left" vertical="top"/>
    </xf>
    <xf numFmtId="0" fontId="5" fillId="0" borderId="24" xfId="4" applyFont="1" applyFill="1" applyBorder="1" applyAlignment="1">
      <alignment horizontal="left" vertical="top"/>
    </xf>
    <xf numFmtId="0" fontId="8" fillId="0" borderId="22" xfId="4" applyFont="1" applyFill="1" applyBorder="1" applyAlignment="1">
      <alignment vertical="top"/>
    </xf>
    <xf numFmtId="0" fontId="5" fillId="0" borderId="23" xfId="4" applyFont="1" applyFill="1" applyBorder="1" applyAlignment="1">
      <alignment vertical="top" wrapText="1"/>
    </xf>
    <xf numFmtId="0" fontId="8" fillId="0" borderId="23" xfId="4" applyFont="1" applyFill="1" applyBorder="1" applyAlignment="1">
      <alignment vertical="top"/>
    </xf>
    <xf numFmtId="0" fontId="5" fillId="0" borderId="20" xfId="4" applyFont="1" applyFill="1" applyBorder="1" applyAlignment="1">
      <alignment horizontal="left"/>
    </xf>
    <xf numFmtId="0" fontId="5" fillId="0" borderId="21" xfId="4" applyFont="1" applyFill="1" applyBorder="1" applyAlignment="1">
      <alignment horizontal="left"/>
    </xf>
    <xf numFmtId="0" fontId="5" fillId="0" borderId="19" xfId="4" applyFont="1" applyFill="1" applyBorder="1" applyAlignment="1">
      <alignment horizontal="left" wrapText="1"/>
    </xf>
    <xf numFmtId="0" fontId="5" fillId="0" borderId="20" xfId="4" applyFont="1" applyFill="1" applyBorder="1" applyAlignment="1">
      <alignment vertical="top" wrapText="1"/>
    </xf>
    <xf numFmtId="0" fontId="5" fillId="0" borderId="20" xfId="4" applyFont="1" applyFill="1" applyBorder="1" applyAlignment="1">
      <alignment horizontal="left" wrapText="1"/>
    </xf>
    <xf numFmtId="0" fontId="5" fillId="0" borderId="18" xfId="4" applyFont="1" applyFill="1" applyBorder="1" applyAlignment="1">
      <alignment horizontal="left" vertical="top"/>
    </xf>
    <xf numFmtId="0" fontId="5" fillId="0" borderId="0" xfId="4" applyFont="1" applyFill="1" applyBorder="1" applyAlignment="1">
      <alignment horizontal="left"/>
    </xf>
    <xf numFmtId="0" fontId="5" fillId="0" borderId="18" xfId="4" applyFont="1" applyFill="1" applyBorder="1" applyAlignment="1">
      <alignment horizontal="left"/>
    </xf>
    <xf numFmtId="0" fontId="5" fillId="0" borderId="23" xfId="4" applyFont="1" applyFill="1" applyBorder="1" applyAlignment="1">
      <alignment vertical="top"/>
    </xf>
    <xf numFmtId="0" fontId="5" fillId="0" borderId="24" xfId="4" applyFont="1" applyFill="1" applyBorder="1" applyAlignment="1">
      <alignment vertical="top"/>
    </xf>
    <xf numFmtId="0" fontId="5" fillId="0" borderId="23" xfId="4" applyFont="1" applyFill="1" applyBorder="1" applyAlignment="1">
      <alignment horizontal="left" wrapText="1"/>
    </xf>
    <xf numFmtId="0" fontId="5" fillId="0" borderId="21" xfId="4" applyFont="1" applyFill="1" applyBorder="1" applyAlignment="1">
      <alignment horizontal="left" vertical="top"/>
    </xf>
    <xf numFmtId="14" fontId="5" fillId="0" borderId="19" xfId="4" applyNumberFormat="1" applyFont="1" applyFill="1" applyBorder="1" applyAlignment="1">
      <alignment horizontal="left" vertical="top" wrapText="1"/>
    </xf>
    <xf numFmtId="14" fontId="5" fillId="0" borderId="20" xfId="4" applyNumberFormat="1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5" fillId="0" borderId="19" xfId="4" applyFont="1" applyFill="1" applyBorder="1" applyAlignment="1">
      <alignment horizontal="left"/>
    </xf>
    <xf numFmtId="0" fontId="5" fillId="5" borderId="5" xfId="2" applyFont="1" applyFill="1" applyBorder="1" applyAlignment="1">
      <alignment horizontal="left" vertical="top" wrapText="1"/>
    </xf>
    <xf numFmtId="0" fontId="5" fillId="5" borderId="5" xfId="2" applyFont="1" applyFill="1" applyBorder="1" applyAlignment="1">
      <alignment horizontal="center" vertical="top" wrapText="1"/>
    </xf>
    <xf numFmtId="0" fontId="5" fillId="0" borderId="20" xfId="2" applyFont="1" applyBorder="1" applyAlignment="1">
      <alignment horizontal="left"/>
    </xf>
    <xf numFmtId="0" fontId="8" fillId="10" borderId="5" xfId="3" applyFont="1" applyFill="1" applyBorder="1" applyAlignment="1">
      <alignment horizontal="center" vertical="top" wrapText="1"/>
    </xf>
    <xf numFmtId="0" fontId="8" fillId="10" borderId="7" xfId="3" applyFont="1" applyFill="1" applyBorder="1" applyAlignment="1">
      <alignment horizontal="center" vertical="top" wrapText="1"/>
    </xf>
    <xf numFmtId="0" fontId="5" fillId="5" borderId="5" xfId="3" applyFont="1" applyFill="1" applyBorder="1" applyAlignment="1">
      <alignment horizontal="left" vertical="top" wrapText="1"/>
    </xf>
    <xf numFmtId="0" fontId="8" fillId="5" borderId="5" xfId="3" applyFont="1" applyFill="1" applyBorder="1" applyAlignment="1">
      <alignment horizontal="center" vertical="top" wrapText="1"/>
    </xf>
    <xf numFmtId="0" fontId="8" fillId="9" borderId="5" xfId="3" applyFont="1" applyFill="1" applyBorder="1" applyAlignment="1">
      <alignment horizontal="center" vertical="top" wrapText="1"/>
    </xf>
    <xf numFmtId="165" fontId="5" fillId="5" borderId="5" xfId="3" applyNumberFormat="1" applyFont="1" applyFill="1" applyBorder="1" applyAlignment="1">
      <alignment horizontal="center" vertical="top" shrinkToFit="1"/>
    </xf>
    <xf numFmtId="0" fontId="8" fillId="5" borderId="5" xfId="3" applyFont="1" applyFill="1" applyBorder="1" applyAlignment="1">
      <alignment horizontal="left" vertical="top" wrapText="1"/>
    </xf>
    <xf numFmtId="0" fontId="5" fillId="9" borderId="5" xfId="3" applyFont="1" applyFill="1" applyBorder="1" applyAlignment="1">
      <alignment horizontal="left" vertical="center" wrapText="1"/>
    </xf>
    <xf numFmtId="0" fontId="8" fillId="5" borderId="5" xfId="3" applyFont="1" applyFill="1" applyBorder="1" applyAlignment="1">
      <alignment horizontal="center" vertical="center" wrapText="1"/>
    </xf>
    <xf numFmtId="0" fontId="8" fillId="9" borderId="5" xfId="3" applyFont="1" applyFill="1" applyBorder="1" applyAlignment="1">
      <alignment horizontal="center" vertical="center" wrapText="1"/>
    </xf>
    <xf numFmtId="165" fontId="5" fillId="5" borderId="5" xfId="3" applyNumberFormat="1" applyFont="1" applyFill="1" applyBorder="1" applyAlignment="1">
      <alignment horizontal="center" vertical="center" shrinkToFit="1"/>
    </xf>
    <xf numFmtId="0" fontId="5" fillId="9" borderId="5" xfId="3" applyFont="1" applyFill="1" applyBorder="1" applyAlignment="1">
      <alignment horizontal="left" vertical="top" wrapText="1"/>
    </xf>
    <xf numFmtId="0" fontId="5" fillId="0" borderId="11" xfId="3" applyFont="1" applyFill="1" applyBorder="1" applyAlignment="1">
      <alignment horizontal="left" vertical="center" wrapText="1"/>
    </xf>
    <xf numFmtId="164" fontId="6" fillId="9" borderId="9" xfId="3" applyNumberFormat="1" applyFont="1" applyFill="1" applyBorder="1" applyAlignment="1">
      <alignment horizontal="left" vertical="top" shrinkToFit="1"/>
    </xf>
    <xf numFmtId="0" fontId="8" fillId="10" borderId="9" xfId="3" applyFont="1" applyFill="1" applyBorder="1" applyAlignment="1">
      <alignment horizontal="left" vertical="top" wrapText="1" indent="1"/>
    </xf>
    <xf numFmtId="0" fontId="8" fillId="10" borderId="9" xfId="3" applyFont="1" applyFill="1" applyBorder="1" applyAlignment="1">
      <alignment horizontal="center" vertical="top" wrapText="1"/>
    </xf>
    <xf numFmtId="0" fontId="8" fillId="10" borderId="9" xfId="3" applyFont="1" applyFill="1" applyBorder="1" applyAlignment="1">
      <alignment horizontal="left" vertical="top" wrapText="1"/>
    </xf>
    <xf numFmtId="0" fontId="8" fillId="10" borderId="8" xfId="3" applyFont="1" applyFill="1" applyBorder="1" applyAlignment="1">
      <alignment horizontal="left" vertical="top" wrapText="1" indent="2"/>
    </xf>
    <xf numFmtId="0" fontId="8" fillId="10" borderId="4" xfId="3" applyFont="1" applyFill="1" applyBorder="1" applyAlignment="1">
      <alignment horizontal="left" vertical="top" wrapText="1"/>
    </xf>
    <xf numFmtId="164" fontId="6" fillId="9" borderId="3" xfId="3" applyNumberFormat="1" applyFont="1" applyFill="1" applyBorder="1" applyAlignment="1">
      <alignment horizontal="left" vertical="top" shrinkToFit="1"/>
    </xf>
    <xf numFmtId="0" fontId="8" fillId="10" borderId="3" xfId="3" applyFont="1" applyFill="1" applyBorder="1" applyAlignment="1">
      <alignment horizontal="left" vertical="top" wrapText="1" indent="1"/>
    </xf>
    <xf numFmtId="0" fontId="8" fillId="10" borderId="3" xfId="3" applyFont="1" applyFill="1" applyBorder="1" applyAlignment="1">
      <alignment horizontal="center" vertical="top" wrapText="1"/>
    </xf>
    <xf numFmtId="0" fontId="8" fillId="10" borderId="3" xfId="3" applyFont="1" applyFill="1" applyBorder="1" applyAlignment="1">
      <alignment horizontal="left" vertical="top" wrapText="1"/>
    </xf>
    <xf numFmtId="0" fontId="5" fillId="0" borderId="11" xfId="3" applyFont="1" applyFill="1" applyBorder="1" applyAlignment="1">
      <alignment horizontal="left" vertical="top" wrapText="1"/>
    </xf>
    <xf numFmtId="0" fontId="8" fillId="11" borderId="4" xfId="3" applyFont="1" applyFill="1" applyBorder="1" applyAlignment="1">
      <alignment horizontal="right" vertical="top" wrapText="1"/>
    </xf>
    <xf numFmtId="0" fontId="8" fillId="11" borderId="8" xfId="3" applyFont="1" applyFill="1" applyBorder="1" applyAlignment="1">
      <alignment horizontal="right" vertical="top" wrapText="1"/>
    </xf>
    <xf numFmtId="0" fontId="5" fillId="0" borderId="4" xfId="3" applyFont="1" applyFill="1" applyBorder="1" applyAlignment="1">
      <alignment horizontal="left" wrapText="1"/>
    </xf>
    <xf numFmtId="0" fontId="8" fillId="10" borderId="8" xfId="3" applyFont="1" applyFill="1" applyBorder="1" applyAlignment="1">
      <alignment horizontal="left" vertical="top" wrapText="1"/>
    </xf>
    <xf numFmtId="1" fontId="6" fillId="9" borderId="9" xfId="3" applyNumberFormat="1" applyFont="1" applyFill="1" applyBorder="1" applyAlignment="1">
      <alignment horizontal="left" vertical="top" shrinkToFit="1"/>
    </xf>
    <xf numFmtId="1" fontId="6" fillId="9" borderId="3" xfId="3" applyNumberFormat="1" applyFont="1" applyFill="1" applyBorder="1" applyAlignment="1">
      <alignment horizontal="left" vertical="top" shrinkToFit="1"/>
    </xf>
    <xf numFmtId="0" fontId="5" fillId="0" borderId="0" xfId="3" applyFont="1" applyFill="1" applyBorder="1" applyAlignment="1">
      <alignment horizontal="left"/>
    </xf>
    <xf numFmtId="0" fontId="8" fillId="10" borderId="9" xfId="3" applyFont="1" applyFill="1" applyBorder="1" applyAlignment="1">
      <alignment vertical="top"/>
    </xf>
    <xf numFmtId="0" fontId="8" fillId="10" borderId="3" xfId="3" applyFont="1" applyFill="1" applyBorder="1" applyAlignment="1">
      <alignment vertical="top"/>
    </xf>
    <xf numFmtId="0" fontId="8" fillId="0" borderId="5" xfId="3" applyFont="1" applyFill="1" applyBorder="1" applyAlignment="1">
      <alignment vertical="top"/>
    </xf>
    <xf numFmtId="0" fontId="9" fillId="5" borderId="5" xfId="3" applyFont="1" applyFill="1" applyBorder="1" applyAlignment="1">
      <alignment vertical="top"/>
    </xf>
    <xf numFmtId="0" fontId="8" fillId="11" borderId="7" xfId="3" applyFont="1" applyFill="1" applyBorder="1" applyAlignment="1">
      <alignment vertical="top"/>
    </xf>
    <xf numFmtId="0" fontId="5" fillId="0" borderId="0" xfId="3" applyFont="1" applyFill="1" applyBorder="1" applyAlignment="1"/>
    <xf numFmtId="0" fontId="9" fillId="5" borderId="5" xfId="3" applyFont="1" applyFill="1" applyBorder="1" applyAlignment="1">
      <alignment vertical="center"/>
    </xf>
    <xf numFmtId="0" fontId="5" fillId="0" borderId="6" xfId="3" applyFont="1" applyFill="1" applyBorder="1" applyAlignment="1"/>
    <xf numFmtId="0" fontId="8" fillId="0" borderId="5" xfId="3" applyFont="1" applyFill="1" applyBorder="1" applyAlignment="1">
      <alignment vertical="center"/>
    </xf>
    <xf numFmtId="0" fontId="5" fillId="0" borderId="0" xfId="3" applyFont="1" applyFill="1" applyBorder="1" applyAlignment="1">
      <alignment vertical="top"/>
    </xf>
    <xf numFmtId="0" fontId="9" fillId="0" borderId="0" xfId="0" applyFont="1" applyAlignment="1">
      <alignment horizontal="left"/>
    </xf>
    <xf numFmtId="0" fontId="9" fillId="0" borderId="14" xfId="0" applyFont="1" applyBorder="1" applyAlignment="1"/>
    <xf numFmtId="0" fontId="9" fillId="0" borderId="15" xfId="0" applyFont="1" applyBorder="1" applyAlignment="1"/>
    <xf numFmtId="0" fontId="9" fillId="0" borderId="23" xfId="0" applyFont="1" applyBorder="1" applyAlignment="1"/>
    <xf numFmtId="0" fontId="9" fillId="0" borderId="24" xfId="0" applyFont="1" applyBorder="1" applyAlignment="1"/>
    <xf numFmtId="0" fontId="9" fillId="13" borderId="0" xfId="0" applyFont="1" applyFill="1" applyAlignment="1">
      <alignment horizontal="left"/>
    </xf>
    <xf numFmtId="0" fontId="8" fillId="0" borderId="23" xfId="0" applyFont="1" applyBorder="1" applyAlignment="1"/>
    <xf numFmtId="0" fontId="8" fillId="0" borderId="24" xfId="0" applyFont="1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0" xfId="0" applyBorder="1" applyAlignment="1"/>
    <xf numFmtId="0" fontId="0" fillId="0" borderId="18" xfId="0" applyBorder="1" applyAlignment="1"/>
    <xf numFmtId="0" fontId="0" fillId="0" borderId="20" xfId="0" applyNumberFormat="1" applyBorder="1" applyAlignment="1"/>
    <xf numFmtId="0" fontId="0" fillId="0" borderId="21" xfId="0" applyNumberFormat="1" applyBorder="1" applyAlignment="1"/>
    <xf numFmtId="0" fontId="9" fillId="0" borderId="20" xfId="0" applyFont="1" applyBorder="1" applyAlignment="1"/>
    <xf numFmtId="0" fontId="9" fillId="0" borderId="21" xfId="0" applyFont="1" applyBorder="1" applyAlignment="1"/>
    <xf numFmtId="0" fontId="5" fillId="0" borderId="0" xfId="0" applyFont="1" applyFill="1" applyBorder="1" applyAlignment="1">
      <alignment horizontal="left"/>
    </xf>
    <xf numFmtId="0" fontId="0" fillId="0" borderId="0" xfId="0" applyNumberFormat="1" applyBorder="1" applyAlignment="1"/>
    <xf numFmtId="0" fontId="0" fillId="0" borderId="18" xfId="0" applyNumberFormat="1" applyBorder="1" applyAlignment="1"/>
    <xf numFmtId="0" fontId="9" fillId="5" borderId="5" xfId="3" applyFont="1" applyFill="1" applyBorder="1" applyAlignment="1">
      <alignment horizontal="right" vertical="top" wrapText="1"/>
    </xf>
    <xf numFmtId="43" fontId="9" fillId="0" borderId="7" xfId="3" applyNumberFormat="1" applyFont="1" applyFill="1" applyBorder="1" applyAlignment="1">
      <alignment horizontal="right" vertical="top" wrapText="1"/>
    </xf>
    <xf numFmtId="0" fontId="5" fillId="0" borderId="4" xfId="3" applyFont="1" applyFill="1" applyBorder="1" applyAlignment="1">
      <alignment horizontal="left" vertical="top"/>
    </xf>
    <xf numFmtId="0" fontId="5" fillId="0" borderId="8" xfId="3" applyFont="1" applyFill="1" applyBorder="1" applyAlignment="1">
      <alignment horizontal="left" vertical="top"/>
    </xf>
    <xf numFmtId="0" fontId="8" fillId="10" borderId="7" xfId="3" applyFont="1" applyFill="1" applyBorder="1" applyAlignment="1">
      <alignment horizontal="left" vertical="top"/>
    </xf>
    <xf numFmtId="0" fontId="8" fillId="10" borderId="5" xfId="3" applyFont="1" applyFill="1" applyBorder="1" applyAlignment="1">
      <alignment horizontal="center" vertical="top"/>
    </xf>
    <xf numFmtId="0" fontId="8" fillId="9" borderId="5" xfId="3" applyFont="1" applyFill="1" applyBorder="1" applyAlignment="1">
      <alignment horizontal="center" vertical="top"/>
    </xf>
    <xf numFmtId="0" fontId="5" fillId="0" borderId="7" xfId="3" applyFont="1" applyFill="1" applyBorder="1" applyAlignment="1">
      <alignment horizontal="left"/>
    </xf>
    <xf numFmtId="0" fontId="8" fillId="9" borderId="5" xfId="3" applyFont="1" applyFill="1" applyBorder="1" applyAlignment="1">
      <alignment horizontal="center" vertical="center"/>
    </xf>
    <xf numFmtId="0" fontId="8" fillId="11" borderId="4" xfId="3" applyFont="1" applyFill="1" applyBorder="1" applyAlignment="1">
      <alignment horizontal="right" vertical="top"/>
    </xf>
    <xf numFmtId="0" fontId="5" fillId="0" borderId="5" xfId="3" applyFont="1" applyFill="1" applyBorder="1" applyAlignment="1">
      <alignment horizontal="left"/>
    </xf>
    <xf numFmtId="0" fontId="5" fillId="9" borderId="5" xfId="3" applyFont="1" applyFill="1" applyBorder="1" applyAlignment="1">
      <alignment horizontal="left" vertical="center"/>
    </xf>
    <xf numFmtId="0" fontId="5" fillId="9" borderId="5" xfId="3" applyFont="1" applyFill="1" applyBorder="1" applyAlignment="1">
      <alignment horizontal="left" vertical="top"/>
    </xf>
    <xf numFmtId="43" fontId="8" fillId="11" borderId="7" xfId="3" applyNumberFormat="1" applyFont="1" applyFill="1" applyBorder="1" applyAlignment="1">
      <alignment horizontal="right" vertical="top" wrapText="1"/>
    </xf>
    <xf numFmtId="43" fontId="8" fillId="11" borderId="5" xfId="3" applyNumberFormat="1" applyFont="1" applyFill="1" applyBorder="1" applyAlignment="1">
      <alignment horizontal="right" vertical="top" wrapText="1"/>
    </xf>
    <xf numFmtId="43" fontId="8" fillId="11" borderId="0" xfId="3" applyNumberFormat="1" applyFont="1" applyFill="1" applyBorder="1" applyAlignment="1">
      <alignment horizontal="right" vertical="top" wrapText="1"/>
    </xf>
    <xf numFmtId="43" fontId="8" fillId="9" borderId="7" xfId="3" applyNumberFormat="1" applyFont="1" applyFill="1" applyBorder="1" applyAlignment="1">
      <alignment horizontal="right" vertical="top" wrapText="1"/>
    </xf>
    <xf numFmtId="43" fontId="8" fillId="9" borderId="5" xfId="3" applyNumberFormat="1" applyFont="1" applyFill="1" applyBorder="1" applyAlignment="1">
      <alignment horizontal="right" vertical="top" wrapText="1"/>
    </xf>
    <xf numFmtId="43" fontId="8" fillId="9" borderId="0" xfId="3" applyNumberFormat="1" applyFont="1" applyFill="1" applyBorder="1" applyAlignment="1">
      <alignment horizontal="right" vertical="top" wrapText="1"/>
    </xf>
    <xf numFmtId="0" fontId="5" fillId="0" borderId="14" xfId="5" applyFont="1" applyFill="1" applyBorder="1" applyAlignment="1">
      <alignment horizontal="left" vertical="top"/>
    </xf>
    <xf numFmtId="0" fontId="5" fillId="0" borderId="15" xfId="5" applyFont="1" applyFill="1" applyBorder="1" applyAlignment="1">
      <alignment horizontal="left" vertical="top"/>
    </xf>
    <xf numFmtId="0" fontId="5" fillId="0" borderId="16" xfId="5" applyFont="1" applyFill="1" applyBorder="1" applyAlignment="1">
      <alignment horizontal="left" vertical="top"/>
    </xf>
    <xf numFmtId="0" fontId="5" fillId="0" borderId="0" xfId="5" applyFont="1" applyFill="1" applyBorder="1" applyAlignment="1">
      <alignment horizontal="left" vertical="top"/>
    </xf>
    <xf numFmtId="0" fontId="5" fillId="0" borderId="23" xfId="5" applyFont="1" applyFill="1" applyBorder="1" applyAlignment="1">
      <alignment horizontal="left" vertical="top"/>
    </xf>
    <xf numFmtId="0" fontId="5" fillId="0" borderId="24" xfId="5" applyFont="1" applyFill="1" applyBorder="1" applyAlignment="1">
      <alignment horizontal="left" vertical="top"/>
    </xf>
    <xf numFmtId="0" fontId="5" fillId="0" borderId="20" xfId="5" applyFont="1" applyFill="1" applyBorder="1" applyAlignment="1">
      <alignment horizontal="left" vertical="top"/>
    </xf>
    <xf numFmtId="0" fontId="5" fillId="0" borderId="21" xfId="5" applyFont="1" applyFill="1" applyBorder="1" applyAlignment="1">
      <alignment horizontal="left" vertical="top"/>
    </xf>
    <xf numFmtId="0" fontId="8" fillId="0" borderId="0" xfId="5" applyFont="1" applyFill="1" applyBorder="1" applyAlignment="1">
      <alignment vertical="top" wrapText="1"/>
    </xf>
    <xf numFmtId="0" fontId="8" fillId="0" borderId="5" xfId="5" applyFont="1" applyFill="1" applyBorder="1" applyAlignment="1">
      <alignment horizontal="left" vertical="top" wrapText="1" indent="3"/>
    </xf>
    <xf numFmtId="0" fontId="8" fillId="0" borderId="5" xfId="5" applyFont="1" applyFill="1" applyBorder="1" applyAlignment="1">
      <alignment horizontal="left" vertical="top" wrapText="1" indent="1"/>
    </xf>
    <xf numFmtId="0" fontId="8" fillId="0" borderId="5" xfId="5" applyFont="1" applyFill="1" applyBorder="1" applyAlignment="1">
      <alignment horizontal="center" vertical="top" wrapText="1"/>
    </xf>
    <xf numFmtId="0" fontId="9" fillId="0" borderId="5" xfId="5" applyFont="1" applyFill="1" applyBorder="1" applyAlignment="1">
      <alignment horizontal="left" vertical="top" wrapText="1"/>
    </xf>
    <xf numFmtId="10" fontId="5" fillId="0" borderId="5" xfId="5" applyNumberFormat="1" applyFont="1" applyFill="1" applyBorder="1" applyAlignment="1">
      <alignment horizontal="left" vertical="top" indent="1" shrinkToFit="1"/>
    </xf>
    <xf numFmtId="10" fontId="5" fillId="0" borderId="5" xfId="5" applyNumberFormat="1" applyFont="1" applyFill="1" applyBorder="1" applyAlignment="1">
      <alignment horizontal="right" vertical="top" shrinkToFit="1"/>
    </xf>
    <xf numFmtId="10" fontId="5" fillId="7" borderId="5" xfId="5" applyNumberFormat="1" applyFont="1" applyFill="1" applyBorder="1" applyAlignment="1">
      <alignment horizontal="right" vertical="top" shrinkToFit="1"/>
    </xf>
    <xf numFmtId="10" fontId="6" fillId="0" borderId="5" xfId="5" applyNumberFormat="1" applyFont="1" applyFill="1" applyBorder="1" applyAlignment="1">
      <alignment horizontal="right" vertical="top" shrinkToFit="1"/>
    </xf>
    <xf numFmtId="0" fontId="5" fillId="0" borderId="0" xfId="5" applyFont="1" applyFill="1" applyBorder="1" applyAlignment="1">
      <alignment vertical="top" wrapText="1"/>
    </xf>
    <xf numFmtId="0" fontId="9" fillId="0" borderId="0" xfId="5" applyFont="1" applyFill="1" applyBorder="1" applyAlignment="1">
      <alignment vertical="top" wrapText="1"/>
    </xf>
    <xf numFmtId="43" fontId="9" fillId="0" borderId="4" xfId="3" applyNumberFormat="1" applyFont="1" applyFill="1" applyBorder="1" applyAlignment="1">
      <alignment horizontal="right" vertical="top" wrapText="1"/>
    </xf>
    <xf numFmtId="0" fontId="9" fillId="5" borderId="5" xfId="3" quotePrefix="1" applyFont="1" applyFill="1" applyBorder="1" applyAlignment="1">
      <alignment horizontal="right" vertical="top" wrapText="1"/>
    </xf>
    <xf numFmtId="43" fontId="5" fillId="0" borderId="0" xfId="3" applyNumberFormat="1" applyFont="1" applyFill="1" applyBorder="1" applyAlignment="1">
      <alignment horizontal="left" vertical="center" wrapText="1"/>
    </xf>
    <xf numFmtId="0" fontId="6" fillId="0" borderId="7" xfId="2" applyFont="1" applyBorder="1" applyAlignment="1">
      <alignment horizontal="center" vertical="top"/>
    </xf>
    <xf numFmtId="0" fontId="6" fillId="0" borderId="8" xfId="2" applyFont="1" applyBorder="1" applyAlignment="1">
      <alignment horizontal="center" vertical="top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8" fillId="0" borderId="25" xfId="3" applyFont="1" applyFill="1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8" fillId="2" borderId="25" xfId="3" applyFont="1" applyFill="1" applyBorder="1" applyAlignment="1">
      <alignment horizontal="left" vertical="top"/>
    </xf>
    <xf numFmtId="0" fontId="8" fillId="0" borderId="27" xfId="3" applyFont="1" applyFill="1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8" fillId="0" borderId="14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6" xfId="4" applyFont="1" applyFill="1" applyBorder="1" applyAlignment="1">
      <alignment horizontal="center" vertical="center" wrapText="1"/>
    </xf>
    <xf numFmtId="14" fontId="5" fillId="0" borderId="19" xfId="0" applyNumberFormat="1" applyFont="1" applyFill="1" applyBorder="1" applyAlignment="1">
      <alignment horizontal="left" vertical="top"/>
    </xf>
    <xf numFmtId="14" fontId="5" fillId="0" borderId="20" xfId="0" applyNumberFormat="1" applyFont="1" applyFill="1" applyBorder="1" applyAlignment="1">
      <alignment horizontal="left" vertical="top"/>
    </xf>
    <xf numFmtId="0" fontId="5" fillId="0" borderId="0" xfId="3" applyFont="1" applyFill="1" applyBorder="1" applyAlignment="1">
      <alignment horizontal="left" vertical="top" wrapText="1"/>
    </xf>
    <xf numFmtId="43" fontId="8" fillId="0" borderId="25" xfId="3" applyNumberFormat="1" applyFont="1" applyFill="1" applyBorder="1" applyAlignment="1">
      <alignment horizontal="right" vertical="top" wrapText="1"/>
    </xf>
    <xf numFmtId="0" fontId="0" fillId="0" borderId="25" xfId="0" applyBorder="1" applyAlignment="1">
      <alignment horizontal="right" vertical="top" wrapText="1"/>
    </xf>
    <xf numFmtId="43" fontId="8" fillId="0" borderId="27" xfId="3" applyNumberFormat="1" applyFont="1" applyFill="1" applyBorder="1" applyAlignment="1">
      <alignment horizontal="right" vertical="top" wrapText="1"/>
    </xf>
    <xf numFmtId="43" fontId="8" fillId="2" borderId="25" xfId="3" applyNumberFormat="1" applyFont="1" applyFill="1" applyBorder="1" applyAlignment="1">
      <alignment horizontal="right" vertical="top" wrapText="1"/>
    </xf>
    <xf numFmtId="0" fontId="6" fillId="0" borderId="5" xfId="2" applyFont="1" applyBorder="1" applyAlignment="1">
      <alignment horizontal="center" vertical="top" wrapText="1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horizontal="left" vertical="top"/>
    </xf>
    <xf numFmtId="43" fontId="6" fillId="0" borderId="5" xfId="2" applyNumberFormat="1" applyFont="1" applyBorder="1" applyAlignment="1">
      <alignment horizontal="right" vertical="top" wrapText="1"/>
    </xf>
    <xf numFmtId="0" fontId="5" fillId="0" borderId="5" xfId="2" applyFont="1" applyBorder="1" applyAlignment="1">
      <alignment horizontal="left" vertical="top"/>
    </xf>
    <xf numFmtId="0" fontId="6" fillId="0" borderId="12" xfId="2" applyFont="1" applyBorder="1" applyAlignment="1">
      <alignment horizontal="left" vertical="top"/>
    </xf>
    <xf numFmtId="0" fontId="6" fillId="0" borderId="0" xfId="2" applyFont="1"/>
    <xf numFmtId="0" fontId="13" fillId="0" borderId="14" xfId="4" applyFont="1" applyFill="1" applyBorder="1" applyAlignment="1">
      <alignment horizontal="center" vertical="center" wrapText="1"/>
    </xf>
    <xf numFmtId="0" fontId="13" fillId="0" borderId="15" xfId="4" applyFont="1" applyFill="1" applyBorder="1" applyAlignment="1">
      <alignment horizontal="center" vertical="center" wrapText="1"/>
    </xf>
    <xf numFmtId="0" fontId="13" fillId="0" borderId="16" xfId="4" applyFont="1" applyFill="1" applyBorder="1" applyAlignment="1">
      <alignment horizontal="center" vertical="center" wrapText="1"/>
    </xf>
    <xf numFmtId="0" fontId="9" fillId="0" borderId="0" xfId="5" applyFont="1" applyFill="1" applyBorder="1" applyAlignment="1">
      <alignment horizontal="left" vertical="top" wrapText="1"/>
    </xf>
    <xf numFmtId="0" fontId="5" fillId="0" borderId="0" xfId="5" applyFont="1" applyFill="1" applyBorder="1" applyAlignment="1">
      <alignment horizontal="left" vertical="top" wrapText="1"/>
    </xf>
    <xf numFmtId="0" fontId="9" fillId="0" borderId="0" xfId="5" applyFont="1" applyFill="1" applyBorder="1" applyAlignment="1">
      <alignment horizontal="center" vertical="top" wrapText="1"/>
    </xf>
    <xf numFmtId="0" fontId="13" fillId="0" borderId="14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top" wrapText="1"/>
    </xf>
    <xf numFmtId="0" fontId="8" fillId="2" borderId="6" xfId="5" applyFont="1" applyFill="1" applyBorder="1" applyAlignment="1">
      <alignment horizontal="center" vertical="top" wrapText="1"/>
    </xf>
    <xf numFmtId="0" fontId="8" fillId="2" borderId="2" xfId="5" applyFont="1" applyFill="1" applyBorder="1" applyAlignment="1">
      <alignment horizontal="center" vertical="top" wrapText="1"/>
    </xf>
    <xf numFmtId="0" fontId="8" fillId="0" borderId="7" xfId="5" applyFont="1" applyFill="1" applyBorder="1" applyAlignment="1">
      <alignment horizontal="left" vertical="top" wrapText="1"/>
    </xf>
    <xf numFmtId="0" fontId="8" fillId="0" borderId="4" xfId="5" applyFont="1" applyFill="1" applyBorder="1" applyAlignment="1">
      <alignment horizontal="left" vertical="top" wrapText="1"/>
    </xf>
    <xf numFmtId="0" fontId="8" fillId="0" borderId="8" xfId="5" applyFont="1" applyFill="1" applyBorder="1" applyAlignment="1">
      <alignment horizontal="left" vertical="top" wrapText="1"/>
    </xf>
    <xf numFmtId="0" fontId="9" fillId="0" borderId="13" xfId="5" applyFont="1" applyFill="1" applyBorder="1" applyAlignment="1">
      <alignment horizontal="left" vertical="top" wrapText="1"/>
    </xf>
    <xf numFmtId="0" fontId="5" fillId="0" borderId="13" xfId="5" applyFont="1" applyFill="1" applyBorder="1" applyAlignment="1">
      <alignment horizontal="left" vertical="top" wrapText="1"/>
    </xf>
    <xf numFmtId="2" fontId="8" fillId="13" borderId="0" xfId="0" applyNumberFormat="1" applyFont="1" applyFill="1" applyAlignment="1">
      <alignment horizontal="center" vertical="center"/>
    </xf>
    <xf numFmtId="14" fontId="5" fillId="0" borderId="19" xfId="2" applyNumberFormat="1" applyFont="1" applyBorder="1" applyAlignment="1">
      <alignment horizontal="left"/>
    </xf>
    <xf numFmtId="14" fontId="5" fillId="0" borderId="21" xfId="2" applyNumberFormat="1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</cellXfs>
  <cellStyles count="6">
    <cellStyle name="Normal" xfId="0" builtinId="0"/>
    <cellStyle name="Normal 2" xfId="2"/>
    <cellStyle name="Normal 3" xfId="3"/>
    <cellStyle name="Normal 3 2" xfId="4"/>
    <cellStyle name="Normal 4" xfId="5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45720</xdr:rowOff>
    </xdr:from>
    <xdr:to>
      <xdr:col>1</xdr:col>
      <xdr:colOff>123825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167640</xdr:colOff>
          <xdr:row>0</xdr:row>
          <xdr:rowOff>83820</xdr:rowOff>
        </xdr:from>
        <xdr:to>
          <xdr:col>5</xdr:col>
          <xdr:colOff>632460</xdr:colOff>
          <xdr:row>0</xdr:row>
          <xdr:rowOff>739140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45720</xdr:rowOff>
    </xdr:from>
    <xdr:to>
      <xdr:col>1</xdr:col>
      <xdr:colOff>619125</xdr:colOff>
      <xdr:row>0</xdr:row>
      <xdr:rowOff>746759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182880</xdr:colOff>
          <xdr:row>0</xdr:row>
          <xdr:rowOff>76200</xdr:rowOff>
        </xdr:from>
        <xdr:to>
          <xdr:col>13</xdr:col>
          <xdr:colOff>647700</xdr:colOff>
          <xdr:row>0</xdr:row>
          <xdr:rowOff>731520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53340</xdr:rowOff>
    </xdr:from>
    <xdr:to>
      <xdr:col>1</xdr:col>
      <xdr:colOff>154305</xdr:colOff>
      <xdr:row>0</xdr:row>
      <xdr:rowOff>754379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53340"/>
          <a:ext cx="51244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160020</xdr:colOff>
          <xdr:row>0</xdr:row>
          <xdr:rowOff>76200</xdr:rowOff>
        </xdr:from>
        <xdr:to>
          <xdr:col>5</xdr:col>
          <xdr:colOff>624840</xdr:colOff>
          <xdr:row>0</xdr:row>
          <xdr:rowOff>731520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45720</xdr:rowOff>
    </xdr:from>
    <xdr:to>
      <xdr:col>0</xdr:col>
      <xdr:colOff>626745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259080</xdr:colOff>
          <xdr:row>0</xdr:row>
          <xdr:rowOff>76200</xdr:rowOff>
        </xdr:from>
        <xdr:to>
          <xdr:col>21</xdr:col>
          <xdr:colOff>723900</xdr:colOff>
          <xdr:row>0</xdr:row>
          <xdr:rowOff>731520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0</xdr:col>
      <xdr:colOff>581025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198120</xdr:colOff>
          <xdr:row>0</xdr:row>
          <xdr:rowOff>76200</xdr:rowOff>
        </xdr:from>
        <xdr:to>
          <xdr:col>3</xdr:col>
          <xdr:colOff>662940</xdr:colOff>
          <xdr:row>0</xdr:row>
          <xdr:rowOff>731520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53340</xdr:rowOff>
    </xdr:from>
    <xdr:to>
      <xdr:col>0</xdr:col>
      <xdr:colOff>626745</xdr:colOff>
      <xdr:row>0</xdr:row>
      <xdr:rowOff>754379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5334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251460</xdr:colOff>
          <xdr:row>0</xdr:row>
          <xdr:rowOff>76200</xdr:rowOff>
        </xdr:from>
        <xdr:to>
          <xdr:col>5</xdr:col>
          <xdr:colOff>716280</xdr:colOff>
          <xdr:row>0</xdr:row>
          <xdr:rowOff>731520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205740</xdr:colOff>
      <xdr:row>25</xdr:row>
      <xdr:rowOff>71632</xdr:rowOff>
    </xdr:from>
    <xdr:ext cx="3586336" cy="460656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5550412"/>
          <a:ext cx="3586336" cy="460656"/>
        </a:xfrm>
        <a:prstGeom prst="rect">
          <a:avLst/>
        </a:prstGeom>
      </xdr:spPr>
    </xdr:pic>
    <xdr:clientData/>
  </xdr:oneCellAnchor>
  <xdr:oneCellAnchor>
    <xdr:from>
      <xdr:col>0</xdr:col>
      <xdr:colOff>708660</xdr:colOff>
      <xdr:row>30</xdr:row>
      <xdr:rowOff>60960</xdr:rowOff>
    </xdr:from>
    <xdr:ext cx="4296465" cy="74324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" y="8641080"/>
          <a:ext cx="4296465" cy="743241"/>
        </a:xfrm>
        <a:prstGeom prst="rect">
          <a:avLst/>
        </a:prstGeom>
      </xdr:spPr>
    </xdr:pic>
    <xdr:clientData/>
  </xdr:oneCellAnchor>
  <xdr:oneCellAnchor>
    <xdr:from>
      <xdr:col>0</xdr:col>
      <xdr:colOff>60960</xdr:colOff>
      <xdr:row>0</xdr:row>
      <xdr:rowOff>30480</xdr:rowOff>
    </xdr:from>
    <xdr:ext cx="426720" cy="640080"/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30480"/>
          <a:ext cx="426720" cy="64008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2377440</xdr:colOff>
          <xdr:row>0</xdr:row>
          <xdr:rowOff>76200</xdr:rowOff>
        </xdr:from>
        <xdr:to>
          <xdr:col>3</xdr:col>
          <xdr:colOff>2788920</xdr:colOff>
          <xdr:row>0</xdr:row>
          <xdr:rowOff>655320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0</xdr:row>
      <xdr:rowOff>22860</xdr:rowOff>
    </xdr:from>
    <xdr:to>
      <xdr:col>2</xdr:col>
      <xdr:colOff>228600</xdr:colOff>
      <xdr:row>0</xdr:row>
      <xdr:rowOff>701040</xdr:rowOff>
    </xdr:to>
    <xdr:pic>
      <xdr:nvPicPr>
        <xdr:cNvPr id="139" name="Imagem 138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" y="22860"/>
          <a:ext cx="449580" cy="678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411480</xdr:colOff>
          <xdr:row>0</xdr:row>
          <xdr:rowOff>83820</xdr:rowOff>
        </xdr:from>
        <xdr:to>
          <xdr:col>10</xdr:col>
          <xdr:colOff>822960</xdr:colOff>
          <xdr:row>0</xdr:row>
          <xdr:rowOff>662940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view="pageBreakPreview" zoomScaleNormal="100" zoomScaleSheetLayoutView="100" workbookViewId="0">
      <selection activeCell="E9" sqref="E9"/>
    </sheetView>
  </sheetViews>
  <sheetFormatPr defaultRowHeight="12" x14ac:dyDescent="0.25"/>
  <cols>
    <col min="1" max="1" width="6.88671875" style="1" customWidth="1"/>
    <col min="2" max="2" width="65" style="1" customWidth="1"/>
    <col min="3" max="3" width="10.109375" style="1" customWidth="1"/>
    <col min="4" max="5" width="12.5546875" style="1" customWidth="1"/>
    <col min="6" max="6" width="10.5546875" style="1" customWidth="1"/>
    <col min="7" max="7" width="8.88671875" style="1"/>
    <col min="8" max="9" width="12.5546875" style="1" customWidth="1"/>
    <col min="10" max="10" width="10.5546875" style="1" customWidth="1"/>
    <col min="11" max="16384" width="8.88671875" style="1"/>
  </cols>
  <sheetData>
    <row r="1" spans="1:13" ht="63" customHeight="1" thickBot="1" x14ac:dyDescent="0.3">
      <c r="A1" s="15"/>
      <c r="B1" s="16"/>
      <c r="C1" s="16"/>
      <c r="D1" s="16"/>
      <c r="E1" s="16"/>
      <c r="F1" s="17"/>
      <c r="M1" s="18"/>
    </row>
    <row r="2" spans="1:13" x14ac:dyDescent="0.25">
      <c r="A2" s="19" t="s">
        <v>101</v>
      </c>
      <c r="B2" s="20"/>
      <c r="C2" s="20"/>
      <c r="D2" s="21"/>
      <c r="E2" s="19" t="s">
        <v>102</v>
      </c>
      <c r="F2" s="22"/>
      <c r="M2" s="18"/>
    </row>
    <row r="3" spans="1:13" ht="12.6" thickBot="1" x14ac:dyDescent="0.3">
      <c r="A3" s="23" t="s">
        <v>112</v>
      </c>
      <c r="B3" s="24"/>
      <c r="C3" s="24"/>
      <c r="D3" s="25"/>
      <c r="E3" s="26">
        <v>52054330</v>
      </c>
      <c r="F3" s="25"/>
      <c r="M3" s="18"/>
    </row>
    <row r="4" spans="1:13" x14ac:dyDescent="0.25">
      <c r="A4" s="27" t="s">
        <v>103</v>
      </c>
      <c r="B4" s="28"/>
      <c r="C4" s="28"/>
      <c r="D4" s="29"/>
      <c r="E4" s="27" t="s">
        <v>104</v>
      </c>
      <c r="F4" s="30"/>
      <c r="M4" s="18"/>
    </row>
    <row r="5" spans="1:13" ht="12.6" thickBot="1" x14ac:dyDescent="0.3">
      <c r="A5" s="31" t="s">
        <v>31</v>
      </c>
      <c r="B5" s="24"/>
      <c r="C5" s="24"/>
      <c r="D5" s="25"/>
      <c r="E5" s="31" t="s">
        <v>32</v>
      </c>
      <c r="F5" s="25"/>
      <c r="M5" s="18"/>
    </row>
    <row r="6" spans="1:13" x14ac:dyDescent="0.25">
      <c r="A6" s="27" t="s">
        <v>105</v>
      </c>
      <c r="B6" s="28"/>
      <c r="C6" s="28"/>
      <c r="D6" s="29"/>
      <c r="E6" s="27" t="s">
        <v>106</v>
      </c>
      <c r="F6" s="30"/>
      <c r="M6" s="18"/>
    </row>
    <row r="7" spans="1:13" ht="12.6" thickBot="1" x14ac:dyDescent="0.3">
      <c r="A7" s="31" t="s">
        <v>33</v>
      </c>
      <c r="B7" s="24"/>
      <c r="C7" s="20"/>
      <c r="D7" s="22"/>
      <c r="E7" s="31" t="s">
        <v>34</v>
      </c>
      <c r="F7" s="25"/>
      <c r="M7" s="18"/>
    </row>
    <row r="8" spans="1:13" x14ac:dyDescent="0.25">
      <c r="A8" s="27" t="s">
        <v>107</v>
      </c>
      <c r="B8" s="28"/>
      <c r="C8" s="27" t="s">
        <v>108</v>
      </c>
      <c r="D8" s="29"/>
      <c r="E8" s="32" t="s">
        <v>109</v>
      </c>
      <c r="F8" s="30"/>
      <c r="M8" s="18"/>
    </row>
    <row r="9" spans="1:13" ht="12.6" thickBot="1" x14ac:dyDescent="0.3">
      <c r="A9" s="31" t="s">
        <v>110</v>
      </c>
      <c r="B9" s="24"/>
      <c r="C9" s="33">
        <v>45306</v>
      </c>
      <c r="D9" s="34"/>
      <c r="E9" s="35">
        <v>3477.9</v>
      </c>
      <c r="F9" s="25"/>
      <c r="M9" s="18"/>
    </row>
    <row r="10" spans="1:13" ht="16.95" customHeight="1" thickBot="1" x14ac:dyDescent="0.3">
      <c r="A10" s="333" t="s">
        <v>111</v>
      </c>
      <c r="B10" s="334"/>
      <c r="C10" s="335"/>
      <c r="D10" s="335"/>
      <c r="E10" s="334"/>
      <c r="F10" s="336"/>
      <c r="M10" s="18"/>
    </row>
    <row r="11" spans="1:13" s="6" customFormat="1" x14ac:dyDescent="0.3">
      <c r="A11" s="5" t="s">
        <v>0</v>
      </c>
      <c r="B11" s="5" t="s">
        <v>1</v>
      </c>
      <c r="C11" s="5" t="s">
        <v>2</v>
      </c>
      <c r="D11" s="5" t="s">
        <v>98</v>
      </c>
      <c r="E11" s="5" t="s">
        <v>99</v>
      </c>
      <c r="F11" s="5" t="s">
        <v>100</v>
      </c>
      <c r="H11" s="5" t="s">
        <v>98</v>
      </c>
      <c r="I11" s="5" t="s">
        <v>99</v>
      </c>
      <c r="J11" s="5" t="s">
        <v>100</v>
      </c>
    </row>
    <row r="12" spans="1:13" x14ac:dyDescent="0.25">
      <c r="A12" s="2">
        <v>1</v>
      </c>
      <c r="B12" s="4" t="s">
        <v>3</v>
      </c>
      <c r="C12" s="2">
        <v>1</v>
      </c>
      <c r="D12" s="8">
        <f>VLOOKUP(A12,Planilha!$B$12:$N$2088,13,FALSE)</f>
        <v>605039.94999999995</v>
      </c>
      <c r="E12" s="8">
        <f>TRUNC(D12*1.2034,2)</f>
        <v>728105.07</v>
      </c>
      <c r="F12" s="13">
        <f>E12/$E$39</f>
        <v>0.14310499042778543</v>
      </c>
      <c r="H12" s="8">
        <v>723818.38</v>
      </c>
      <c r="I12" s="8">
        <v>871043.04</v>
      </c>
      <c r="J12" s="7">
        <v>14.31</v>
      </c>
      <c r="K12" s="36"/>
    </row>
    <row r="13" spans="1:13" x14ac:dyDescent="0.25">
      <c r="A13" s="2">
        <v>2</v>
      </c>
      <c r="B13" s="4" t="s">
        <v>4</v>
      </c>
      <c r="C13" s="2">
        <v>1</v>
      </c>
      <c r="D13" s="8">
        <f>VLOOKUP(A13,Planilha!$B$12:$N$2088,13,FALSE)</f>
        <v>5656.0399999999991</v>
      </c>
      <c r="E13" s="8">
        <f t="shared" ref="E13:E39" si="0">TRUNC(D13*1.2034,2)</f>
        <v>6806.47</v>
      </c>
      <c r="F13" s="13">
        <f t="shared" ref="F13:F38" si="1">E13/$E$39</f>
        <v>1.3377737147153897E-3</v>
      </c>
      <c r="H13" s="8">
        <v>6788.3</v>
      </c>
      <c r="I13" s="8">
        <v>8169.04</v>
      </c>
      <c r="J13" s="7">
        <v>0.13</v>
      </c>
      <c r="K13" s="36"/>
    </row>
    <row r="14" spans="1:13" x14ac:dyDescent="0.25">
      <c r="A14" s="2">
        <v>3</v>
      </c>
      <c r="B14" s="4" t="s">
        <v>5</v>
      </c>
      <c r="C14" s="2">
        <v>1</v>
      </c>
      <c r="D14" s="8">
        <f>VLOOKUP(A14,Planilha!$B$12:$N$2088,13,FALSE)</f>
        <v>21102.61</v>
      </c>
      <c r="E14" s="8">
        <f t="shared" si="0"/>
        <v>25394.880000000001</v>
      </c>
      <c r="F14" s="13">
        <f t="shared" si="1"/>
        <v>4.9912220214518768E-3</v>
      </c>
      <c r="H14" s="8">
        <v>25241.18</v>
      </c>
      <c r="I14" s="8">
        <v>30375.24</v>
      </c>
      <c r="J14" s="7">
        <v>0.5</v>
      </c>
      <c r="K14" s="36"/>
    </row>
    <row r="15" spans="1:13" x14ac:dyDescent="0.25">
      <c r="A15" s="2">
        <v>4</v>
      </c>
      <c r="B15" s="4" t="s">
        <v>6</v>
      </c>
      <c r="C15" s="2">
        <v>1</v>
      </c>
      <c r="D15" s="8">
        <f>VLOOKUP(A15,Planilha!$B$12:$N$2088,13,FALSE)</f>
        <v>326528.97000000003</v>
      </c>
      <c r="E15" s="8">
        <f t="shared" si="0"/>
        <v>392944.96</v>
      </c>
      <c r="F15" s="13">
        <f t="shared" si="1"/>
        <v>7.7231140197178597E-2</v>
      </c>
      <c r="H15" s="8">
        <v>390752.65</v>
      </c>
      <c r="I15" s="8">
        <v>470231.74</v>
      </c>
      <c r="J15" s="7">
        <v>7.72</v>
      </c>
      <c r="K15" s="36"/>
    </row>
    <row r="16" spans="1:13" x14ac:dyDescent="0.25">
      <c r="A16" s="2">
        <v>5</v>
      </c>
      <c r="B16" s="4" t="s">
        <v>7</v>
      </c>
      <c r="C16" s="2">
        <v>1</v>
      </c>
      <c r="D16" s="8">
        <f>VLOOKUP(A16,Planilha!$B$12:$N$2088,13,FALSE)</f>
        <v>17303.719999999998</v>
      </c>
      <c r="E16" s="8">
        <f t="shared" si="0"/>
        <v>20823.29</v>
      </c>
      <c r="F16" s="13">
        <f t="shared" si="1"/>
        <v>4.0927015054640402E-3</v>
      </c>
      <c r="H16" s="8">
        <v>20697.34</v>
      </c>
      <c r="I16" s="8">
        <v>24907.18</v>
      </c>
      <c r="J16" s="7">
        <v>0.41</v>
      </c>
      <c r="K16" s="36"/>
    </row>
    <row r="17" spans="1:11" x14ac:dyDescent="0.25">
      <c r="A17" s="2">
        <v>6</v>
      </c>
      <c r="B17" s="4" t="s">
        <v>8</v>
      </c>
      <c r="C17" s="2">
        <v>1</v>
      </c>
      <c r="D17" s="8">
        <f>VLOOKUP(A17,Planilha!$B$12:$N$2088,13,FALSE)</f>
        <v>440707.25</v>
      </c>
      <c r="E17" s="8">
        <f t="shared" si="0"/>
        <v>530347.1</v>
      </c>
      <c r="F17" s="13">
        <f t="shared" si="1"/>
        <v>0.10423676443964848</v>
      </c>
      <c r="H17" s="8">
        <v>527311.17000000004</v>
      </c>
      <c r="I17" s="8">
        <v>634566.26</v>
      </c>
      <c r="J17" s="7">
        <v>10.42</v>
      </c>
      <c r="K17" s="36"/>
    </row>
    <row r="18" spans="1:11" x14ac:dyDescent="0.25">
      <c r="A18" s="2">
        <v>7</v>
      </c>
      <c r="B18" s="4" t="s">
        <v>9</v>
      </c>
      <c r="C18" s="2">
        <v>1</v>
      </c>
      <c r="D18" s="8">
        <f>VLOOKUP(A18,Planilha!$B$12:$N$2088,13,FALSE)</f>
        <v>986.6</v>
      </c>
      <c r="E18" s="8">
        <f t="shared" si="0"/>
        <v>1187.27</v>
      </c>
      <c r="F18" s="13">
        <f t="shared" si="1"/>
        <v>2.3335129637978874E-4</v>
      </c>
      <c r="H18" s="8">
        <v>1180.0999999999999</v>
      </c>
      <c r="I18" s="8">
        <v>1420.13</v>
      </c>
      <c r="J18" s="7">
        <v>0.02</v>
      </c>
      <c r="K18" s="36"/>
    </row>
    <row r="19" spans="1:11" x14ac:dyDescent="0.25">
      <c r="A19" s="2">
        <v>8</v>
      </c>
      <c r="B19" s="4" t="s">
        <v>10</v>
      </c>
      <c r="C19" s="2">
        <v>1</v>
      </c>
      <c r="D19" s="8">
        <f>VLOOKUP(A19,Planilha!$B$12:$N$2088,13,FALSE)</f>
        <v>207901.21</v>
      </c>
      <c r="E19" s="8">
        <f t="shared" si="0"/>
        <v>250188.31</v>
      </c>
      <c r="F19" s="13">
        <f t="shared" si="1"/>
        <v>4.917311687953748E-2</v>
      </c>
      <c r="H19" s="8">
        <v>248753.81</v>
      </c>
      <c r="I19" s="8">
        <v>299350.33</v>
      </c>
      <c r="J19" s="7">
        <v>4.92</v>
      </c>
      <c r="K19" s="36"/>
    </row>
    <row r="20" spans="1:11" x14ac:dyDescent="0.25">
      <c r="A20" s="2">
        <v>9</v>
      </c>
      <c r="B20" s="4" t="s">
        <v>11</v>
      </c>
      <c r="C20" s="2">
        <v>1</v>
      </c>
      <c r="D20" s="8">
        <f>VLOOKUP(A20,Planilha!$B$12:$N$2088,13,FALSE)</f>
        <v>2713.24</v>
      </c>
      <c r="E20" s="8">
        <f t="shared" si="0"/>
        <v>3265.11</v>
      </c>
      <c r="F20" s="13">
        <f t="shared" si="1"/>
        <v>6.4173915901405074E-4</v>
      </c>
      <c r="H20" s="8">
        <v>3245.43</v>
      </c>
      <c r="I20" s="8">
        <v>3905.55</v>
      </c>
      <c r="J20" s="7">
        <v>0.06</v>
      </c>
      <c r="K20" s="36"/>
    </row>
    <row r="21" spans="1:11" x14ac:dyDescent="0.25">
      <c r="A21" s="2">
        <v>10</v>
      </c>
      <c r="B21" s="4" t="s">
        <v>12</v>
      </c>
      <c r="C21" s="2">
        <v>1</v>
      </c>
      <c r="D21" s="8">
        <f>VLOOKUP(A21,Planilha!$B$12:$N$2088,13,FALSE)</f>
        <v>10357.950000000001</v>
      </c>
      <c r="E21" s="8">
        <f t="shared" si="0"/>
        <v>12464.75</v>
      </c>
      <c r="F21" s="13">
        <f t="shared" si="1"/>
        <v>2.4498770890782821E-3</v>
      </c>
      <c r="H21" s="8">
        <v>12398.04</v>
      </c>
      <c r="I21" s="8">
        <v>14919.8</v>
      </c>
      <c r="J21" s="7">
        <v>0.25</v>
      </c>
      <c r="K21" s="36"/>
    </row>
    <row r="22" spans="1:11" x14ac:dyDescent="0.25">
      <c r="A22" s="2">
        <v>11</v>
      </c>
      <c r="B22" s="4" t="s">
        <v>13</v>
      </c>
      <c r="C22" s="2">
        <v>1</v>
      </c>
      <c r="D22" s="8">
        <f>VLOOKUP(A22,Planilha!$B$12:$N$2088,13,FALSE)</f>
        <v>357.14</v>
      </c>
      <c r="E22" s="8">
        <f t="shared" si="0"/>
        <v>429.78</v>
      </c>
      <c r="F22" s="13">
        <f t="shared" si="1"/>
        <v>8.4470861857964576E-5</v>
      </c>
      <c r="H22" s="8">
        <v>427.19</v>
      </c>
      <c r="I22" s="8">
        <v>514.08000000000004</v>
      </c>
      <c r="J22" s="7">
        <v>0.01</v>
      </c>
      <c r="K22" s="36"/>
    </row>
    <row r="23" spans="1:11" x14ac:dyDescent="0.25">
      <c r="A23" s="2">
        <v>12</v>
      </c>
      <c r="B23" s="4" t="s">
        <v>14</v>
      </c>
      <c r="C23" s="2">
        <v>1</v>
      </c>
      <c r="D23" s="8">
        <f>VLOOKUP(A23,Planilha!$B$12:$N$2088,13,FALSE)</f>
        <v>10357.950000000001</v>
      </c>
      <c r="E23" s="8">
        <f t="shared" si="0"/>
        <v>12464.75</v>
      </c>
      <c r="F23" s="13">
        <f t="shared" si="1"/>
        <v>2.4498770890782821E-3</v>
      </c>
      <c r="H23" s="8">
        <v>12398.04</v>
      </c>
      <c r="I23" s="8">
        <v>14919.8</v>
      </c>
      <c r="J23" s="7">
        <v>0.25</v>
      </c>
      <c r="K23" s="36"/>
    </row>
    <row r="24" spans="1:11" x14ac:dyDescent="0.25">
      <c r="A24" s="2">
        <v>13</v>
      </c>
      <c r="B24" s="4" t="s">
        <v>15</v>
      </c>
      <c r="C24" s="2">
        <v>1</v>
      </c>
      <c r="D24" s="8">
        <f>VLOOKUP(A24,Planilha!$B$12:$N$2088,13,FALSE)</f>
        <v>77726.25999999998</v>
      </c>
      <c r="E24" s="8">
        <f t="shared" si="0"/>
        <v>93535.78</v>
      </c>
      <c r="F24" s="13">
        <f t="shared" si="1"/>
        <v>1.8383935853592458E-2</v>
      </c>
      <c r="H24" s="8">
        <v>92985.68</v>
      </c>
      <c r="I24" s="8">
        <v>111898.97</v>
      </c>
      <c r="J24" s="7">
        <v>1.84</v>
      </c>
      <c r="K24" s="36"/>
    </row>
    <row r="25" spans="1:11" x14ac:dyDescent="0.25">
      <c r="A25" s="2">
        <v>14</v>
      </c>
      <c r="B25" s="4" t="s">
        <v>16</v>
      </c>
      <c r="C25" s="2">
        <v>1</v>
      </c>
      <c r="D25" s="8">
        <f>VLOOKUP(A25,Planilha!$B$12:$N$2088,13,FALSE)</f>
        <v>17368.489999999998</v>
      </c>
      <c r="E25" s="8">
        <f t="shared" si="0"/>
        <v>20901.240000000002</v>
      </c>
      <c r="F25" s="13">
        <f t="shared" si="1"/>
        <v>4.1080221431899202E-3</v>
      </c>
      <c r="H25" s="8">
        <v>20778.2</v>
      </c>
      <c r="I25" s="8">
        <v>25004.49</v>
      </c>
      <c r="J25" s="7">
        <v>0.41</v>
      </c>
      <c r="K25" s="36"/>
    </row>
    <row r="26" spans="1:11" x14ac:dyDescent="0.25">
      <c r="A26" s="2">
        <v>15</v>
      </c>
      <c r="B26" s="4" t="s">
        <v>17</v>
      </c>
      <c r="C26" s="2">
        <v>1</v>
      </c>
      <c r="D26" s="8">
        <f>VLOOKUP(A26,Planilha!$B$12:$N$2088,13,FALSE)</f>
        <v>10068.470000000005</v>
      </c>
      <c r="E26" s="8">
        <f t="shared" si="0"/>
        <v>12116.39</v>
      </c>
      <c r="F26" s="13">
        <f t="shared" si="1"/>
        <v>2.3814088740919154E-3</v>
      </c>
      <c r="H26" s="8">
        <v>12043.64</v>
      </c>
      <c r="I26" s="8">
        <v>14493.32</v>
      </c>
      <c r="J26" s="7">
        <v>0.24</v>
      </c>
      <c r="K26" s="36"/>
    </row>
    <row r="27" spans="1:11" x14ac:dyDescent="0.25">
      <c r="A27" s="2">
        <v>16</v>
      </c>
      <c r="B27" s="4" t="s">
        <v>18</v>
      </c>
      <c r="C27" s="2">
        <v>1</v>
      </c>
      <c r="D27" s="8">
        <f>VLOOKUP(A27,Planilha!$B$12:$N$2088,13,FALSE)</f>
        <v>70826.449999999968</v>
      </c>
      <c r="E27" s="8">
        <f t="shared" si="0"/>
        <v>85232.54</v>
      </c>
      <c r="F27" s="13">
        <f t="shared" si="1"/>
        <v>1.6751980343765276E-2</v>
      </c>
      <c r="H27" s="8">
        <v>84717.7</v>
      </c>
      <c r="I27" s="8">
        <v>101949.28</v>
      </c>
      <c r="J27" s="7">
        <v>1.67</v>
      </c>
      <c r="K27" s="36"/>
    </row>
    <row r="28" spans="1:11" x14ac:dyDescent="0.25">
      <c r="A28" s="2">
        <v>17</v>
      </c>
      <c r="B28" s="4" t="s">
        <v>19</v>
      </c>
      <c r="C28" s="2">
        <v>1</v>
      </c>
      <c r="D28" s="8">
        <f>VLOOKUP(A28,Planilha!$B$12:$N$2088,13,FALSE)</f>
        <v>177946.36000000002</v>
      </c>
      <c r="E28" s="8">
        <f t="shared" si="0"/>
        <v>214140.64</v>
      </c>
      <c r="F28" s="13">
        <f t="shared" si="1"/>
        <v>4.2088148400614561E-2</v>
      </c>
      <c r="H28" s="8">
        <v>212859.82</v>
      </c>
      <c r="I28" s="8">
        <v>256155.51</v>
      </c>
      <c r="J28" s="7">
        <v>4.21</v>
      </c>
      <c r="K28" s="36"/>
    </row>
    <row r="29" spans="1:11" x14ac:dyDescent="0.25">
      <c r="A29" s="2">
        <v>18</v>
      </c>
      <c r="B29" s="4" t="s">
        <v>20</v>
      </c>
      <c r="C29" s="2">
        <v>1</v>
      </c>
      <c r="D29" s="8">
        <f>VLOOKUP(A29,Planilha!$B$12:$N$2088,13,FALSE)</f>
        <v>615060.79999999993</v>
      </c>
      <c r="E29" s="8">
        <f t="shared" si="0"/>
        <v>740164.16</v>
      </c>
      <c r="F29" s="13">
        <f t="shared" si="1"/>
        <v>0.14547513730647399</v>
      </c>
      <c r="H29" s="8">
        <v>736002.79</v>
      </c>
      <c r="I29" s="8">
        <v>885705.76</v>
      </c>
      <c r="J29" s="7">
        <v>14.55</v>
      </c>
      <c r="K29" s="36"/>
    </row>
    <row r="30" spans="1:11" x14ac:dyDescent="0.25">
      <c r="A30" s="2">
        <v>19</v>
      </c>
      <c r="B30" s="4" t="s">
        <v>21</v>
      </c>
      <c r="C30" s="2">
        <v>1</v>
      </c>
      <c r="D30" s="8">
        <f>VLOOKUP(A30,Planilha!$B$12:$N$2088,13,FALSE)</f>
        <v>495069.08</v>
      </c>
      <c r="E30" s="8">
        <f t="shared" si="0"/>
        <v>595766.13</v>
      </c>
      <c r="F30" s="13">
        <f t="shared" si="1"/>
        <v>0.11709450990479819</v>
      </c>
      <c r="H30" s="8">
        <v>592349.43000000005</v>
      </c>
      <c r="I30" s="8">
        <v>712833.3</v>
      </c>
      <c r="J30" s="7">
        <v>11.71</v>
      </c>
      <c r="K30" s="36"/>
    </row>
    <row r="31" spans="1:11" x14ac:dyDescent="0.25">
      <c r="A31" s="2">
        <v>20</v>
      </c>
      <c r="B31" s="4" t="s">
        <v>22</v>
      </c>
      <c r="C31" s="2">
        <v>1</v>
      </c>
      <c r="D31" s="8">
        <f>VLOOKUP(A31,Planilha!$B$12:$N$2088,13,FALSE)</f>
        <v>42971.51</v>
      </c>
      <c r="E31" s="8">
        <f t="shared" si="0"/>
        <v>51711.91</v>
      </c>
      <c r="F31" s="13">
        <f t="shared" si="1"/>
        <v>1.0163687482017538E-2</v>
      </c>
      <c r="H31" s="8">
        <v>51431.11</v>
      </c>
      <c r="I31" s="8">
        <v>61892.2</v>
      </c>
      <c r="J31" s="7">
        <v>1.02</v>
      </c>
      <c r="K31" s="36"/>
    </row>
    <row r="32" spans="1:11" x14ac:dyDescent="0.25">
      <c r="A32" s="2">
        <v>21</v>
      </c>
      <c r="B32" s="4" t="s">
        <v>23</v>
      </c>
      <c r="C32" s="2">
        <v>1</v>
      </c>
      <c r="D32" s="8">
        <f>VLOOKUP(A32,Planilha!$B$12:$N$2088,13,FALSE)</f>
        <v>503316.33999999997</v>
      </c>
      <c r="E32" s="8">
        <f t="shared" si="0"/>
        <v>605690.88</v>
      </c>
      <c r="F32" s="13">
        <f t="shared" si="1"/>
        <v>0.11904516416098702</v>
      </c>
      <c r="H32" s="8">
        <v>602212.05000000005</v>
      </c>
      <c r="I32" s="8">
        <v>724701.98</v>
      </c>
      <c r="J32" s="7">
        <v>11.9</v>
      </c>
      <c r="K32" s="36"/>
    </row>
    <row r="33" spans="1:11" x14ac:dyDescent="0.25">
      <c r="A33" s="2">
        <v>22</v>
      </c>
      <c r="B33" s="4" t="s">
        <v>24</v>
      </c>
      <c r="C33" s="2">
        <v>1</v>
      </c>
      <c r="D33" s="8">
        <f>VLOOKUP(A33,Planilha!$B$12:$N$2088,13,FALSE)</f>
        <v>140672.60999999999</v>
      </c>
      <c r="E33" s="8">
        <f t="shared" si="0"/>
        <v>169285.41</v>
      </c>
      <c r="F33" s="13">
        <f t="shared" si="1"/>
        <v>3.3272103128760985E-2</v>
      </c>
      <c r="H33" s="8">
        <v>168271.91</v>
      </c>
      <c r="I33" s="8">
        <v>202498.42</v>
      </c>
      <c r="J33" s="7">
        <v>3.33</v>
      </c>
      <c r="K33" s="36"/>
    </row>
    <row r="34" spans="1:11" x14ac:dyDescent="0.25">
      <c r="A34" s="2">
        <v>23</v>
      </c>
      <c r="B34" s="4" t="s">
        <v>25</v>
      </c>
      <c r="C34" s="2">
        <v>1</v>
      </c>
      <c r="D34" s="8">
        <f>VLOOKUP(A34,Planilha!$B$12:$N$2088,13,FALSE)</f>
        <v>56048.54</v>
      </c>
      <c r="E34" s="8">
        <f t="shared" si="0"/>
        <v>67448.81</v>
      </c>
      <c r="F34" s="13">
        <f t="shared" si="1"/>
        <v>1.3256687402843548E-2</v>
      </c>
      <c r="H34" s="8">
        <v>67066.37</v>
      </c>
      <c r="I34" s="8">
        <v>80707.67</v>
      </c>
      <c r="J34" s="7">
        <v>1.33</v>
      </c>
      <c r="K34" s="36"/>
    </row>
    <row r="35" spans="1:11" x14ac:dyDescent="0.25">
      <c r="A35" s="2">
        <v>24</v>
      </c>
      <c r="B35" s="4" t="s">
        <v>26</v>
      </c>
      <c r="C35" s="2">
        <v>1</v>
      </c>
      <c r="D35" s="8">
        <f>VLOOKUP(A35,Planilha!$B$12:$N$2088,13,FALSE)</f>
        <v>120840.69</v>
      </c>
      <c r="E35" s="8">
        <f t="shared" si="0"/>
        <v>145419.68</v>
      </c>
      <c r="F35" s="13">
        <f t="shared" si="1"/>
        <v>2.8581427010818127E-2</v>
      </c>
      <c r="H35" s="8">
        <v>144573.15</v>
      </c>
      <c r="I35" s="8">
        <v>173979.33</v>
      </c>
      <c r="J35" s="7">
        <v>2.86</v>
      </c>
      <c r="K35" s="36"/>
    </row>
    <row r="36" spans="1:11" x14ac:dyDescent="0.25">
      <c r="A36" s="2">
        <v>25</v>
      </c>
      <c r="B36" s="4" t="s">
        <v>27</v>
      </c>
      <c r="C36" s="2">
        <v>1</v>
      </c>
      <c r="D36" s="8">
        <f>VLOOKUP(A36,Planilha!$B$12:$N$2088,13,FALSE)</f>
        <v>14166.25</v>
      </c>
      <c r="E36" s="8">
        <f t="shared" si="0"/>
        <v>17047.66</v>
      </c>
      <c r="F36" s="13">
        <f t="shared" si="1"/>
        <v>3.3506224879276572E-3</v>
      </c>
      <c r="H36" s="8">
        <v>16955.55</v>
      </c>
      <c r="I36" s="8">
        <v>20404.310000000001</v>
      </c>
      <c r="J36" s="7">
        <v>0.34</v>
      </c>
      <c r="K36" s="36"/>
    </row>
    <row r="37" spans="1:11" x14ac:dyDescent="0.25">
      <c r="A37" s="2">
        <v>26</v>
      </c>
      <c r="B37" s="4" t="s">
        <v>28</v>
      </c>
      <c r="C37" s="2">
        <v>1</v>
      </c>
      <c r="D37" s="8">
        <f>VLOOKUP(A37,Planilha!$B$12:$N$2088,13,FALSE)</f>
        <v>139450.85999999999</v>
      </c>
      <c r="E37" s="8">
        <f t="shared" si="0"/>
        <v>167815.16</v>
      </c>
      <c r="F37" s="13">
        <f t="shared" si="1"/>
        <v>3.2983133691731177E-2</v>
      </c>
      <c r="H37" s="8">
        <v>166860.79</v>
      </c>
      <c r="I37" s="8">
        <v>200800.27</v>
      </c>
      <c r="J37" s="7">
        <v>3.3</v>
      </c>
      <c r="K37" s="36"/>
    </row>
    <row r="38" spans="1:11" x14ac:dyDescent="0.25">
      <c r="A38" s="2">
        <v>27</v>
      </c>
      <c r="B38" s="4" t="s">
        <v>29</v>
      </c>
      <c r="C38" s="2">
        <v>1</v>
      </c>
      <c r="D38" s="8">
        <f>VLOOKUP(A38,Planilha!$B$12:$N$2088,13,FALSE)</f>
        <v>97399.079999999987</v>
      </c>
      <c r="E38" s="8">
        <f t="shared" si="0"/>
        <v>117210.05</v>
      </c>
      <c r="F38" s="13">
        <f t="shared" si="1"/>
        <v>2.3036981576423105E-2</v>
      </c>
      <c r="H38" s="8">
        <v>116565.89</v>
      </c>
      <c r="I38" s="8">
        <v>140275.38</v>
      </c>
      <c r="J38" s="7">
        <v>2.29</v>
      </c>
      <c r="K38" s="36"/>
    </row>
    <row r="39" spans="1:11" s="12" customFormat="1" x14ac:dyDescent="0.25">
      <c r="A39" s="331" t="s">
        <v>30</v>
      </c>
      <c r="B39" s="332"/>
      <c r="C39" s="9"/>
      <c r="D39" s="10">
        <f>SUM(D12:D38)</f>
        <v>4227944.419999999</v>
      </c>
      <c r="E39" s="10">
        <f t="shared" si="0"/>
        <v>5087908.3099999996</v>
      </c>
      <c r="F39" s="14">
        <f>SUM(F12:F38)</f>
        <v>0.99999997444922506</v>
      </c>
      <c r="H39" s="10">
        <v>5058685.71</v>
      </c>
      <c r="I39" s="10">
        <v>6087622.3799999999</v>
      </c>
      <c r="J39" s="11">
        <v>100</v>
      </c>
      <c r="K39" s="36"/>
    </row>
  </sheetData>
  <mergeCells count="2">
    <mergeCell ref="A39:B39"/>
    <mergeCell ref="A10:F1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81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2050" r:id="rId4">
          <objectPr defaultSize="0" autoPict="0" r:id="rId5">
            <anchor moveWithCells="1" sizeWithCells="1">
              <from>
                <xdr:col>5</xdr:col>
                <xdr:colOff>167640</xdr:colOff>
                <xdr:row>0</xdr:row>
                <xdr:rowOff>83820</xdr:rowOff>
              </from>
              <to>
                <xdr:col>5</xdr:col>
                <xdr:colOff>632460</xdr:colOff>
                <xdr:row>0</xdr:row>
                <xdr:rowOff>739140</xdr:rowOff>
              </to>
            </anchor>
          </objectPr>
        </oleObject>
      </mc:Choice>
      <mc:Fallback>
        <oleObject progId="CorelDraw.Graphic.17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098"/>
  <sheetViews>
    <sheetView showGridLines="0" view="pageBreakPreview" zoomScaleNormal="100" zoomScaleSheetLayoutView="100" workbookViewId="0">
      <selection activeCell="L2" sqref="L2:L5"/>
    </sheetView>
  </sheetViews>
  <sheetFormatPr defaultRowHeight="12" x14ac:dyDescent="0.3"/>
  <cols>
    <col min="1" max="1" width="8.88671875" style="37"/>
    <col min="2" max="2" width="10" style="37" customWidth="1"/>
    <col min="3" max="3" width="11.33203125" style="37" customWidth="1"/>
    <col min="4" max="4" width="10.88671875" style="37" customWidth="1"/>
    <col min="5" max="5" width="69.44140625" style="37" customWidth="1"/>
    <col min="6" max="6" width="7.6640625" style="37" customWidth="1"/>
    <col min="7" max="8" width="11" style="37" customWidth="1"/>
    <col min="9" max="9" width="7.77734375" style="120" hidden="1" customWidth="1"/>
    <col min="10" max="10" width="11" style="37" customWidth="1"/>
    <col min="11" max="11" width="7" style="120" hidden="1" customWidth="1"/>
    <col min="12" max="14" width="11" style="37" customWidth="1"/>
    <col min="15" max="15" width="4.6640625" style="37" customWidth="1"/>
    <col min="16" max="19" width="11" style="37" customWidth="1"/>
    <col min="20" max="16384" width="8.88671875" style="37"/>
  </cols>
  <sheetData>
    <row r="1" spans="1:22" s="121" customFormat="1" ht="63.6" customHeight="1" thickBot="1" x14ac:dyDescent="0.35">
      <c r="B1" s="122"/>
      <c r="C1" s="123"/>
      <c r="D1" s="123"/>
      <c r="E1" s="123"/>
      <c r="F1" s="124"/>
      <c r="G1" s="123"/>
      <c r="H1" s="123"/>
      <c r="I1" s="125"/>
      <c r="J1" s="123"/>
      <c r="K1" s="125"/>
      <c r="L1" s="123"/>
      <c r="M1" s="123"/>
      <c r="N1" s="126"/>
    </row>
    <row r="2" spans="1:22" s="121" customFormat="1" x14ac:dyDescent="0.25">
      <c r="B2" s="19" t="s">
        <v>5243</v>
      </c>
      <c r="C2" s="127"/>
      <c r="D2" s="127"/>
      <c r="E2" s="127"/>
      <c r="F2" s="128"/>
      <c r="G2" s="127"/>
      <c r="H2" s="127"/>
      <c r="I2" s="129"/>
      <c r="J2" s="127"/>
      <c r="K2" s="129"/>
      <c r="L2" s="130" t="s">
        <v>102</v>
      </c>
      <c r="M2" s="127"/>
      <c r="N2" s="131"/>
    </row>
    <row r="3" spans="1:22" s="121" customFormat="1" ht="12.6" thickBot="1" x14ac:dyDescent="0.35">
      <c r="B3" s="23" t="s">
        <v>112</v>
      </c>
      <c r="C3" s="132"/>
      <c r="D3" s="132"/>
      <c r="E3" s="132"/>
      <c r="F3" s="133"/>
      <c r="G3" s="132"/>
      <c r="H3" s="132"/>
      <c r="I3" s="134"/>
      <c r="J3" s="132"/>
      <c r="K3" s="134"/>
      <c r="L3" s="135">
        <v>52054330</v>
      </c>
      <c r="M3" s="132"/>
      <c r="N3" s="136"/>
    </row>
    <row r="4" spans="1:22" s="121" customFormat="1" x14ac:dyDescent="0.25">
      <c r="B4" s="27" t="s">
        <v>5244</v>
      </c>
      <c r="C4" s="137"/>
      <c r="D4" s="137"/>
      <c r="E4" s="137"/>
      <c r="F4" s="138" t="s">
        <v>108</v>
      </c>
      <c r="G4" s="137"/>
      <c r="H4" s="137"/>
      <c r="I4" s="139"/>
      <c r="J4" s="127"/>
      <c r="K4" s="129"/>
      <c r="L4" s="138" t="s">
        <v>104</v>
      </c>
      <c r="M4" s="137"/>
      <c r="N4" s="131"/>
    </row>
    <row r="5" spans="1:22" s="121" customFormat="1" ht="12.6" thickBot="1" x14ac:dyDescent="0.3">
      <c r="B5" s="31" t="s">
        <v>31</v>
      </c>
      <c r="C5" s="140"/>
      <c r="D5" s="140"/>
      <c r="E5" s="140"/>
      <c r="F5" s="345">
        <v>45306</v>
      </c>
      <c r="G5" s="346"/>
      <c r="H5" s="141"/>
      <c r="I5" s="142"/>
      <c r="J5" s="132"/>
      <c r="K5" s="134"/>
      <c r="L5" s="143" t="s">
        <v>32</v>
      </c>
      <c r="M5" s="140"/>
      <c r="N5" s="136"/>
    </row>
    <row r="6" spans="1:22" s="121" customFormat="1" ht="12" customHeight="1" x14ac:dyDescent="0.25">
      <c r="B6" s="27" t="s">
        <v>106</v>
      </c>
      <c r="C6" s="144"/>
      <c r="D6" s="145"/>
      <c r="E6" s="27" t="s">
        <v>105</v>
      </c>
      <c r="F6" s="146" t="s">
        <v>5245</v>
      </c>
      <c r="G6" s="147"/>
      <c r="H6" s="147"/>
      <c r="I6" s="148"/>
      <c r="J6" s="149"/>
      <c r="K6" s="150"/>
      <c r="L6" s="146" t="s">
        <v>5246</v>
      </c>
      <c r="M6" s="144"/>
      <c r="N6" s="151"/>
    </row>
    <row r="7" spans="1:22" s="121" customFormat="1" ht="12.6" thickBot="1" x14ac:dyDescent="0.3">
      <c r="B7" s="31" t="s">
        <v>34</v>
      </c>
      <c r="C7" s="152"/>
      <c r="D7" s="153"/>
      <c r="E7" s="31" t="s">
        <v>33</v>
      </c>
      <c r="F7" s="154">
        <v>45078</v>
      </c>
      <c r="G7" s="155" t="s">
        <v>5247</v>
      </c>
      <c r="H7" s="155"/>
      <c r="I7" s="156"/>
      <c r="J7" s="157"/>
      <c r="K7" s="158"/>
      <c r="L7" s="154">
        <v>45078</v>
      </c>
      <c r="M7" s="155" t="s">
        <v>5248</v>
      </c>
      <c r="N7" s="159"/>
    </row>
    <row r="8" spans="1:22" s="121" customFormat="1" ht="12" customHeight="1" x14ac:dyDescent="0.3">
      <c r="B8" s="146" t="s">
        <v>5249</v>
      </c>
      <c r="C8" s="144"/>
      <c r="D8" s="145"/>
      <c r="E8" s="160" t="s">
        <v>5250</v>
      </c>
      <c r="F8" s="146" t="s">
        <v>5251</v>
      </c>
      <c r="G8" s="147"/>
      <c r="H8" s="147"/>
      <c r="I8" s="148"/>
      <c r="J8" s="149"/>
      <c r="K8" s="150"/>
      <c r="L8" s="160" t="s">
        <v>109</v>
      </c>
      <c r="M8" s="127"/>
      <c r="N8" s="161"/>
    </row>
    <row r="9" spans="1:22" s="121" customFormat="1" ht="12.6" thickBot="1" x14ac:dyDescent="0.35">
      <c r="B9" s="162">
        <v>2169.5700000000002</v>
      </c>
      <c r="C9" s="132"/>
      <c r="D9" s="136"/>
      <c r="E9" s="135">
        <v>1360.74</v>
      </c>
      <c r="F9" s="163">
        <v>52.41</v>
      </c>
      <c r="G9" s="164"/>
      <c r="H9" s="165"/>
      <c r="I9" s="166"/>
      <c r="J9" s="165"/>
      <c r="K9" s="166"/>
      <c r="L9" s="163">
        <v>3477.9</v>
      </c>
      <c r="M9" s="164"/>
      <c r="N9" s="167"/>
    </row>
    <row r="10" spans="1:22" s="168" customFormat="1" ht="12.6" thickBot="1" x14ac:dyDescent="0.35">
      <c r="B10" s="342" t="s">
        <v>5252</v>
      </c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4"/>
      <c r="O10" s="169"/>
      <c r="P10" s="169"/>
    </row>
    <row r="11" spans="1:22" s="59" customFormat="1" ht="24" x14ac:dyDescent="0.3">
      <c r="B11" s="66" t="s">
        <v>0</v>
      </c>
      <c r="C11" s="66" t="s">
        <v>113</v>
      </c>
      <c r="D11" s="66" t="s">
        <v>114</v>
      </c>
      <c r="E11" s="67" t="s">
        <v>1</v>
      </c>
      <c r="F11" s="66" t="s">
        <v>96</v>
      </c>
      <c r="G11" s="66" t="s">
        <v>97</v>
      </c>
      <c r="H11" s="66" t="s">
        <v>115</v>
      </c>
      <c r="I11" s="114"/>
      <c r="J11" s="66" t="s">
        <v>116</v>
      </c>
      <c r="K11" s="114"/>
      <c r="L11" s="66" t="s">
        <v>117</v>
      </c>
      <c r="M11" s="66" t="s">
        <v>118</v>
      </c>
      <c r="N11" s="66" t="s">
        <v>119</v>
      </c>
      <c r="O11" s="60"/>
      <c r="P11" s="66" t="s">
        <v>116</v>
      </c>
      <c r="Q11" s="66" t="s">
        <v>117</v>
      </c>
      <c r="R11" s="66" t="s">
        <v>118</v>
      </c>
      <c r="S11" s="66" t="s">
        <v>119</v>
      </c>
      <c r="U11" s="66" t="s">
        <v>116</v>
      </c>
      <c r="V11" s="66" t="s">
        <v>117</v>
      </c>
    </row>
    <row r="12" spans="1:22" x14ac:dyDescent="0.25">
      <c r="A12" s="51" t="s">
        <v>3163</v>
      </c>
      <c r="B12" s="90">
        <v>1</v>
      </c>
      <c r="C12" s="68"/>
      <c r="D12" s="68"/>
      <c r="E12" s="69" t="s">
        <v>3</v>
      </c>
      <c r="F12" s="70" t="s">
        <v>120</v>
      </c>
      <c r="G12" s="99">
        <v>1</v>
      </c>
      <c r="H12" s="72"/>
      <c r="I12" s="115"/>
      <c r="J12" s="72"/>
      <c r="K12" s="115"/>
      <c r="L12" s="72"/>
      <c r="M12" s="71">
        <f>M13+M19+M22+M24+M28</f>
        <v>605039.94999999995</v>
      </c>
      <c r="N12" s="71">
        <f>N13+N19+N22+N24+N28</f>
        <v>605039.94999999995</v>
      </c>
      <c r="O12" s="38"/>
      <c r="P12" s="72"/>
      <c r="Q12" s="72"/>
      <c r="R12" s="71">
        <v>723818.38</v>
      </c>
      <c r="S12" s="71">
        <v>723818.38</v>
      </c>
      <c r="T12" s="64">
        <f>N12-S12</f>
        <v>-118778.43000000005</v>
      </c>
    </row>
    <row r="13" spans="1:22" x14ac:dyDescent="0.25">
      <c r="A13" s="51" t="s">
        <v>3164</v>
      </c>
      <c r="B13" s="91" t="s">
        <v>121</v>
      </c>
      <c r="C13" s="73"/>
      <c r="D13" s="73"/>
      <c r="E13" s="74" t="s">
        <v>36</v>
      </c>
      <c r="F13" s="95"/>
      <c r="G13" s="100"/>
      <c r="H13" s="75"/>
      <c r="I13" s="115"/>
      <c r="J13" s="75"/>
      <c r="K13" s="115"/>
      <c r="L13" s="75"/>
      <c r="M13" s="76">
        <f>SUM(M14:M18)</f>
        <v>179996.67</v>
      </c>
      <c r="N13" s="76">
        <f>SUM(N14:N18)</f>
        <v>179996.67</v>
      </c>
      <c r="O13" s="38"/>
      <c r="P13" s="75"/>
      <c r="Q13" s="75"/>
      <c r="R13" s="76">
        <v>215329.97</v>
      </c>
      <c r="S13" s="76">
        <v>215329.97</v>
      </c>
      <c r="T13" s="64">
        <f t="shared" ref="T13:T76" si="0">N13-S13</f>
        <v>-35333.299999999988</v>
      </c>
    </row>
    <row r="14" spans="1:22" ht="36" x14ac:dyDescent="0.3">
      <c r="A14" s="51" t="s">
        <v>3165</v>
      </c>
      <c r="B14" s="92" t="s">
        <v>122</v>
      </c>
      <c r="C14" s="77" t="s">
        <v>123</v>
      </c>
      <c r="D14" s="78">
        <v>20212</v>
      </c>
      <c r="E14" s="79" t="s">
        <v>124</v>
      </c>
      <c r="F14" s="80" t="s">
        <v>125</v>
      </c>
      <c r="G14" s="101">
        <v>50.82</v>
      </c>
      <c r="H14" s="81">
        <v>50.82</v>
      </c>
      <c r="I14" s="116">
        <v>251.83</v>
      </c>
      <c r="J14" s="81">
        <v>210.55</v>
      </c>
      <c r="K14" s="116">
        <v>66.349999999999994</v>
      </c>
      <c r="L14" s="81">
        <v>55.47</v>
      </c>
      <c r="M14" s="81">
        <f>TRUNC(((J14*G14)+(L14*G14)),2)</f>
        <v>13519.13</v>
      </c>
      <c r="N14" s="81">
        <f>TRUNC(((J14*H14)+(L14*H14)),2)</f>
        <v>13519.13</v>
      </c>
      <c r="O14" s="49"/>
      <c r="P14" s="81">
        <v>251.83</v>
      </c>
      <c r="Q14" s="81">
        <v>66.349999999999994</v>
      </c>
      <c r="R14" s="81">
        <v>16169.9</v>
      </c>
      <c r="S14" s="81">
        <v>16169.9</v>
      </c>
      <c r="T14" s="64">
        <f t="shared" si="0"/>
        <v>-2650.7700000000004</v>
      </c>
      <c r="U14" s="81">
        <f>TRUNC(J14*H14,2)</f>
        <v>10700.15</v>
      </c>
      <c r="V14" s="81">
        <f>TRUNC(L14*H14,2)</f>
        <v>2818.98</v>
      </c>
    </row>
    <row r="15" spans="1:22" ht="24" x14ac:dyDescent="0.3">
      <c r="A15" s="51" t="s">
        <v>3166</v>
      </c>
      <c r="B15" s="92" t="s">
        <v>126</v>
      </c>
      <c r="C15" s="77" t="s">
        <v>123</v>
      </c>
      <c r="D15" s="78">
        <v>20600</v>
      </c>
      <c r="E15" s="79" t="s">
        <v>127</v>
      </c>
      <c r="F15" s="80" t="s">
        <v>125</v>
      </c>
      <c r="G15" s="101">
        <v>333.7</v>
      </c>
      <c r="H15" s="81">
        <v>333.7</v>
      </c>
      <c r="I15" s="116">
        <v>59.61</v>
      </c>
      <c r="J15" s="81">
        <v>49.83</v>
      </c>
      <c r="K15" s="116">
        <v>17.52</v>
      </c>
      <c r="L15" s="81">
        <v>14.64</v>
      </c>
      <c r="M15" s="81">
        <f>TRUNC(((J15*G15)+(L15*G15)),2)</f>
        <v>21513.63</v>
      </c>
      <c r="N15" s="81">
        <f>TRUNC(((J15*H15)+(L15*H15)),2)</f>
        <v>21513.63</v>
      </c>
      <c r="O15" s="48"/>
      <c r="P15" s="81">
        <v>59.61</v>
      </c>
      <c r="Q15" s="81">
        <v>17.52</v>
      </c>
      <c r="R15" s="81">
        <v>25738.28</v>
      </c>
      <c r="S15" s="81">
        <v>25738.28</v>
      </c>
      <c r="T15" s="64">
        <f t="shared" si="0"/>
        <v>-4224.6499999999978</v>
      </c>
      <c r="U15" s="81">
        <f t="shared" ref="U15:U78" si="1">TRUNC(J15*H15,2)</f>
        <v>16628.27</v>
      </c>
      <c r="V15" s="81">
        <f t="shared" ref="V15:V78" si="2">TRUNC(L15*H15,2)</f>
        <v>4885.3599999999997</v>
      </c>
    </row>
    <row r="16" spans="1:22" ht="24" x14ac:dyDescent="0.3">
      <c r="A16" s="51" t="s">
        <v>3167</v>
      </c>
      <c r="B16" s="92" t="s">
        <v>128</v>
      </c>
      <c r="C16" s="77" t="s">
        <v>123</v>
      </c>
      <c r="D16" s="78">
        <v>21301</v>
      </c>
      <c r="E16" s="82" t="s">
        <v>3057</v>
      </c>
      <c r="F16" s="80" t="s">
        <v>125</v>
      </c>
      <c r="G16" s="101">
        <v>7.5</v>
      </c>
      <c r="H16" s="81">
        <v>7.5</v>
      </c>
      <c r="I16" s="116">
        <v>410.66</v>
      </c>
      <c r="J16" s="81">
        <v>343.35</v>
      </c>
      <c r="K16" s="116">
        <v>3.1</v>
      </c>
      <c r="L16" s="81">
        <v>2.59</v>
      </c>
      <c r="M16" s="81">
        <f>TRUNC(((J16*G16)+(L16*G16)),2)</f>
        <v>2594.5500000000002</v>
      </c>
      <c r="N16" s="81">
        <f>TRUNC(((J16*H16)+(L16*H16)),2)</f>
        <v>2594.5500000000002</v>
      </c>
      <c r="O16" s="48"/>
      <c r="P16" s="81">
        <v>410.66</v>
      </c>
      <c r="Q16" s="81">
        <v>3.1</v>
      </c>
      <c r="R16" s="81">
        <v>3103.2</v>
      </c>
      <c r="S16" s="81">
        <v>3103.2</v>
      </c>
      <c r="T16" s="64">
        <f t="shared" si="0"/>
        <v>-508.64999999999964</v>
      </c>
      <c r="U16" s="81">
        <f t="shared" si="1"/>
        <v>2575.12</v>
      </c>
      <c r="V16" s="81">
        <f t="shared" si="2"/>
        <v>19.420000000000002</v>
      </c>
    </row>
    <row r="17" spans="1:22" ht="24" x14ac:dyDescent="0.3">
      <c r="A17" s="51" t="s">
        <v>3168</v>
      </c>
      <c r="B17" s="92" t="s">
        <v>129</v>
      </c>
      <c r="C17" s="77" t="s">
        <v>123</v>
      </c>
      <c r="D17" s="78">
        <v>20200</v>
      </c>
      <c r="E17" s="82" t="s">
        <v>3058</v>
      </c>
      <c r="F17" s="80" t="s">
        <v>125</v>
      </c>
      <c r="G17" s="101">
        <v>3122.82</v>
      </c>
      <c r="H17" s="81">
        <v>3122.82</v>
      </c>
      <c r="I17" s="116">
        <v>7.24</v>
      </c>
      <c r="J17" s="81">
        <v>6.05</v>
      </c>
      <c r="K17" s="116">
        <v>0</v>
      </c>
      <c r="L17" s="81">
        <v>0</v>
      </c>
      <c r="M17" s="81">
        <f>TRUNC(((J17*G17)+(L17*G17)),2)</f>
        <v>18893.060000000001</v>
      </c>
      <c r="N17" s="81">
        <f>TRUNC(((J17*H17)+(L17*H17)),2)</f>
        <v>18893.060000000001</v>
      </c>
      <c r="O17" s="48"/>
      <c r="P17" s="81">
        <v>7.24</v>
      </c>
      <c r="Q17" s="81">
        <v>0</v>
      </c>
      <c r="R17" s="81">
        <v>22609.21</v>
      </c>
      <c r="S17" s="81">
        <v>22609.21</v>
      </c>
      <c r="T17" s="64">
        <f t="shared" si="0"/>
        <v>-3716.1499999999978</v>
      </c>
      <c r="U17" s="81">
        <f t="shared" si="1"/>
        <v>18893.060000000001</v>
      </c>
      <c r="V17" s="81">
        <f t="shared" si="2"/>
        <v>0</v>
      </c>
    </row>
    <row r="18" spans="1:22" x14ac:dyDescent="0.3">
      <c r="A18" s="51" t="s">
        <v>3169</v>
      </c>
      <c r="B18" s="92" t="s">
        <v>130</v>
      </c>
      <c r="C18" s="77" t="s">
        <v>123</v>
      </c>
      <c r="D18" s="78">
        <v>21602</v>
      </c>
      <c r="E18" s="79" t="s">
        <v>131</v>
      </c>
      <c r="F18" s="80" t="s">
        <v>125</v>
      </c>
      <c r="G18" s="101">
        <v>3122.82</v>
      </c>
      <c r="H18" s="81">
        <v>3122.82</v>
      </c>
      <c r="I18" s="116">
        <v>47.3</v>
      </c>
      <c r="J18" s="81">
        <v>39.54</v>
      </c>
      <c r="K18" s="116">
        <v>0</v>
      </c>
      <c r="L18" s="81">
        <v>0</v>
      </c>
      <c r="M18" s="81">
        <f>TRUNC(((J18*G18)+(L18*G18)),2)</f>
        <v>123476.3</v>
      </c>
      <c r="N18" s="81">
        <f>TRUNC(((J18*H18)+(L18*H18)),2)</f>
        <v>123476.3</v>
      </c>
      <c r="O18" s="48"/>
      <c r="P18" s="81">
        <v>47.3</v>
      </c>
      <c r="Q18" s="81">
        <v>0</v>
      </c>
      <c r="R18" s="81">
        <v>147709.38</v>
      </c>
      <c r="S18" s="81">
        <v>147709.38</v>
      </c>
      <c r="T18" s="64">
        <f t="shared" si="0"/>
        <v>-24233.08</v>
      </c>
      <c r="U18" s="81">
        <f t="shared" si="1"/>
        <v>123476.3</v>
      </c>
      <c r="V18" s="81">
        <f t="shared" si="2"/>
        <v>0</v>
      </c>
    </row>
    <row r="19" spans="1:22" x14ac:dyDescent="0.25">
      <c r="A19" s="51" t="s">
        <v>3170</v>
      </c>
      <c r="B19" s="91" t="s">
        <v>132</v>
      </c>
      <c r="C19" s="95"/>
      <c r="D19" s="95"/>
      <c r="E19" s="74" t="s">
        <v>38</v>
      </c>
      <c r="F19" s="95"/>
      <c r="G19" s="100"/>
      <c r="H19" s="75"/>
      <c r="I19" s="115"/>
      <c r="J19" s="75"/>
      <c r="K19" s="115"/>
      <c r="L19" s="75"/>
      <c r="M19" s="76">
        <f>SUM(M20:M21)</f>
        <v>535.78</v>
      </c>
      <c r="N19" s="76">
        <f>SUM(N20:N21)</f>
        <v>535.78</v>
      </c>
      <c r="O19" s="38"/>
      <c r="P19" s="75"/>
      <c r="Q19" s="75"/>
      <c r="R19" s="76">
        <v>640.82000000000005</v>
      </c>
      <c r="S19" s="76">
        <v>640.82000000000005</v>
      </c>
      <c r="T19" s="64">
        <f t="shared" si="0"/>
        <v>-105.04000000000008</v>
      </c>
      <c r="U19" s="81">
        <f t="shared" si="1"/>
        <v>0</v>
      </c>
      <c r="V19" s="81">
        <f t="shared" si="2"/>
        <v>0</v>
      </c>
    </row>
    <row r="20" spans="1:22" ht="24" x14ac:dyDescent="0.3">
      <c r="A20" s="51" t="s">
        <v>3171</v>
      </c>
      <c r="B20" s="92" t="s">
        <v>133</v>
      </c>
      <c r="C20" s="77" t="s">
        <v>123</v>
      </c>
      <c r="D20" s="78">
        <v>30114</v>
      </c>
      <c r="E20" s="82" t="s">
        <v>3059</v>
      </c>
      <c r="F20" s="80" t="s">
        <v>120</v>
      </c>
      <c r="G20" s="101">
        <v>1</v>
      </c>
      <c r="H20" s="81">
        <v>1</v>
      </c>
      <c r="I20" s="116">
        <v>156.55000000000001</v>
      </c>
      <c r="J20" s="81">
        <v>130.88999999999999</v>
      </c>
      <c r="K20" s="116">
        <v>163.86</v>
      </c>
      <c r="L20" s="81">
        <v>137</v>
      </c>
      <c r="M20" s="81">
        <f>TRUNC(((J20*G20)+(L20*G20)),2)</f>
        <v>267.89</v>
      </c>
      <c r="N20" s="81">
        <f>TRUNC(((J20*H20)+(L20*H20)),2)</f>
        <v>267.89</v>
      </c>
      <c r="O20" s="48"/>
      <c r="P20" s="81">
        <v>156.55000000000001</v>
      </c>
      <c r="Q20" s="81">
        <v>163.86</v>
      </c>
      <c r="R20" s="81">
        <v>320.41000000000003</v>
      </c>
      <c r="S20" s="81">
        <v>320.41000000000003</v>
      </c>
      <c r="T20" s="64">
        <f t="shared" si="0"/>
        <v>-52.520000000000039</v>
      </c>
      <c r="U20" s="81">
        <f t="shared" si="1"/>
        <v>130.88999999999999</v>
      </c>
      <c r="V20" s="81">
        <f t="shared" si="2"/>
        <v>137</v>
      </c>
    </row>
    <row r="21" spans="1:22" ht="24" x14ac:dyDescent="0.3">
      <c r="A21" s="51" t="s">
        <v>3172</v>
      </c>
      <c r="B21" s="92" t="s">
        <v>134</v>
      </c>
      <c r="C21" s="77" t="s">
        <v>123</v>
      </c>
      <c r="D21" s="78">
        <v>30116</v>
      </c>
      <c r="E21" s="82" t="s">
        <v>3060</v>
      </c>
      <c r="F21" s="80" t="s">
        <v>120</v>
      </c>
      <c r="G21" s="101">
        <v>1</v>
      </c>
      <c r="H21" s="81">
        <v>1</v>
      </c>
      <c r="I21" s="116">
        <v>156.55000000000001</v>
      </c>
      <c r="J21" s="81">
        <v>130.88999999999999</v>
      </c>
      <c r="K21" s="116">
        <v>163.86</v>
      </c>
      <c r="L21" s="81">
        <v>137</v>
      </c>
      <c r="M21" s="81">
        <f>TRUNC(((J21*G21)+(L21*G21)),2)</f>
        <v>267.89</v>
      </c>
      <c r="N21" s="81">
        <f>TRUNC(((J21*H21)+(L21*H21)),2)</f>
        <v>267.89</v>
      </c>
      <c r="O21" s="48"/>
      <c r="P21" s="81">
        <v>156.55000000000001</v>
      </c>
      <c r="Q21" s="81">
        <v>163.86</v>
      </c>
      <c r="R21" s="81">
        <v>320.41000000000003</v>
      </c>
      <c r="S21" s="81">
        <v>320.41000000000003</v>
      </c>
      <c r="T21" s="64">
        <f t="shared" si="0"/>
        <v>-52.520000000000039</v>
      </c>
      <c r="U21" s="81">
        <f t="shared" si="1"/>
        <v>130.88999999999999</v>
      </c>
      <c r="V21" s="81">
        <f t="shared" si="2"/>
        <v>137</v>
      </c>
    </row>
    <row r="22" spans="1:22" x14ac:dyDescent="0.25">
      <c r="A22" s="51" t="s">
        <v>3173</v>
      </c>
      <c r="B22" s="91" t="s">
        <v>135</v>
      </c>
      <c r="C22" s="95"/>
      <c r="D22" s="95"/>
      <c r="E22" s="74" t="s">
        <v>42</v>
      </c>
      <c r="F22" s="95"/>
      <c r="G22" s="100"/>
      <c r="H22" s="75"/>
      <c r="I22" s="115"/>
      <c r="J22" s="75"/>
      <c r="K22" s="115"/>
      <c r="L22" s="75"/>
      <c r="M22" s="76">
        <f>M23</f>
        <v>5944.8</v>
      </c>
      <c r="N22" s="76">
        <f>N23</f>
        <v>5944.8</v>
      </c>
      <c r="O22" s="38"/>
      <c r="P22" s="75"/>
      <c r="Q22" s="75"/>
      <c r="R22" s="76">
        <v>7110.4</v>
      </c>
      <c r="S22" s="76">
        <v>7110.4</v>
      </c>
      <c r="T22" s="64">
        <f t="shared" si="0"/>
        <v>-1165.5999999999995</v>
      </c>
      <c r="U22" s="81">
        <f t="shared" si="1"/>
        <v>0</v>
      </c>
      <c r="V22" s="81">
        <f t="shared" si="2"/>
        <v>0</v>
      </c>
    </row>
    <row r="23" spans="1:22" x14ac:dyDescent="0.25">
      <c r="A23" s="51" t="s">
        <v>3174</v>
      </c>
      <c r="B23" s="92" t="s">
        <v>136</v>
      </c>
      <c r="C23" s="77" t="s">
        <v>123</v>
      </c>
      <c r="D23" s="78">
        <v>50101</v>
      </c>
      <c r="E23" s="79" t="s">
        <v>137</v>
      </c>
      <c r="F23" s="80" t="s">
        <v>138</v>
      </c>
      <c r="G23" s="101">
        <v>80</v>
      </c>
      <c r="H23" s="81">
        <v>80</v>
      </c>
      <c r="I23" s="116">
        <v>88.88</v>
      </c>
      <c r="J23" s="81">
        <v>74.31</v>
      </c>
      <c r="K23" s="116">
        <v>0</v>
      </c>
      <c r="L23" s="81">
        <v>0</v>
      </c>
      <c r="M23" s="81">
        <f>TRUNC(((J23*G23)+(L23*G23)),2)</f>
        <v>5944.8</v>
      </c>
      <c r="N23" s="81">
        <f>TRUNC(((J23*H23)+(L23*H23)),2)</f>
        <v>5944.8</v>
      </c>
      <c r="O23" s="38"/>
      <c r="P23" s="81">
        <v>88.88</v>
      </c>
      <c r="Q23" s="81">
        <v>0</v>
      </c>
      <c r="R23" s="81">
        <v>7110.4</v>
      </c>
      <c r="S23" s="81">
        <v>7110.4</v>
      </c>
      <c r="T23" s="64">
        <f t="shared" si="0"/>
        <v>-1165.5999999999995</v>
      </c>
      <c r="U23" s="81">
        <f t="shared" si="1"/>
        <v>5944.8</v>
      </c>
      <c r="V23" s="81">
        <f t="shared" si="2"/>
        <v>0</v>
      </c>
    </row>
    <row r="24" spans="1:22" x14ac:dyDescent="0.25">
      <c r="A24" s="51" t="s">
        <v>3175</v>
      </c>
      <c r="B24" s="91" t="s">
        <v>139</v>
      </c>
      <c r="C24" s="95"/>
      <c r="D24" s="95"/>
      <c r="E24" s="74" t="s">
        <v>76</v>
      </c>
      <c r="F24" s="95"/>
      <c r="G24" s="100"/>
      <c r="H24" s="75"/>
      <c r="I24" s="115"/>
      <c r="J24" s="75"/>
      <c r="K24" s="115"/>
      <c r="L24" s="75"/>
      <c r="M24" s="76">
        <f>SUM(M25:M27)</f>
        <v>251438.4</v>
      </c>
      <c r="N24" s="76">
        <f>SUM(N25:N27)</f>
        <v>251438.4</v>
      </c>
      <c r="O24" s="38"/>
      <c r="P24" s="75"/>
      <c r="Q24" s="75"/>
      <c r="R24" s="76">
        <v>300771.90000000002</v>
      </c>
      <c r="S24" s="76">
        <v>300771.90000000002</v>
      </c>
      <c r="T24" s="64">
        <f t="shared" si="0"/>
        <v>-49333.500000000029</v>
      </c>
      <c r="U24" s="81">
        <f t="shared" si="1"/>
        <v>0</v>
      </c>
      <c r="V24" s="81">
        <f t="shared" si="2"/>
        <v>0</v>
      </c>
    </row>
    <row r="25" spans="1:22" x14ac:dyDescent="0.25">
      <c r="A25" s="51" t="s">
        <v>3176</v>
      </c>
      <c r="B25" s="92" t="s">
        <v>140</v>
      </c>
      <c r="C25" s="77" t="s">
        <v>123</v>
      </c>
      <c r="D25" s="78">
        <v>250101</v>
      </c>
      <c r="E25" s="79" t="s">
        <v>141</v>
      </c>
      <c r="F25" s="80" t="s">
        <v>142</v>
      </c>
      <c r="G25" s="101">
        <v>1710</v>
      </c>
      <c r="H25" s="81">
        <v>1710</v>
      </c>
      <c r="I25" s="116">
        <v>0</v>
      </c>
      <c r="J25" s="81">
        <v>0</v>
      </c>
      <c r="K25" s="116">
        <v>90.47</v>
      </c>
      <c r="L25" s="81">
        <v>75.64</v>
      </c>
      <c r="M25" s="81">
        <f>TRUNC(((J25*G25)+(L25*G25)),2)</f>
        <v>129344.4</v>
      </c>
      <c r="N25" s="81">
        <f>TRUNC(((J25*H25)+(L25*H25)),2)</f>
        <v>129344.4</v>
      </c>
      <c r="O25" s="38"/>
      <c r="P25" s="81">
        <v>0</v>
      </c>
      <c r="Q25" s="81">
        <v>90.47</v>
      </c>
      <c r="R25" s="81">
        <v>154703.70000000001</v>
      </c>
      <c r="S25" s="81">
        <v>154703.70000000001</v>
      </c>
      <c r="T25" s="64">
        <f t="shared" si="0"/>
        <v>-25359.300000000017</v>
      </c>
      <c r="U25" s="81">
        <f t="shared" si="1"/>
        <v>0</v>
      </c>
      <c r="V25" s="81">
        <f t="shared" si="2"/>
        <v>129344.4</v>
      </c>
    </row>
    <row r="26" spans="1:22" x14ac:dyDescent="0.25">
      <c r="A26" s="51" t="s">
        <v>3177</v>
      </c>
      <c r="B26" s="92" t="s">
        <v>143</v>
      </c>
      <c r="C26" s="77" t="s">
        <v>123</v>
      </c>
      <c r="D26" s="78">
        <v>250103</v>
      </c>
      <c r="E26" s="79" t="s">
        <v>144</v>
      </c>
      <c r="F26" s="80" t="s">
        <v>142</v>
      </c>
      <c r="G26" s="101">
        <v>3420</v>
      </c>
      <c r="H26" s="81">
        <v>3420</v>
      </c>
      <c r="I26" s="116">
        <v>0</v>
      </c>
      <c r="J26" s="81">
        <v>0</v>
      </c>
      <c r="K26" s="116">
        <v>24.86</v>
      </c>
      <c r="L26" s="81">
        <v>20.78</v>
      </c>
      <c r="M26" s="81">
        <f>TRUNC(((J26*G26)+(L26*G26)),2)</f>
        <v>71067.600000000006</v>
      </c>
      <c r="N26" s="81">
        <f>TRUNC(((J26*H26)+(L26*H26)),2)</f>
        <v>71067.600000000006</v>
      </c>
      <c r="O26" s="38"/>
      <c r="P26" s="81">
        <v>0</v>
      </c>
      <c r="Q26" s="81">
        <v>24.86</v>
      </c>
      <c r="R26" s="81">
        <v>85021.2</v>
      </c>
      <c r="S26" s="81">
        <v>85021.2</v>
      </c>
      <c r="T26" s="64">
        <f t="shared" si="0"/>
        <v>-13953.599999999991</v>
      </c>
      <c r="U26" s="81">
        <f t="shared" si="1"/>
        <v>0</v>
      </c>
      <c r="V26" s="81">
        <f t="shared" si="2"/>
        <v>71067.600000000006</v>
      </c>
    </row>
    <row r="27" spans="1:22" x14ac:dyDescent="0.25">
      <c r="A27" s="51" t="s">
        <v>3178</v>
      </c>
      <c r="B27" s="92" t="s">
        <v>145</v>
      </c>
      <c r="C27" s="77" t="s">
        <v>123</v>
      </c>
      <c r="D27" s="78">
        <v>250105</v>
      </c>
      <c r="E27" s="79" t="s">
        <v>146</v>
      </c>
      <c r="F27" s="80" t="s">
        <v>142</v>
      </c>
      <c r="G27" s="101">
        <v>3420</v>
      </c>
      <c r="H27" s="81">
        <v>3420</v>
      </c>
      <c r="I27" s="116">
        <v>0</v>
      </c>
      <c r="J27" s="81">
        <v>0</v>
      </c>
      <c r="K27" s="116">
        <v>17.850000000000001</v>
      </c>
      <c r="L27" s="81">
        <v>14.92</v>
      </c>
      <c r="M27" s="81">
        <f>TRUNC(((J27*G27)+(L27*G27)),2)</f>
        <v>51026.400000000001</v>
      </c>
      <c r="N27" s="81">
        <f>TRUNC(((J27*H27)+(L27*H27)),2)</f>
        <v>51026.400000000001</v>
      </c>
      <c r="O27" s="38"/>
      <c r="P27" s="81">
        <v>0</v>
      </c>
      <c r="Q27" s="81">
        <v>17.850000000000001</v>
      </c>
      <c r="R27" s="81">
        <v>61047</v>
      </c>
      <c r="S27" s="81">
        <v>61047</v>
      </c>
      <c r="T27" s="64">
        <f t="shared" si="0"/>
        <v>-10020.599999999999</v>
      </c>
      <c r="U27" s="81">
        <f t="shared" si="1"/>
        <v>0</v>
      </c>
      <c r="V27" s="81">
        <f t="shared" si="2"/>
        <v>51026.400000000001</v>
      </c>
    </row>
    <row r="28" spans="1:22" x14ac:dyDescent="0.25">
      <c r="A28" s="51" t="s">
        <v>3179</v>
      </c>
      <c r="B28" s="91" t="s">
        <v>147</v>
      </c>
      <c r="C28" s="95"/>
      <c r="D28" s="95"/>
      <c r="E28" s="74" t="s">
        <v>80</v>
      </c>
      <c r="F28" s="95"/>
      <c r="G28" s="100"/>
      <c r="H28" s="75"/>
      <c r="I28" s="115"/>
      <c r="J28" s="75"/>
      <c r="K28" s="115"/>
      <c r="L28" s="75"/>
      <c r="M28" s="76">
        <f>SUM(M29:M32)</f>
        <v>167124.29999999999</v>
      </c>
      <c r="N28" s="76">
        <f>SUM(N29:N32)</f>
        <v>167124.29999999999</v>
      </c>
      <c r="O28" s="38"/>
      <c r="P28" s="75"/>
      <c r="Q28" s="75"/>
      <c r="R28" s="76">
        <v>199965.29</v>
      </c>
      <c r="S28" s="76">
        <v>199965.29</v>
      </c>
      <c r="T28" s="64">
        <f t="shared" si="0"/>
        <v>-32840.99000000002</v>
      </c>
      <c r="U28" s="81">
        <f t="shared" si="1"/>
        <v>0</v>
      </c>
      <c r="V28" s="81">
        <f t="shared" si="2"/>
        <v>0</v>
      </c>
    </row>
    <row r="29" spans="1:22" x14ac:dyDescent="0.25">
      <c r="A29" s="51" t="s">
        <v>3180</v>
      </c>
      <c r="B29" s="92" t="s">
        <v>148</v>
      </c>
      <c r="C29" s="77" t="s">
        <v>123</v>
      </c>
      <c r="D29" s="78">
        <v>270501</v>
      </c>
      <c r="E29" s="79" t="s">
        <v>149</v>
      </c>
      <c r="F29" s="80" t="s">
        <v>125</v>
      </c>
      <c r="G29" s="101">
        <v>1762.08</v>
      </c>
      <c r="H29" s="81">
        <v>1762.08</v>
      </c>
      <c r="I29" s="116">
        <v>1.6</v>
      </c>
      <c r="J29" s="81">
        <v>1.33</v>
      </c>
      <c r="K29" s="116">
        <v>2</v>
      </c>
      <c r="L29" s="81">
        <v>1.67</v>
      </c>
      <c r="M29" s="81">
        <f>TRUNC(((J29*G29)+(L29*G29)),2)</f>
        <v>5286.24</v>
      </c>
      <c r="N29" s="81">
        <f>TRUNC(((J29*H29)+(L29*H29)),2)</f>
        <v>5286.24</v>
      </c>
      <c r="O29" s="38"/>
      <c r="P29" s="81">
        <v>1.6</v>
      </c>
      <c r="Q29" s="81">
        <v>2</v>
      </c>
      <c r="R29" s="81">
        <v>6343.48</v>
      </c>
      <c r="S29" s="81">
        <v>6343.48</v>
      </c>
      <c r="T29" s="64">
        <f t="shared" si="0"/>
        <v>-1057.2399999999998</v>
      </c>
      <c r="U29" s="81">
        <f t="shared" si="1"/>
        <v>2343.56</v>
      </c>
      <c r="V29" s="81">
        <f t="shared" si="2"/>
        <v>2942.67</v>
      </c>
    </row>
    <row r="30" spans="1:22" x14ac:dyDescent="0.25">
      <c r="A30" s="51" t="s">
        <v>3181</v>
      </c>
      <c r="B30" s="92" t="s">
        <v>150</v>
      </c>
      <c r="C30" s="77" t="s">
        <v>123</v>
      </c>
      <c r="D30" s="78">
        <v>270804</v>
      </c>
      <c r="E30" s="79" t="s">
        <v>151</v>
      </c>
      <c r="F30" s="80" t="s">
        <v>120</v>
      </c>
      <c r="G30" s="101">
        <v>1</v>
      </c>
      <c r="H30" s="81">
        <v>1</v>
      </c>
      <c r="I30" s="116">
        <v>1597.48</v>
      </c>
      <c r="J30" s="81">
        <v>1335.65</v>
      </c>
      <c r="K30" s="116">
        <v>5.58</v>
      </c>
      <c r="L30" s="81">
        <v>4.66</v>
      </c>
      <c r="M30" s="81">
        <f>TRUNC(((J30*G30)+(L30*G30)),2)</f>
        <v>1340.31</v>
      </c>
      <c r="N30" s="81">
        <f>TRUNC(((J30*H30)+(L30*H30)),2)</f>
        <v>1340.31</v>
      </c>
      <c r="O30" s="38"/>
      <c r="P30" s="81">
        <v>1597.48</v>
      </c>
      <c r="Q30" s="81">
        <v>5.58</v>
      </c>
      <c r="R30" s="81">
        <v>1603.06</v>
      </c>
      <c r="S30" s="81">
        <v>1603.06</v>
      </c>
      <c r="T30" s="64">
        <f t="shared" si="0"/>
        <v>-262.75</v>
      </c>
      <c r="U30" s="81">
        <f t="shared" si="1"/>
        <v>1335.65</v>
      </c>
      <c r="V30" s="81">
        <f t="shared" si="2"/>
        <v>4.66</v>
      </c>
    </row>
    <row r="31" spans="1:22" x14ac:dyDescent="0.25">
      <c r="A31" s="51" t="s">
        <v>3182</v>
      </c>
      <c r="B31" s="92" t="s">
        <v>152</v>
      </c>
      <c r="C31" s="77" t="s">
        <v>123</v>
      </c>
      <c r="D31" s="78">
        <v>271500</v>
      </c>
      <c r="E31" s="79" t="s">
        <v>153</v>
      </c>
      <c r="F31" s="80" t="s">
        <v>154</v>
      </c>
      <c r="G31" s="101">
        <v>9975</v>
      </c>
      <c r="H31" s="81">
        <v>9975</v>
      </c>
      <c r="I31" s="116">
        <v>3.35</v>
      </c>
      <c r="J31" s="81">
        <v>2.8</v>
      </c>
      <c r="K31" s="116">
        <v>0</v>
      </c>
      <c r="L31" s="81">
        <v>0</v>
      </c>
      <c r="M31" s="81">
        <f>TRUNC(((J31*G31)+(L31*G31)),2)</f>
        <v>27930</v>
      </c>
      <c r="N31" s="81">
        <f>TRUNC(((J31*H31)+(L31*H31)),2)</f>
        <v>27930</v>
      </c>
      <c r="O31" s="38"/>
      <c r="P31" s="81">
        <v>3.35</v>
      </c>
      <c r="Q31" s="81">
        <v>0</v>
      </c>
      <c r="R31" s="81">
        <v>33416.25</v>
      </c>
      <c r="S31" s="81">
        <v>33416.25</v>
      </c>
      <c r="T31" s="64">
        <f t="shared" si="0"/>
        <v>-5486.25</v>
      </c>
      <c r="U31" s="81">
        <f t="shared" si="1"/>
        <v>27930</v>
      </c>
      <c r="V31" s="81">
        <f t="shared" si="2"/>
        <v>0</v>
      </c>
    </row>
    <row r="32" spans="1:22" x14ac:dyDescent="0.25">
      <c r="A32" s="51" t="s">
        <v>3183</v>
      </c>
      <c r="B32" s="92" t="s">
        <v>155</v>
      </c>
      <c r="C32" s="77" t="s">
        <v>123</v>
      </c>
      <c r="D32" s="78">
        <v>271502</v>
      </c>
      <c r="E32" s="79" t="s">
        <v>156</v>
      </c>
      <c r="F32" s="80" t="s">
        <v>154</v>
      </c>
      <c r="G32" s="101">
        <v>9975</v>
      </c>
      <c r="H32" s="81">
        <v>9975</v>
      </c>
      <c r="I32" s="116">
        <v>15.9</v>
      </c>
      <c r="J32" s="81">
        <v>13.29</v>
      </c>
      <c r="K32" s="116">
        <v>0</v>
      </c>
      <c r="L32" s="81">
        <v>0</v>
      </c>
      <c r="M32" s="81">
        <f>TRUNC(((J32*G32)+(L32*G32)),2)</f>
        <v>132567.75</v>
      </c>
      <c r="N32" s="81">
        <f>TRUNC(((J32*H32)+(L32*H32)),2)</f>
        <v>132567.75</v>
      </c>
      <c r="O32" s="38"/>
      <c r="P32" s="81">
        <v>15.9</v>
      </c>
      <c r="Q32" s="81">
        <v>0</v>
      </c>
      <c r="R32" s="81">
        <v>158602.5</v>
      </c>
      <c r="S32" s="81">
        <v>158602.5</v>
      </c>
      <c r="T32" s="64">
        <f t="shared" si="0"/>
        <v>-26034.75</v>
      </c>
      <c r="U32" s="81">
        <f t="shared" si="1"/>
        <v>132567.75</v>
      </c>
      <c r="V32" s="81">
        <f t="shared" si="2"/>
        <v>0</v>
      </c>
    </row>
    <row r="33" spans="1:22" x14ac:dyDescent="0.25">
      <c r="A33" s="51" t="s">
        <v>3184</v>
      </c>
      <c r="B33" s="90">
        <v>2</v>
      </c>
      <c r="C33" s="96"/>
      <c r="D33" s="96"/>
      <c r="E33" s="69" t="s">
        <v>4</v>
      </c>
      <c r="F33" s="70" t="s">
        <v>120</v>
      </c>
      <c r="G33" s="99">
        <v>1</v>
      </c>
      <c r="H33" s="72"/>
      <c r="I33" s="115"/>
      <c r="J33" s="72"/>
      <c r="K33" s="115"/>
      <c r="L33" s="72"/>
      <c r="M33" s="71">
        <f>M34</f>
        <v>5656.0399999999991</v>
      </c>
      <c r="N33" s="71">
        <f>N34</f>
        <v>5656.0399999999991</v>
      </c>
      <c r="O33" s="38"/>
      <c r="P33" s="72"/>
      <c r="Q33" s="72"/>
      <c r="R33" s="71">
        <v>6788.3</v>
      </c>
      <c r="S33" s="71">
        <v>6788.3</v>
      </c>
      <c r="T33" s="64">
        <f t="shared" si="0"/>
        <v>-1132.2600000000011</v>
      </c>
      <c r="U33" s="81">
        <f t="shared" si="1"/>
        <v>0</v>
      </c>
      <c r="V33" s="81">
        <f t="shared" si="2"/>
        <v>0</v>
      </c>
    </row>
    <row r="34" spans="1:22" x14ac:dyDescent="0.25">
      <c r="A34" s="51" t="s">
        <v>3185</v>
      </c>
      <c r="B34" s="91" t="s">
        <v>157</v>
      </c>
      <c r="C34" s="95"/>
      <c r="D34" s="95"/>
      <c r="E34" s="74" t="s">
        <v>40</v>
      </c>
      <c r="F34" s="95"/>
      <c r="G34" s="100"/>
      <c r="H34" s="75"/>
      <c r="I34" s="115"/>
      <c r="J34" s="75"/>
      <c r="K34" s="115"/>
      <c r="L34" s="75"/>
      <c r="M34" s="76">
        <f>SUM(M35:M40)</f>
        <v>5656.0399999999991</v>
      </c>
      <c r="N34" s="76">
        <f>SUM(N35:N40)</f>
        <v>5656.0399999999991</v>
      </c>
      <c r="O34" s="38"/>
      <c r="P34" s="75"/>
      <c r="Q34" s="75"/>
      <c r="R34" s="76">
        <v>6788.3</v>
      </c>
      <c r="S34" s="76">
        <v>6788.3</v>
      </c>
      <c r="T34" s="64">
        <f t="shared" si="0"/>
        <v>-1132.2600000000011</v>
      </c>
      <c r="U34" s="81">
        <f t="shared" si="1"/>
        <v>0</v>
      </c>
      <c r="V34" s="81">
        <f t="shared" si="2"/>
        <v>0</v>
      </c>
    </row>
    <row r="35" spans="1:22" x14ac:dyDescent="0.25">
      <c r="A35" s="51" t="s">
        <v>3186</v>
      </c>
      <c r="B35" s="92" t="s">
        <v>158</v>
      </c>
      <c r="C35" s="77" t="s">
        <v>123</v>
      </c>
      <c r="D35" s="78">
        <v>41004</v>
      </c>
      <c r="E35" s="79" t="s">
        <v>159</v>
      </c>
      <c r="F35" s="80" t="s">
        <v>160</v>
      </c>
      <c r="G35" s="101">
        <v>435.45</v>
      </c>
      <c r="H35" s="81">
        <v>435.45</v>
      </c>
      <c r="I35" s="116">
        <v>1.78</v>
      </c>
      <c r="J35" s="81">
        <v>1.48</v>
      </c>
      <c r="K35" s="116">
        <v>0</v>
      </c>
      <c r="L35" s="81">
        <v>0</v>
      </c>
      <c r="M35" s="81">
        <f t="shared" ref="M35:M40" si="3">TRUNC(((J35*G35)+(L35*G35)),2)</f>
        <v>644.46</v>
      </c>
      <c r="N35" s="81">
        <f t="shared" ref="N35:N40" si="4">TRUNC(((J35*H35)+(L35*H35)),2)</f>
        <v>644.46</v>
      </c>
      <c r="O35" s="38"/>
      <c r="P35" s="81">
        <v>1.78</v>
      </c>
      <c r="Q35" s="81">
        <v>0</v>
      </c>
      <c r="R35" s="81">
        <v>775.1</v>
      </c>
      <c r="S35" s="81">
        <v>775.1</v>
      </c>
      <c r="T35" s="64">
        <f t="shared" si="0"/>
        <v>-130.63999999999999</v>
      </c>
      <c r="U35" s="81">
        <f t="shared" si="1"/>
        <v>644.46</v>
      </c>
      <c r="V35" s="81">
        <f t="shared" si="2"/>
        <v>0</v>
      </c>
    </row>
    <row r="36" spans="1:22" x14ac:dyDescent="0.25">
      <c r="A36" s="51" t="s">
        <v>3187</v>
      </c>
      <c r="B36" s="92" t="s">
        <v>161</v>
      </c>
      <c r="C36" s="77" t="s">
        <v>123</v>
      </c>
      <c r="D36" s="78">
        <v>41005</v>
      </c>
      <c r="E36" s="79" t="s">
        <v>162</v>
      </c>
      <c r="F36" s="80" t="s">
        <v>160</v>
      </c>
      <c r="G36" s="101">
        <v>152.44999999999999</v>
      </c>
      <c r="H36" s="81">
        <v>152.44999999999999</v>
      </c>
      <c r="I36" s="116">
        <v>1.31</v>
      </c>
      <c r="J36" s="81">
        <v>1.0900000000000001</v>
      </c>
      <c r="K36" s="116">
        <v>0</v>
      </c>
      <c r="L36" s="81">
        <v>0</v>
      </c>
      <c r="M36" s="81">
        <f t="shared" si="3"/>
        <v>166.17</v>
      </c>
      <c r="N36" s="81">
        <f t="shared" si="4"/>
        <v>166.17</v>
      </c>
      <c r="O36" s="38"/>
      <c r="P36" s="81">
        <v>1.31</v>
      </c>
      <c r="Q36" s="81">
        <v>0</v>
      </c>
      <c r="R36" s="81">
        <v>199.7</v>
      </c>
      <c r="S36" s="81">
        <v>199.7</v>
      </c>
      <c r="T36" s="64">
        <f t="shared" si="0"/>
        <v>-33.53</v>
      </c>
      <c r="U36" s="81">
        <f t="shared" si="1"/>
        <v>166.17</v>
      </c>
      <c r="V36" s="81">
        <f t="shared" si="2"/>
        <v>0</v>
      </c>
    </row>
    <row r="37" spans="1:22" x14ac:dyDescent="0.25">
      <c r="A37" s="51" t="s">
        <v>3188</v>
      </c>
      <c r="B37" s="92" t="s">
        <v>163</v>
      </c>
      <c r="C37" s="77" t="s">
        <v>123</v>
      </c>
      <c r="D37" s="78">
        <v>41012</v>
      </c>
      <c r="E37" s="79" t="s">
        <v>164</v>
      </c>
      <c r="F37" s="80" t="s">
        <v>160</v>
      </c>
      <c r="G37" s="101">
        <v>152.44999999999999</v>
      </c>
      <c r="H37" s="81">
        <v>152.44999999999999</v>
      </c>
      <c r="I37" s="116">
        <v>5</v>
      </c>
      <c r="J37" s="81">
        <v>4.18</v>
      </c>
      <c r="K37" s="116">
        <v>0</v>
      </c>
      <c r="L37" s="81">
        <v>0</v>
      </c>
      <c r="M37" s="81">
        <f t="shared" si="3"/>
        <v>637.24</v>
      </c>
      <c r="N37" s="81">
        <f t="shared" si="4"/>
        <v>637.24</v>
      </c>
      <c r="O37" s="38"/>
      <c r="P37" s="81">
        <v>5</v>
      </c>
      <c r="Q37" s="81">
        <v>0</v>
      </c>
      <c r="R37" s="81">
        <v>762.25</v>
      </c>
      <c r="S37" s="81">
        <v>762.25</v>
      </c>
      <c r="T37" s="64">
        <f t="shared" si="0"/>
        <v>-125.00999999999999</v>
      </c>
      <c r="U37" s="81">
        <f t="shared" si="1"/>
        <v>637.24</v>
      </c>
      <c r="V37" s="81">
        <f t="shared" si="2"/>
        <v>0</v>
      </c>
    </row>
    <row r="38" spans="1:22" x14ac:dyDescent="0.25">
      <c r="A38" s="51" t="s">
        <v>3189</v>
      </c>
      <c r="B38" s="92" t="s">
        <v>165</v>
      </c>
      <c r="C38" s="77" t="s">
        <v>123</v>
      </c>
      <c r="D38" s="78">
        <v>41006</v>
      </c>
      <c r="E38" s="79" t="s">
        <v>166</v>
      </c>
      <c r="F38" s="80" t="s">
        <v>167</v>
      </c>
      <c r="G38" s="101">
        <v>1524.5</v>
      </c>
      <c r="H38" s="81">
        <v>1524.5</v>
      </c>
      <c r="I38" s="116">
        <v>2.5099999999999998</v>
      </c>
      <c r="J38" s="81">
        <v>2.09</v>
      </c>
      <c r="K38" s="116">
        <v>0</v>
      </c>
      <c r="L38" s="81">
        <v>0</v>
      </c>
      <c r="M38" s="81">
        <f t="shared" si="3"/>
        <v>3186.2</v>
      </c>
      <c r="N38" s="81">
        <f t="shared" si="4"/>
        <v>3186.2</v>
      </c>
      <c r="O38" s="38"/>
      <c r="P38" s="81">
        <v>2.5099999999999998</v>
      </c>
      <c r="Q38" s="81">
        <v>0</v>
      </c>
      <c r="R38" s="81">
        <v>3826.49</v>
      </c>
      <c r="S38" s="81">
        <v>3826.49</v>
      </c>
      <c r="T38" s="64">
        <f t="shared" si="0"/>
        <v>-640.29</v>
      </c>
      <c r="U38" s="81">
        <f t="shared" si="1"/>
        <v>3186.2</v>
      </c>
      <c r="V38" s="81">
        <f t="shared" si="2"/>
        <v>0</v>
      </c>
    </row>
    <row r="39" spans="1:22" x14ac:dyDescent="0.25">
      <c r="A39" s="51" t="s">
        <v>3190</v>
      </c>
      <c r="B39" s="92" t="s">
        <v>168</v>
      </c>
      <c r="C39" s="77" t="s">
        <v>123</v>
      </c>
      <c r="D39" s="78">
        <v>41010</v>
      </c>
      <c r="E39" s="79" t="s">
        <v>169</v>
      </c>
      <c r="F39" s="80" t="s">
        <v>160</v>
      </c>
      <c r="G39" s="101">
        <v>141.5</v>
      </c>
      <c r="H39" s="81">
        <v>141.5</v>
      </c>
      <c r="I39" s="116">
        <v>1.31</v>
      </c>
      <c r="J39" s="81">
        <v>1.0900000000000001</v>
      </c>
      <c r="K39" s="116">
        <v>0</v>
      </c>
      <c r="L39" s="81">
        <v>0</v>
      </c>
      <c r="M39" s="81">
        <f t="shared" si="3"/>
        <v>154.22999999999999</v>
      </c>
      <c r="N39" s="81">
        <f t="shared" si="4"/>
        <v>154.22999999999999</v>
      </c>
      <c r="O39" s="38"/>
      <c r="P39" s="81">
        <v>1.31</v>
      </c>
      <c r="Q39" s="81">
        <v>0</v>
      </c>
      <c r="R39" s="81">
        <v>185.36</v>
      </c>
      <c r="S39" s="81">
        <v>185.36</v>
      </c>
      <c r="T39" s="64">
        <f t="shared" si="0"/>
        <v>-31.130000000000024</v>
      </c>
      <c r="U39" s="81">
        <f t="shared" si="1"/>
        <v>154.22999999999999</v>
      </c>
      <c r="V39" s="81">
        <f t="shared" si="2"/>
        <v>0</v>
      </c>
    </row>
    <row r="40" spans="1:22" x14ac:dyDescent="0.25">
      <c r="A40" s="51" t="s">
        <v>3191</v>
      </c>
      <c r="B40" s="92" t="s">
        <v>170</v>
      </c>
      <c r="C40" s="77" t="s">
        <v>123</v>
      </c>
      <c r="D40" s="78">
        <v>41008</v>
      </c>
      <c r="E40" s="79" t="s">
        <v>171</v>
      </c>
      <c r="F40" s="80" t="s">
        <v>160</v>
      </c>
      <c r="G40" s="101">
        <v>235.16</v>
      </c>
      <c r="H40" s="81">
        <v>235.16</v>
      </c>
      <c r="I40" s="116">
        <v>4.42</v>
      </c>
      <c r="J40" s="81">
        <v>3.69</v>
      </c>
      <c r="K40" s="116">
        <v>0</v>
      </c>
      <c r="L40" s="81">
        <v>0</v>
      </c>
      <c r="M40" s="81">
        <f t="shared" si="3"/>
        <v>867.74</v>
      </c>
      <c r="N40" s="81">
        <f t="shared" si="4"/>
        <v>867.74</v>
      </c>
      <c r="O40" s="38"/>
      <c r="P40" s="81">
        <v>4.42</v>
      </c>
      <c r="Q40" s="81">
        <v>0</v>
      </c>
      <c r="R40" s="81">
        <v>1039.4000000000001</v>
      </c>
      <c r="S40" s="81">
        <v>1039.4000000000001</v>
      </c>
      <c r="T40" s="64">
        <f t="shared" si="0"/>
        <v>-171.66000000000008</v>
      </c>
      <c r="U40" s="81">
        <f t="shared" si="1"/>
        <v>867.74</v>
      </c>
      <c r="V40" s="81">
        <f t="shared" si="2"/>
        <v>0</v>
      </c>
    </row>
    <row r="41" spans="1:22" x14ac:dyDescent="0.25">
      <c r="A41" s="51" t="s">
        <v>3192</v>
      </c>
      <c r="B41" s="90">
        <v>3</v>
      </c>
      <c r="C41" s="96"/>
      <c r="D41" s="96"/>
      <c r="E41" s="69" t="s">
        <v>5</v>
      </c>
      <c r="F41" s="70" t="s">
        <v>120</v>
      </c>
      <c r="G41" s="99">
        <v>1</v>
      </c>
      <c r="H41" s="72"/>
      <c r="I41" s="115"/>
      <c r="J41" s="72"/>
      <c r="K41" s="115"/>
      <c r="L41" s="72"/>
      <c r="M41" s="71">
        <f>M42+M45+M47</f>
        <v>21102.61</v>
      </c>
      <c r="N41" s="71">
        <f>N42+N45+N47</f>
        <v>21102.61</v>
      </c>
      <c r="O41" s="38"/>
      <c r="P41" s="72"/>
      <c r="Q41" s="72"/>
      <c r="R41" s="71">
        <v>25241.18</v>
      </c>
      <c r="S41" s="71">
        <v>25241.18</v>
      </c>
      <c r="T41" s="64">
        <f t="shared" si="0"/>
        <v>-4138.57</v>
      </c>
      <c r="U41" s="81">
        <f t="shared" si="1"/>
        <v>0</v>
      </c>
      <c r="V41" s="81">
        <f t="shared" si="2"/>
        <v>0</v>
      </c>
    </row>
    <row r="42" spans="1:22" x14ac:dyDescent="0.25">
      <c r="A42" s="51" t="s">
        <v>3193</v>
      </c>
      <c r="B42" s="91" t="s">
        <v>172</v>
      </c>
      <c r="C42" s="95"/>
      <c r="D42" s="95"/>
      <c r="E42" s="74" t="s">
        <v>48</v>
      </c>
      <c r="F42" s="95"/>
      <c r="G42" s="100"/>
      <c r="H42" s="75"/>
      <c r="I42" s="115"/>
      <c r="J42" s="75"/>
      <c r="K42" s="115"/>
      <c r="L42" s="75"/>
      <c r="M42" s="76">
        <f>SUM(M43:M44)</f>
        <v>13102.86</v>
      </c>
      <c r="N42" s="76">
        <f>SUM(N43:N44)</f>
        <v>13102.86</v>
      </c>
      <c r="O42" s="38"/>
      <c r="P42" s="75"/>
      <c r="Q42" s="75"/>
      <c r="R42" s="76">
        <v>15672.09</v>
      </c>
      <c r="S42" s="76">
        <v>15672.09</v>
      </c>
      <c r="T42" s="64">
        <f t="shared" si="0"/>
        <v>-2569.2299999999996</v>
      </c>
      <c r="U42" s="81">
        <f t="shared" si="1"/>
        <v>0</v>
      </c>
      <c r="V42" s="81">
        <f t="shared" si="2"/>
        <v>0</v>
      </c>
    </row>
    <row r="43" spans="1:22" x14ac:dyDescent="0.25">
      <c r="A43" s="51" t="s">
        <v>3194</v>
      </c>
      <c r="B43" s="92" t="s">
        <v>173</v>
      </c>
      <c r="C43" s="77" t="s">
        <v>123</v>
      </c>
      <c r="D43" s="78">
        <v>271417</v>
      </c>
      <c r="E43" s="79" t="s">
        <v>174</v>
      </c>
      <c r="F43" s="80" t="s">
        <v>138</v>
      </c>
      <c r="G43" s="101">
        <v>60.7</v>
      </c>
      <c r="H43" s="81">
        <v>60.7</v>
      </c>
      <c r="I43" s="116">
        <v>18.53</v>
      </c>
      <c r="J43" s="81">
        <v>15.49</v>
      </c>
      <c r="K43" s="116">
        <v>35.86</v>
      </c>
      <c r="L43" s="81">
        <v>29.98</v>
      </c>
      <c r="M43" s="81">
        <f>TRUNC(((J43*G43)+(L43*G43)),2)</f>
        <v>2760.02</v>
      </c>
      <c r="N43" s="81">
        <f>TRUNC(((J43*H43)+(L43*H43)),2)</f>
        <v>2760.02</v>
      </c>
      <c r="O43" s="38"/>
      <c r="P43" s="81">
        <v>18.53</v>
      </c>
      <c r="Q43" s="81">
        <v>35.86</v>
      </c>
      <c r="R43" s="81">
        <v>3301.47</v>
      </c>
      <c r="S43" s="81">
        <v>3301.47</v>
      </c>
      <c r="T43" s="64">
        <f t="shared" si="0"/>
        <v>-541.44999999999982</v>
      </c>
      <c r="U43" s="81">
        <f t="shared" si="1"/>
        <v>940.24</v>
      </c>
      <c r="V43" s="81">
        <f t="shared" si="2"/>
        <v>1819.78</v>
      </c>
    </row>
    <row r="44" spans="1:22" x14ac:dyDescent="0.3">
      <c r="A44" s="51" t="s">
        <v>3195</v>
      </c>
      <c r="B44" s="92" t="s">
        <v>175</v>
      </c>
      <c r="C44" s="77" t="s">
        <v>123</v>
      </c>
      <c r="D44" s="78">
        <v>180324</v>
      </c>
      <c r="E44" s="79" t="s">
        <v>176</v>
      </c>
      <c r="F44" s="80" t="s">
        <v>125</v>
      </c>
      <c r="G44" s="101">
        <v>21.22</v>
      </c>
      <c r="H44" s="81">
        <v>21.22</v>
      </c>
      <c r="I44" s="116">
        <v>513.88</v>
      </c>
      <c r="J44" s="81">
        <v>429.65</v>
      </c>
      <c r="K44" s="116">
        <v>69.09</v>
      </c>
      <c r="L44" s="81">
        <v>57.76</v>
      </c>
      <c r="M44" s="81">
        <f>TRUNC(((J44*G44)+(L44*G44)),2)</f>
        <v>10342.84</v>
      </c>
      <c r="N44" s="81">
        <f>TRUNC(((J44*H44)+(L44*H44)),2)</f>
        <v>10342.84</v>
      </c>
      <c r="O44" s="48"/>
      <c r="P44" s="81">
        <v>513.88</v>
      </c>
      <c r="Q44" s="81">
        <v>69.09</v>
      </c>
      <c r="R44" s="81">
        <v>12370.62</v>
      </c>
      <c r="S44" s="81">
        <v>12370.62</v>
      </c>
      <c r="T44" s="64">
        <f t="shared" si="0"/>
        <v>-2027.7800000000007</v>
      </c>
      <c r="U44" s="81">
        <f t="shared" si="1"/>
        <v>9117.17</v>
      </c>
      <c r="V44" s="81">
        <f t="shared" si="2"/>
        <v>1225.6600000000001</v>
      </c>
    </row>
    <row r="45" spans="1:22" x14ac:dyDescent="0.25">
      <c r="A45" s="51" t="s">
        <v>3196</v>
      </c>
      <c r="B45" s="91" t="s">
        <v>177</v>
      </c>
      <c r="C45" s="95"/>
      <c r="D45" s="95"/>
      <c r="E45" s="74" t="s">
        <v>70</v>
      </c>
      <c r="F45" s="95"/>
      <c r="G45" s="100"/>
      <c r="H45" s="75"/>
      <c r="I45" s="115"/>
      <c r="J45" s="75"/>
      <c r="K45" s="115"/>
      <c r="L45" s="75"/>
      <c r="M45" s="76">
        <f>M46</f>
        <v>7298.86</v>
      </c>
      <c r="N45" s="76">
        <f>N46</f>
        <v>7298.86</v>
      </c>
      <c r="O45" s="38"/>
      <c r="P45" s="75"/>
      <c r="Q45" s="75"/>
      <c r="R45" s="76">
        <v>8730.3700000000008</v>
      </c>
      <c r="S45" s="76">
        <v>8730.3700000000008</v>
      </c>
      <c r="T45" s="64">
        <f t="shared" si="0"/>
        <v>-1431.5100000000011</v>
      </c>
      <c r="U45" s="81">
        <f t="shared" si="1"/>
        <v>0</v>
      </c>
      <c r="V45" s="81">
        <f t="shared" si="2"/>
        <v>0</v>
      </c>
    </row>
    <row r="46" spans="1:22" ht="24" x14ac:dyDescent="0.3">
      <c r="A46" s="51" t="s">
        <v>3197</v>
      </c>
      <c r="B46" s="92" t="s">
        <v>178</v>
      </c>
      <c r="C46" s="77" t="s">
        <v>123</v>
      </c>
      <c r="D46" s="78">
        <v>221120</v>
      </c>
      <c r="E46" s="82" t="s">
        <v>3061</v>
      </c>
      <c r="F46" s="80" t="s">
        <v>125</v>
      </c>
      <c r="G46" s="101">
        <v>36.99</v>
      </c>
      <c r="H46" s="81">
        <v>36.99</v>
      </c>
      <c r="I46" s="116">
        <v>211.35</v>
      </c>
      <c r="J46" s="81">
        <v>176.7</v>
      </c>
      <c r="K46" s="116">
        <v>24.67</v>
      </c>
      <c r="L46" s="81">
        <v>20.62</v>
      </c>
      <c r="M46" s="81">
        <f>TRUNC(((J46*G46)+(L46*G46)),2)</f>
        <v>7298.86</v>
      </c>
      <c r="N46" s="81">
        <f>TRUNC(((J46*H46)+(L46*H46)),2)</f>
        <v>7298.86</v>
      </c>
      <c r="O46" s="48"/>
      <c r="P46" s="81">
        <v>211.35</v>
      </c>
      <c r="Q46" s="81">
        <v>24.67</v>
      </c>
      <c r="R46" s="81">
        <v>8730.3700000000008</v>
      </c>
      <c r="S46" s="81">
        <v>8730.3700000000008</v>
      </c>
      <c r="T46" s="64">
        <f t="shared" si="0"/>
        <v>-1431.5100000000011</v>
      </c>
      <c r="U46" s="81">
        <f t="shared" si="1"/>
        <v>6536.13</v>
      </c>
      <c r="V46" s="81">
        <f t="shared" si="2"/>
        <v>762.73</v>
      </c>
    </row>
    <row r="47" spans="1:22" x14ac:dyDescent="0.25">
      <c r="A47" s="51" t="s">
        <v>3198</v>
      </c>
      <c r="B47" s="91" t="s">
        <v>179</v>
      </c>
      <c r="C47" s="95"/>
      <c r="D47" s="95"/>
      <c r="E47" s="74" t="s">
        <v>78</v>
      </c>
      <c r="F47" s="95"/>
      <c r="G47" s="100"/>
      <c r="H47" s="75"/>
      <c r="I47" s="115"/>
      <c r="J47" s="75"/>
      <c r="K47" s="115"/>
      <c r="L47" s="75"/>
      <c r="M47" s="76">
        <f>M48</f>
        <v>700.89</v>
      </c>
      <c r="N47" s="76">
        <f>N48</f>
        <v>700.89</v>
      </c>
      <c r="O47" s="38"/>
      <c r="P47" s="75"/>
      <c r="Q47" s="75"/>
      <c r="R47" s="76">
        <v>838.72</v>
      </c>
      <c r="S47" s="76">
        <v>838.72</v>
      </c>
      <c r="T47" s="64">
        <f t="shared" si="0"/>
        <v>-137.83000000000004</v>
      </c>
      <c r="U47" s="81">
        <f t="shared" si="1"/>
        <v>0</v>
      </c>
      <c r="V47" s="81">
        <f t="shared" si="2"/>
        <v>0</v>
      </c>
    </row>
    <row r="48" spans="1:22" x14ac:dyDescent="0.25">
      <c r="A48" s="51" t="s">
        <v>3199</v>
      </c>
      <c r="B48" s="92" t="s">
        <v>180</v>
      </c>
      <c r="C48" s="77" t="s">
        <v>123</v>
      </c>
      <c r="D48" s="78">
        <v>261602</v>
      </c>
      <c r="E48" s="79" t="s">
        <v>181</v>
      </c>
      <c r="F48" s="80" t="s">
        <v>125</v>
      </c>
      <c r="G48" s="101">
        <v>31.83</v>
      </c>
      <c r="H48" s="81">
        <v>31.83</v>
      </c>
      <c r="I48" s="116">
        <v>11.48</v>
      </c>
      <c r="J48" s="81">
        <v>9.59</v>
      </c>
      <c r="K48" s="116">
        <v>14.87</v>
      </c>
      <c r="L48" s="81">
        <v>12.43</v>
      </c>
      <c r="M48" s="81">
        <f>TRUNC(((J48*G48)+(L48*G48)),2)</f>
        <v>700.89</v>
      </c>
      <c r="N48" s="81">
        <f>TRUNC(((J48*H48)+(L48*H48)),2)</f>
        <v>700.89</v>
      </c>
      <c r="O48" s="38"/>
      <c r="P48" s="81">
        <v>11.48</v>
      </c>
      <c r="Q48" s="81">
        <v>14.87</v>
      </c>
      <c r="R48" s="81">
        <v>838.72</v>
      </c>
      <c r="S48" s="81">
        <v>838.72</v>
      </c>
      <c r="T48" s="64">
        <f t="shared" si="0"/>
        <v>-137.83000000000004</v>
      </c>
      <c r="U48" s="81">
        <f t="shared" si="1"/>
        <v>305.24</v>
      </c>
      <c r="V48" s="81">
        <f t="shared" si="2"/>
        <v>395.64</v>
      </c>
    </row>
    <row r="49" spans="1:22" x14ac:dyDescent="0.25">
      <c r="A49" s="51" t="s">
        <v>3200</v>
      </c>
      <c r="B49" s="90">
        <v>4</v>
      </c>
      <c r="C49" s="96"/>
      <c r="D49" s="96"/>
      <c r="E49" s="69" t="s">
        <v>182</v>
      </c>
      <c r="F49" s="70" t="s">
        <v>120</v>
      </c>
      <c r="G49" s="99">
        <v>1</v>
      </c>
      <c r="H49" s="72"/>
      <c r="I49" s="115"/>
      <c r="J49" s="72"/>
      <c r="K49" s="115"/>
      <c r="L49" s="72"/>
      <c r="M49" s="71">
        <f>M50+M52+M54+M61+M77+M111+M154+M247+M252+M257+M259+M264+M274+M276+M281+M284+M295+M315</f>
        <v>326528.97000000003</v>
      </c>
      <c r="N49" s="71">
        <f>N50+N52+N54+N61+N77+N111+N154+N247+N252+N257+N259+N264+N274+N276+N281+N284+N295+N315</f>
        <v>326528.97000000003</v>
      </c>
      <c r="O49" s="38"/>
      <c r="P49" s="72"/>
      <c r="Q49" s="72"/>
      <c r="R49" s="71">
        <v>390752.65</v>
      </c>
      <c r="S49" s="71">
        <v>390752.65</v>
      </c>
      <c r="T49" s="64">
        <f t="shared" si="0"/>
        <v>-64223.679999999993</v>
      </c>
      <c r="U49" s="81">
        <f t="shared" si="1"/>
        <v>0</v>
      </c>
      <c r="V49" s="81">
        <f t="shared" si="2"/>
        <v>0</v>
      </c>
    </row>
    <row r="50" spans="1:22" x14ac:dyDescent="0.25">
      <c r="A50" s="51" t="s">
        <v>3201</v>
      </c>
      <c r="B50" s="91" t="s">
        <v>183</v>
      </c>
      <c r="C50" s="95"/>
      <c r="D50" s="95"/>
      <c r="E50" s="74" t="s">
        <v>36</v>
      </c>
      <c r="F50" s="95"/>
      <c r="G50" s="100"/>
      <c r="H50" s="75"/>
      <c r="I50" s="115"/>
      <c r="J50" s="75"/>
      <c r="K50" s="115"/>
      <c r="L50" s="75"/>
      <c r="M50" s="76">
        <f>M51</f>
        <v>1357.38</v>
      </c>
      <c r="N50" s="76">
        <f>N51</f>
        <v>1357.38</v>
      </c>
      <c r="O50" s="38"/>
      <c r="P50" s="75"/>
      <c r="Q50" s="75"/>
      <c r="R50" s="76">
        <v>1628.86</v>
      </c>
      <c r="S50" s="76">
        <v>1628.86</v>
      </c>
      <c r="T50" s="64">
        <f t="shared" si="0"/>
        <v>-271.47999999999979</v>
      </c>
      <c r="U50" s="81">
        <f t="shared" si="1"/>
        <v>0</v>
      </c>
      <c r="V50" s="81">
        <f t="shared" si="2"/>
        <v>0</v>
      </c>
    </row>
    <row r="51" spans="1:22" ht="24" x14ac:dyDescent="0.3">
      <c r="A51" s="51" t="s">
        <v>3202</v>
      </c>
      <c r="B51" s="92" t="s">
        <v>184</v>
      </c>
      <c r="C51" s="77" t="s">
        <v>123</v>
      </c>
      <c r="D51" s="78">
        <v>20701</v>
      </c>
      <c r="E51" s="79" t="s">
        <v>185</v>
      </c>
      <c r="F51" s="80" t="s">
        <v>125</v>
      </c>
      <c r="G51" s="101">
        <v>305.02999999999997</v>
      </c>
      <c r="H51" s="81">
        <v>305.02999999999997</v>
      </c>
      <c r="I51" s="116">
        <v>3.73</v>
      </c>
      <c r="J51" s="81">
        <v>3.11</v>
      </c>
      <c r="K51" s="116">
        <v>1.61</v>
      </c>
      <c r="L51" s="81">
        <v>1.34</v>
      </c>
      <c r="M51" s="81">
        <f>TRUNC(((J51*G51)+(L51*G51)),2)</f>
        <v>1357.38</v>
      </c>
      <c r="N51" s="81">
        <f>TRUNC(((J51*H51)+(L51*H51)),2)</f>
        <v>1357.38</v>
      </c>
      <c r="O51" s="48"/>
      <c r="P51" s="81">
        <v>3.73</v>
      </c>
      <c r="Q51" s="81">
        <v>1.61</v>
      </c>
      <c r="R51" s="81">
        <v>1628.86</v>
      </c>
      <c r="S51" s="81">
        <v>1628.86</v>
      </c>
      <c r="T51" s="64">
        <f t="shared" si="0"/>
        <v>-271.47999999999979</v>
      </c>
      <c r="U51" s="81">
        <f t="shared" si="1"/>
        <v>948.64</v>
      </c>
      <c r="V51" s="81">
        <f t="shared" si="2"/>
        <v>408.74</v>
      </c>
    </row>
    <row r="52" spans="1:22" x14ac:dyDescent="0.25">
      <c r="A52" s="51" t="s">
        <v>3203</v>
      </c>
      <c r="B52" s="91" t="s">
        <v>186</v>
      </c>
      <c r="C52" s="95"/>
      <c r="D52" s="95"/>
      <c r="E52" s="74" t="s">
        <v>38</v>
      </c>
      <c r="F52" s="95"/>
      <c r="G52" s="100"/>
      <c r="H52" s="75"/>
      <c r="I52" s="115"/>
      <c r="J52" s="75"/>
      <c r="K52" s="115"/>
      <c r="L52" s="75"/>
      <c r="M52" s="76">
        <f>M53</f>
        <v>783.97</v>
      </c>
      <c r="N52" s="76">
        <f>N53</f>
        <v>783.97</v>
      </c>
      <c r="O52" s="38"/>
      <c r="P52" s="75"/>
      <c r="Q52" s="75"/>
      <c r="R52" s="76">
        <v>937.9</v>
      </c>
      <c r="S52" s="76">
        <v>937.9</v>
      </c>
      <c r="T52" s="64">
        <f t="shared" si="0"/>
        <v>-153.92999999999995</v>
      </c>
      <c r="U52" s="81">
        <f t="shared" si="1"/>
        <v>0</v>
      </c>
      <c r="V52" s="81">
        <f t="shared" si="2"/>
        <v>0</v>
      </c>
    </row>
    <row r="53" spans="1:22" x14ac:dyDescent="0.25">
      <c r="A53" s="51" t="s">
        <v>3204</v>
      </c>
      <c r="B53" s="92" t="s">
        <v>187</v>
      </c>
      <c r="C53" s="77" t="s">
        <v>123</v>
      </c>
      <c r="D53" s="78">
        <v>30101</v>
      </c>
      <c r="E53" s="79" t="s">
        <v>188</v>
      </c>
      <c r="F53" s="80" t="s">
        <v>160</v>
      </c>
      <c r="G53" s="101">
        <v>21.35</v>
      </c>
      <c r="H53" s="81">
        <v>21.35</v>
      </c>
      <c r="I53" s="116">
        <v>34.33</v>
      </c>
      <c r="J53" s="81">
        <v>28.7</v>
      </c>
      <c r="K53" s="116">
        <v>9.6</v>
      </c>
      <c r="L53" s="81">
        <v>8.02</v>
      </c>
      <c r="M53" s="81">
        <f>TRUNC(((J53*G53)+(L53*G53)),2)</f>
        <v>783.97</v>
      </c>
      <c r="N53" s="81">
        <f>TRUNC(((J53*H53)+(L53*H53)),2)</f>
        <v>783.97</v>
      </c>
      <c r="O53" s="38"/>
      <c r="P53" s="81">
        <v>34.33</v>
      </c>
      <c r="Q53" s="81">
        <v>9.6</v>
      </c>
      <c r="R53" s="81">
        <v>937.9</v>
      </c>
      <c r="S53" s="81">
        <v>937.9</v>
      </c>
      <c r="T53" s="64">
        <f t="shared" si="0"/>
        <v>-153.92999999999995</v>
      </c>
      <c r="U53" s="81">
        <f t="shared" si="1"/>
        <v>612.74</v>
      </c>
      <c r="V53" s="81">
        <f t="shared" si="2"/>
        <v>171.22</v>
      </c>
    </row>
    <row r="54" spans="1:22" x14ac:dyDescent="0.25">
      <c r="A54" s="51" t="s">
        <v>3205</v>
      </c>
      <c r="B54" s="91" t="s">
        <v>189</v>
      </c>
      <c r="C54" s="95"/>
      <c r="D54" s="95"/>
      <c r="E54" s="74" t="s">
        <v>40</v>
      </c>
      <c r="F54" s="95"/>
      <c r="G54" s="100"/>
      <c r="H54" s="75"/>
      <c r="I54" s="115"/>
      <c r="J54" s="75"/>
      <c r="K54" s="115"/>
      <c r="L54" s="75"/>
      <c r="M54" s="76">
        <f>M55+M58</f>
        <v>2068.52</v>
      </c>
      <c r="N54" s="76">
        <f>N55+N58</f>
        <v>2068.52</v>
      </c>
      <c r="O54" s="38"/>
      <c r="P54" s="75"/>
      <c r="Q54" s="75"/>
      <c r="R54" s="76">
        <v>2479.54</v>
      </c>
      <c r="S54" s="76">
        <v>2479.54</v>
      </c>
      <c r="T54" s="64">
        <f t="shared" si="0"/>
        <v>-411.02</v>
      </c>
      <c r="U54" s="81">
        <f t="shared" si="1"/>
        <v>0</v>
      </c>
      <c r="V54" s="81">
        <f t="shared" si="2"/>
        <v>0</v>
      </c>
    </row>
    <row r="55" spans="1:22" x14ac:dyDescent="0.25">
      <c r="A55" s="51" t="s">
        <v>3206</v>
      </c>
      <c r="B55" s="93" t="s">
        <v>190</v>
      </c>
      <c r="C55" s="97"/>
      <c r="D55" s="97"/>
      <c r="E55" s="83" t="s">
        <v>191</v>
      </c>
      <c r="F55" s="97"/>
      <c r="G55" s="102"/>
      <c r="H55" s="84"/>
      <c r="I55" s="115"/>
      <c r="J55" s="84"/>
      <c r="K55" s="115"/>
      <c r="L55" s="84"/>
      <c r="M55" s="85">
        <f>SUM(M56:M57)</f>
        <v>1497.6799999999998</v>
      </c>
      <c r="N55" s="85">
        <f>SUM(N56:N57)</f>
        <v>1497.6799999999998</v>
      </c>
      <c r="O55" s="38"/>
      <c r="P55" s="84"/>
      <c r="Q55" s="84"/>
      <c r="R55" s="85">
        <v>1796.62</v>
      </c>
      <c r="S55" s="85">
        <v>1796.62</v>
      </c>
      <c r="T55" s="64">
        <f t="shared" si="0"/>
        <v>-298.94000000000005</v>
      </c>
      <c r="U55" s="81">
        <f t="shared" si="1"/>
        <v>0</v>
      </c>
      <c r="V55" s="81">
        <f t="shared" si="2"/>
        <v>0</v>
      </c>
    </row>
    <row r="56" spans="1:22" ht="24" x14ac:dyDescent="0.3">
      <c r="A56" s="51" t="s">
        <v>3207</v>
      </c>
      <c r="B56" s="92" t="s">
        <v>192</v>
      </c>
      <c r="C56" s="77" t="s">
        <v>123</v>
      </c>
      <c r="D56" s="78">
        <v>41140</v>
      </c>
      <c r="E56" s="82" t="s">
        <v>3062</v>
      </c>
      <c r="F56" s="80" t="s">
        <v>125</v>
      </c>
      <c r="G56" s="101">
        <v>305.02999999999997</v>
      </c>
      <c r="H56" s="81">
        <v>305.02999999999997</v>
      </c>
      <c r="I56" s="116">
        <v>0</v>
      </c>
      <c r="J56" s="81">
        <v>0</v>
      </c>
      <c r="K56" s="116">
        <v>2.72</v>
      </c>
      <c r="L56" s="81">
        <v>2.27</v>
      </c>
      <c r="M56" s="81">
        <f>TRUNC(((J56*G56)+(L56*G56)),2)</f>
        <v>692.41</v>
      </c>
      <c r="N56" s="81">
        <f>TRUNC(((J56*H56)+(L56*H56)),2)</f>
        <v>692.41</v>
      </c>
      <c r="O56" s="48"/>
      <c r="P56" s="81">
        <v>0</v>
      </c>
      <c r="Q56" s="81">
        <v>2.72</v>
      </c>
      <c r="R56" s="81">
        <v>829.68</v>
      </c>
      <c r="S56" s="81">
        <v>829.68</v>
      </c>
      <c r="T56" s="64">
        <f t="shared" si="0"/>
        <v>-137.26999999999998</v>
      </c>
      <c r="U56" s="81">
        <f t="shared" si="1"/>
        <v>0</v>
      </c>
      <c r="V56" s="81">
        <f t="shared" si="2"/>
        <v>692.41</v>
      </c>
    </row>
    <row r="57" spans="1:22" ht="24" x14ac:dyDescent="0.3">
      <c r="A57" s="51" t="s">
        <v>3208</v>
      </c>
      <c r="B57" s="92" t="s">
        <v>193</v>
      </c>
      <c r="C57" s="77" t="s">
        <v>194</v>
      </c>
      <c r="D57" s="78">
        <v>97083</v>
      </c>
      <c r="E57" s="79" t="s">
        <v>195</v>
      </c>
      <c r="F57" s="80" t="s">
        <v>125</v>
      </c>
      <c r="G57" s="101">
        <v>305.02999999999997</v>
      </c>
      <c r="H57" s="81">
        <v>305.02999999999997</v>
      </c>
      <c r="I57" s="116">
        <v>0.91</v>
      </c>
      <c r="J57" s="81">
        <v>0.76</v>
      </c>
      <c r="K57" s="116">
        <v>2.2599999999999998</v>
      </c>
      <c r="L57" s="81">
        <v>1.88</v>
      </c>
      <c r="M57" s="81">
        <f>TRUNC(((J57*G57)+(L57*G57)),2)</f>
        <v>805.27</v>
      </c>
      <c r="N57" s="81">
        <f>TRUNC(((J57*H57)+(L57*H57)),2)</f>
        <v>805.27</v>
      </c>
      <c r="O57" s="48"/>
      <c r="P57" s="81">
        <v>0.91</v>
      </c>
      <c r="Q57" s="81">
        <v>2.2599999999999998</v>
      </c>
      <c r="R57" s="81">
        <v>966.94</v>
      </c>
      <c r="S57" s="81">
        <v>966.94</v>
      </c>
      <c r="T57" s="64">
        <f t="shared" si="0"/>
        <v>-161.67000000000007</v>
      </c>
      <c r="U57" s="81">
        <f t="shared" si="1"/>
        <v>231.82</v>
      </c>
      <c r="V57" s="81">
        <f t="shared" si="2"/>
        <v>573.45000000000005</v>
      </c>
    </row>
    <row r="58" spans="1:22" x14ac:dyDescent="0.25">
      <c r="A58" s="51" t="s">
        <v>3209</v>
      </c>
      <c r="B58" s="93" t="s">
        <v>196</v>
      </c>
      <c r="C58" s="97"/>
      <c r="D58" s="97"/>
      <c r="E58" s="83" t="s">
        <v>197</v>
      </c>
      <c r="F58" s="97"/>
      <c r="G58" s="102"/>
      <c r="H58" s="84"/>
      <c r="I58" s="115"/>
      <c r="J58" s="84"/>
      <c r="K58" s="115"/>
      <c r="L58" s="84"/>
      <c r="M58" s="85">
        <f>SUM(M59:M60)</f>
        <v>570.84</v>
      </c>
      <c r="N58" s="85">
        <f>SUM(N59:N60)</f>
        <v>570.84</v>
      </c>
      <c r="O58" s="38"/>
      <c r="P58" s="84"/>
      <c r="Q58" s="84"/>
      <c r="R58" s="85">
        <v>682.92</v>
      </c>
      <c r="S58" s="85">
        <v>682.92</v>
      </c>
      <c r="T58" s="64">
        <f t="shared" si="0"/>
        <v>-112.07999999999993</v>
      </c>
      <c r="U58" s="81">
        <f t="shared" si="1"/>
        <v>0</v>
      </c>
      <c r="V58" s="81">
        <f t="shared" si="2"/>
        <v>0</v>
      </c>
    </row>
    <row r="59" spans="1:22" x14ac:dyDescent="0.25">
      <c r="A59" s="51" t="s">
        <v>3210</v>
      </c>
      <c r="B59" s="92" t="s">
        <v>198</v>
      </c>
      <c r="C59" s="77" t="s">
        <v>123</v>
      </c>
      <c r="D59" s="78">
        <v>40101</v>
      </c>
      <c r="E59" s="79" t="s">
        <v>199</v>
      </c>
      <c r="F59" s="80" t="s">
        <v>160</v>
      </c>
      <c r="G59" s="101">
        <v>12</v>
      </c>
      <c r="H59" s="81">
        <v>12</v>
      </c>
      <c r="I59" s="116">
        <v>0</v>
      </c>
      <c r="J59" s="81">
        <v>0</v>
      </c>
      <c r="K59" s="116">
        <v>34.229999999999997</v>
      </c>
      <c r="L59" s="81">
        <v>28.61</v>
      </c>
      <c r="M59" s="81">
        <f>TRUNC(((J59*G59)+(L59*G59)),2)</f>
        <v>343.32</v>
      </c>
      <c r="N59" s="81">
        <f>TRUNC(((J59*H59)+(L59*H59)),2)</f>
        <v>343.32</v>
      </c>
      <c r="O59" s="38"/>
      <c r="P59" s="81">
        <v>0</v>
      </c>
      <c r="Q59" s="81">
        <v>34.229999999999997</v>
      </c>
      <c r="R59" s="81">
        <v>410.76</v>
      </c>
      <c r="S59" s="81">
        <v>410.76</v>
      </c>
      <c r="T59" s="64">
        <f t="shared" si="0"/>
        <v>-67.44</v>
      </c>
      <c r="U59" s="81">
        <f t="shared" si="1"/>
        <v>0</v>
      </c>
      <c r="V59" s="81">
        <f t="shared" si="2"/>
        <v>343.32</v>
      </c>
    </row>
    <row r="60" spans="1:22" x14ac:dyDescent="0.25">
      <c r="A60" s="51" t="s">
        <v>3211</v>
      </c>
      <c r="B60" s="92" t="s">
        <v>200</v>
      </c>
      <c r="C60" s="77" t="s">
        <v>123</v>
      </c>
      <c r="D60" s="78">
        <v>40902</v>
      </c>
      <c r="E60" s="79" t="s">
        <v>201</v>
      </c>
      <c r="F60" s="80" t="s">
        <v>160</v>
      </c>
      <c r="G60" s="101">
        <v>12</v>
      </c>
      <c r="H60" s="81">
        <v>12</v>
      </c>
      <c r="I60" s="116">
        <v>0</v>
      </c>
      <c r="J60" s="81">
        <v>0</v>
      </c>
      <c r="K60" s="116">
        <v>22.68</v>
      </c>
      <c r="L60" s="81">
        <v>18.96</v>
      </c>
      <c r="M60" s="81">
        <f>TRUNC(((J60*G60)+(L60*G60)),2)</f>
        <v>227.52</v>
      </c>
      <c r="N60" s="81">
        <f>TRUNC(((J60*H60)+(L60*H60)),2)</f>
        <v>227.52</v>
      </c>
      <c r="O60" s="38"/>
      <c r="P60" s="81">
        <v>0</v>
      </c>
      <c r="Q60" s="81">
        <v>22.68</v>
      </c>
      <c r="R60" s="81">
        <v>272.16000000000003</v>
      </c>
      <c r="S60" s="81">
        <v>272.16000000000003</v>
      </c>
      <c r="T60" s="64">
        <f t="shared" si="0"/>
        <v>-44.640000000000015</v>
      </c>
      <c r="U60" s="81">
        <f t="shared" si="1"/>
        <v>0</v>
      </c>
      <c r="V60" s="81">
        <f t="shared" si="2"/>
        <v>227.52</v>
      </c>
    </row>
    <row r="61" spans="1:22" x14ac:dyDescent="0.25">
      <c r="A61" s="51" t="s">
        <v>3212</v>
      </c>
      <c r="B61" s="91" t="s">
        <v>202</v>
      </c>
      <c r="C61" s="95"/>
      <c r="D61" s="95"/>
      <c r="E61" s="74" t="s">
        <v>42</v>
      </c>
      <c r="F61" s="95"/>
      <c r="G61" s="100"/>
      <c r="H61" s="75"/>
      <c r="I61" s="115"/>
      <c r="J61" s="75"/>
      <c r="K61" s="115"/>
      <c r="L61" s="75"/>
      <c r="M61" s="76">
        <f>M62+M66+M75</f>
        <v>20815.259999999998</v>
      </c>
      <c r="N61" s="76">
        <f>N62+N66+N75</f>
        <v>20815.259999999998</v>
      </c>
      <c r="O61" s="38"/>
      <c r="P61" s="75"/>
      <c r="Q61" s="75"/>
      <c r="R61" s="76">
        <v>24903.360000000001</v>
      </c>
      <c r="S61" s="76">
        <v>24903.360000000001</v>
      </c>
      <c r="T61" s="64">
        <f t="shared" si="0"/>
        <v>-4088.1000000000022</v>
      </c>
      <c r="U61" s="81">
        <f t="shared" si="1"/>
        <v>0</v>
      </c>
      <c r="V61" s="81">
        <f t="shared" si="2"/>
        <v>0</v>
      </c>
    </row>
    <row r="62" spans="1:22" x14ac:dyDescent="0.25">
      <c r="A62" s="51" t="s">
        <v>3213</v>
      </c>
      <c r="B62" s="93" t="s">
        <v>203</v>
      </c>
      <c r="C62" s="97"/>
      <c r="D62" s="97"/>
      <c r="E62" s="83" t="s">
        <v>204</v>
      </c>
      <c r="F62" s="97"/>
      <c r="G62" s="102"/>
      <c r="H62" s="84"/>
      <c r="I62" s="115"/>
      <c r="J62" s="84"/>
      <c r="K62" s="115"/>
      <c r="L62" s="84"/>
      <c r="M62" s="85">
        <f>SUM(M63:M65)</f>
        <v>13133.689999999999</v>
      </c>
      <c r="N62" s="85">
        <f>SUM(N63:N65)</f>
        <v>13133.689999999999</v>
      </c>
      <c r="O62" s="38"/>
      <c r="P62" s="84"/>
      <c r="Q62" s="84"/>
      <c r="R62" s="85">
        <v>15713.21</v>
      </c>
      <c r="S62" s="85">
        <v>15713.21</v>
      </c>
      <c r="T62" s="64">
        <f t="shared" si="0"/>
        <v>-2579.5200000000004</v>
      </c>
      <c r="U62" s="81">
        <f t="shared" si="1"/>
        <v>0</v>
      </c>
      <c r="V62" s="81">
        <f t="shared" si="2"/>
        <v>0</v>
      </c>
    </row>
    <row r="63" spans="1:22" x14ac:dyDescent="0.25">
      <c r="A63" s="51" t="s">
        <v>3214</v>
      </c>
      <c r="B63" s="92" t="s">
        <v>205</v>
      </c>
      <c r="C63" s="77" t="s">
        <v>123</v>
      </c>
      <c r="D63" s="78">
        <v>50302</v>
      </c>
      <c r="E63" s="79" t="s">
        <v>206</v>
      </c>
      <c r="F63" s="80" t="s">
        <v>138</v>
      </c>
      <c r="G63" s="101">
        <v>152</v>
      </c>
      <c r="H63" s="81">
        <v>152</v>
      </c>
      <c r="I63" s="116">
        <v>31.84</v>
      </c>
      <c r="J63" s="81">
        <v>26.62</v>
      </c>
      <c r="K63" s="116">
        <v>37.479999999999997</v>
      </c>
      <c r="L63" s="81">
        <v>31.33</v>
      </c>
      <c r="M63" s="81">
        <f>TRUNC(((J63*G63)+(L63*G63)),2)</f>
        <v>8808.4</v>
      </c>
      <c r="N63" s="81">
        <f>TRUNC(((J63*H63)+(L63*H63)),2)</f>
        <v>8808.4</v>
      </c>
      <c r="O63" s="38"/>
      <c r="P63" s="81">
        <v>31.84</v>
      </c>
      <c r="Q63" s="81">
        <v>37.479999999999997</v>
      </c>
      <c r="R63" s="81">
        <v>10536.64</v>
      </c>
      <c r="S63" s="81">
        <v>10536.64</v>
      </c>
      <c r="T63" s="64">
        <f t="shared" si="0"/>
        <v>-1728.2399999999998</v>
      </c>
      <c r="U63" s="81">
        <f t="shared" si="1"/>
        <v>4046.24</v>
      </c>
      <c r="V63" s="81">
        <f t="shared" si="2"/>
        <v>4762.16</v>
      </c>
    </row>
    <row r="64" spans="1:22" x14ac:dyDescent="0.25">
      <c r="A64" s="51" t="s">
        <v>3215</v>
      </c>
      <c r="B64" s="92" t="s">
        <v>207</v>
      </c>
      <c r="C64" s="77" t="s">
        <v>123</v>
      </c>
      <c r="D64" s="78">
        <v>52005</v>
      </c>
      <c r="E64" s="79" t="s">
        <v>208</v>
      </c>
      <c r="F64" s="80" t="s">
        <v>209</v>
      </c>
      <c r="G64" s="101">
        <v>326.5</v>
      </c>
      <c r="H64" s="81">
        <v>326.5</v>
      </c>
      <c r="I64" s="116">
        <v>8.99</v>
      </c>
      <c r="J64" s="81">
        <v>7.51</v>
      </c>
      <c r="K64" s="116">
        <v>2.98</v>
      </c>
      <c r="L64" s="81">
        <v>2.4900000000000002</v>
      </c>
      <c r="M64" s="81">
        <f>TRUNC(((J64*G64)+(L64*G64)),2)</f>
        <v>3265</v>
      </c>
      <c r="N64" s="81">
        <f>TRUNC(((J64*H64)+(L64*H64)),2)</f>
        <v>3265</v>
      </c>
      <c r="O64" s="38"/>
      <c r="P64" s="81">
        <v>8.99</v>
      </c>
      <c r="Q64" s="81">
        <v>2.98</v>
      </c>
      <c r="R64" s="81">
        <v>3908.2</v>
      </c>
      <c r="S64" s="81">
        <v>3908.2</v>
      </c>
      <c r="T64" s="64">
        <f t="shared" si="0"/>
        <v>-643.19999999999982</v>
      </c>
      <c r="U64" s="81">
        <f t="shared" si="1"/>
        <v>2452.0100000000002</v>
      </c>
      <c r="V64" s="81">
        <f t="shared" si="2"/>
        <v>812.98</v>
      </c>
    </row>
    <row r="65" spans="1:22" x14ac:dyDescent="0.25">
      <c r="A65" s="51" t="s">
        <v>3216</v>
      </c>
      <c r="B65" s="92" t="s">
        <v>210</v>
      </c>
      <c r="C65" s="77" t="s">
        <v>123</v>
      </c>
      <c r="D65" s="78">
        <v>52014</v>
      </c>
      <c r="E65" s="79" t="s">
        <v>211</v>
      </c>
      <c r="F65" s="80" t="s">
        <v>209</v>
      </c>
      <c r="G65" s="101">
        <v>82.9</v>
      </c>
      <c r="H65" s="81">
        <v>82.9</v>
      </c>
      <c r="I65" s="116">
        <v>12.69</v>
      </c>
      <c r="J65" s="81">
        <v>10.61</v>
      </c>
      <c r="K65" s="116">
        <v>2.61</v>
      </c>
      <c r="L65" s="81">
        <v>2.1800000000000002</v>
      </c>
      <c r="M65" s="81">
        <f>TRUNC(((J65*G65)+(L65*G65)),2)</f>
        <v>1060.29</v>
      </c>
      <c r="N65" s="81">
        <f>TRUNC(((J65*H65)+(L65*H65)),2)</f>
        <v>1060.29</v>
      </c>
      <c r="O65" s="38"/>
      <c r="P65" s="81">
        <v>12.69</v>
      </c>
      <c r="Q65" s="81">
        <v>2.61</v>
      </c>
      <c r="R65" s="81">
        <v>1268.3699999999999</v>
      </c>
      <c r="S65" s="81">
        <v>1268.3699999999999</v>
      </c>
      <c r="T65" s="64">
        <f t="shared" si="0"/>
        <v>-208.07999999999993</v>
      </c>
      <c r="U65" s="81">
        <f t="shared" si="1"/>
        <v>879.56</v>
      </c>
      <c r="V65" s="81">
        <f t="shared" si="2"/>
        <v>180.72</v>
      </c>
    </row>
    <row r="66" spans="1:22" x14ac:dyDescent="0.25">
      <c r="A66" s="51" t="s">
        <v>3217</v>
      </c>
      <c r="B66" s="93" t="s">
        <v>212</v>
      </c>
      <c r="C66" s="97"/>
      <c r="D66" s="97"/>
      <c r="E66" s="83" t="s">
        <v>213</v>
      </c>
      <c r="F66" s="97"/>
      <c r="G66" s="102"/>
      <c r="H66" s="84"/>
      <c r="I66" s="115"/>
      <c r="J66" s="84"/>
      <c r="K66" s="115"/>
      <c r="L66" s="84"/>
      <c r="M66" s="85">
        <f>SUM(M67:M74)</f>
        <v>7606.33</v>
      </c>
      <c r="N66" s="85">
        <f>SUM(N67:N74)</f>
        <v>7606.33</v>
      </c>
      <c r="O66" s="38"/>
      <c r="P66" s="84"/>
      <c r="Q66" s="84"/>
      <c r="R66" s="85">
        <v>9100.15</v>
      </c>
      <c r="S66" s="85">
        <v>9100.15</v>
      </c>
      <c r="T66" s="64">
        <f t="shared" si="0"/>
        <v>-1493.8199999999997</v>
      </c>
      <c r="U66" s="81">
        <f t="shared" si="1"/>
        <v>0</v>
      </c>
      <c r="V66" s="81">
        <f t="shared" si="2"/>
        <v>0</v>
      </c>
    </row>
    <row r="67" spans="1:22" x14ac:dyDescent="0.25">
      <c r="A67" s="51" t="s">
        <v>3218</v>
      </c>
      <c r="B67" s="92" t="s">
        <v>214</v>
      </c>
      <c r="C67" s="77" t="s">
        <v>123</v>
      </c>
      <c r="D67" s="78">
        <v>50901</v>
      </c>
      <c r="E67" s="79" t="s">
        <v>215</v>
      </c>
      <c r="F67" s="80" t="s">
        <v>160</v>
      </c>
      <c r="G67" s="101">
        <v>8.66</v>
      </c>
      <c r="H67" s="81">
        <v>8.66</v>
      </c>
      <c r="I67" s="116">
        <v>0</v>
      </c>
      <c r="J67" s="81">
        <v>0</v>
      </c>
      <c r="K67" s="116">
        <v>43.34</v>
      </c>
      <c r="L67" s="81">
        <v>36.229999999999997</v>
      </c>
      <c r="M67" s="81">
        <f t="shared" ref="M67:M74" si="5">TRUNC(((J67*G67)+(L67*G67)),2)</f>
        <v>313.75</v>
      </c>
      <c r="N67" s="81">
        <f t="shared" ref="N67:N74" si="6">TRUNC(((J67*H67)+(L67*H67)),2)</f>
        <v>313.75</v>
      </c>
      <c r="O67" s="38"/>
      <c r="P67" s="81">
        <v>0</v>
      </c>
      <c r="Q67" s="81">
        <v>43.34</v>
      </c>
      <c r="R67" s="81">
        <v>375.32</v>
      </c>
      <c r="S67" s="81">
        <v>375.32</v>
      </c>
      <c r="T67" s="64">
        <f t="shared" si="0"/>
        <v>-61.569999999999993</v>
      </c>
      <c r="U67" s="81">
        <f t="shared" si="1"/>
        <v>0</v>
      </c>
      <c r="V67" s="81">
        <f t="shared" si="2"/>
        <v>313.75</v>
      </c>
    </row>
    <row r="68" spans="1:22" x14ac:dyDescent="0.25">
      <c r="A68" s="51" t="s">
        <v>3219</v>
      </c>
      <c r="B68" s="92" t="s">
        <v>216</v>
      </c>
      <c r="C68" s="77" t="s">
        <v>123</v>
      </c>
      <c r="D68" s="78">
        <v>50902</v>
      </c>
      <c r="E68" s="79" t="s">
        <v>217</v>
      </c>
      <c r="F68" s="80" t="s">
        <v>125</v>
      </c>
      <c r="G68" s="101">
        <v>13.32</v>
      </c>
      <c r="H68" s="81">
        <v>13.32</v>
      </c>
      <c r="I68" s="116">
        <v>0</v>
      </c>
      <c r="J68" s="81">
        <v>0</v>
      </c>
      <c r="K68" s="116">
        <v>5.34</v>
      </c>
      <c r="L68" s="81">
        <v>4.46</v>
      </c>
      <c r="M68" s="81">
        <f t="shared" si="5"/>
        <v>59.4</v>
      </c>
      <c r="N68" s="81">
        <f t="shared" si="6"/>
        <v>59.4</v>
      </c>
      <c r="O68" s="38"/>
      <c r="P68" s="81">
        <v>0</v>
      </c>
      <c r="Q68" s="81">
        <v>5.34</v>
      </c>
      <c r="R68" s="81">
        <v>71.12</v>
      </c>
      <c r="S68" s="81">
        <v>71.12</v>
      </c>
      <c r="T68" s="64">
        <f t="shared" si="0"/>
        <v>-11.720000000000006</v>
      </c>
      <c r="U68" s="81">
        <f t="shared" si="1"/>
        <v>0</v>
      </c>
      <c r="V68" s="81">
        <f t="shared" si="2"/>
        <v>59.4</v>
      </c>
    </row>
    <row r="69" spans="1:22" x14ac:dyDescent="0.25">
      <c r="A69" s="51" t="s">
        <v>3220</v>
      </c>
      <c r="B69" s="92" t="s">
        <v>218</v>
      </c>
      <c r="C69" s="77" t="s">
        <v>123</v>
      </c>
      <c r="D69" s="78">
        <v>60470</v>
      </c>
      <c r="E69" s="79" t="s">
        <v>219</v>
      </c>
      <c r="F69" s="80" t="s">
        <v>160</v>
      </c>
      <c r="G69" s="101">
        <v>0.57999999999999996</v>
      </c>
      <c r="H69" s="81">
        <v>0.57999999999999996</v>
      </c>
      <c r="I69" s="116">
        <v>181.54</v>
      </c>
      <c r="J69" s="81">
        <v>151.78</v>
      </c>
      <c r="K69" s="116">
        <v>26.68</v>
      </c>
      <c r="L69" s="81">
        <v>22.3</v>
      </c>
      <c r="M69" s="81">
        <f t="shared" si="5"/>
        <v>100.96</v>
      </c>
      <c r="N69" s="81">
        <f t="shared" si="6"/>
        <v>100.96</v>
      </c>
      <c r="O69" s="38"/>
      <c r="P69" s="81">
        <v>181.54</v>
      </c>
      <c r="Q69" s="81">
        <v>26.68</v>
      </c>
      <c r="R69" s="81">
        <v>120.76</v>
      </c>
      <c r="S69" s="81">
        <v>120.76</v>
      </c>
      <c r="T69" s="64">
        <f t="shared" si="0"/>
        <v>-19.800000000000011</v>
      </c>
      <c r="U69" s="81">
        <f t="shared" si="1"/>
        <v>88.03</v>
      </c>
      <c r="V69" s="81">
        <f t="shared" si="2"/>
        <v>12.93</v>
      </c>
    </row>
    <row r="70" spans="1:22" x14ac:dyDescent="0.25">
      <c r="A70" s="51" t="s">
        <v>3221</v>
      </c>
      <c r="B70" s="92" t="s">
        <v>220</v>
      </c>
      <c r="C70" s="77" t="s">
        <v>123</v>
      </c>
      <c r="D70" s="78">
        <v>51036</v>
      </c>
      <c r="E70" s="79" t="s">
        <v>221</v>
      </c>
      <c r="F70" s="80" t="s">
        <v>160</v>
      </c>
      <c r="G70" s="101">
        <v>8.08</v>
      </c>
      <c r="H70" s="81">
        <v>8.08</v>
      </c>
      <c r="I70" s="116">
        <v>588.54</v>
      </c>
      <c r="J70" s="81">
        <v>492.07</v>
      </c>
      <c r="K70" s="116">
        <v>0</v>
      </c>
      <c r="L70" s="81">
        <v>0</v>
      </c>
      <c r="M70" s="81">
        <f t="shared" si="5"/>
        <v>3975.92</v>
      </c>
      <c r="N70" s="81">
        <f t="shared" si="6"/>
        <v>3975.92</v>
      </c>
      <c r="O70" s="38"/>
      <c r="P70" s="81">
        <v>588.54</v>
      </c>
      <c r="Q70" s="81">
        <v>0</v>
      </c>
      <c r="R70" s="81">
        <v>4755.3999999999996</v>
      </c>
      <c r="S70" s="81">
        <v>4755.3999999999996</v>
      </c>
      <c r="T70" s="64">
        <f t="shared" si="0"/>
        <v>-779.47999999999956</v>
      </c>
      <c r="U70" s="81">
        <f t="shared" si="1"/>
        <v>3975.92</v>
      </c>
      <c r="V70" s="81">
        <f t="shared" si="2"/>
        <v>0</v>
      </c>
    </row>
    <row r="71" spans="1:22" x14ac:dyDescent="0.3">
      <c r="A71" s="51" t="s">
        <v>3222</v>
      </c>
      <c r="B71" s="92" t="s">
        <v>222</v>
      </c>
      <c r="C71" s="77" t="s">
        <v>123</v>
      </c>
      <c r="D71" s="78">
        <v>51060</v>
      </c>
      <c r="E71" s="79" t="s">
        <v>223</v>
      </c>
      <c r="F71" s="80" t="s">
        <v>160</v>
      </c>
      <c r="G71" s="101">
        <v>8.08</v>
      </c>
      <c r="H71" s="81">
        <v>8.08</v>
      </c>
      <c r="I71" s="116">
        <v>0.12</v>
      </c>
      <c r="J71" s="81">
        <v>0.1</v>
      </c>
      <c r="K71" s="116">
        <v>40.18</v>
      </c>
      <c r="L71" s="81">
        <v>33.590000000000003</v>
      </c>
      <c r="M71" s="81">
        <f t="shared" si="5"/>
        <v>272.20999999999998</v>
      </c>
      <c r="N71" s="81">
        <f t="shared" si="6"/>
        <v>272.20999999999998</v>
      </c>
      <c r="O71" s="48"/>
      <c r="P71" s="81">
        <v>0.12</v>
      </c>
      <c r="Q71" s="81">
        <v>40.18</v>
      </c>
      <c r="R71" s="81">
        <v>325.62</v>
      </c>
      <c r="S71" s="81">
        <v>325.62</v>
      </c>
      <c r="T71" s="64">
        <f t="shared" si="0"/>
        <v>-53.410000000000025</v>
      </c>
      <c r="U71" s="81">
        <f t="shared" si="1"/>
        <v>0.8</v>
      </c>
      <c r="V71" s="81">
        <f t="shared" si="2"/>
        <v>271.39999999999998</v>
      </c>
    </row>
    <row r="72" spans="1:22" x14ac:dyDescent="0.25">
      <c r="A72" s="51" t="s">
        <v>3223</v>
      </c>
      <c r="B72" s="92" t="s">
        <v>224</v>
      </c>
      <c r="C72" s="77" t="s">
        <v>123</v>
      </c>
      <c r="D72" s="78">
        <v>52014</v>
      </c>
      <c r="E72" s="79" t="s">
        <v>211</v>
      </c>
      <c r="F72" s="80" t="s">
        <v>209</v>
      </c>
      <c r="G72" s="101">
        <v>38.9</v>
      </c>
      <c r="H72" s="81">
        <v>38.9</v>
      </c>
      <c r="I72" s="116">
        <v>12.69</v>
      </c>
      <c r="J72" s="81">
        <v>10.61</v>
      </c>
      <c r="K72" s="116">
        <v>2.61</v>
      </c>
      <c r="L72" s="81">
        <v>2.1800000000000002</v>
      </c>
      <c r="M72" s="81">
        <f t="shared" si="5"/>
        <v>497.53</v>
      </c>
      <c r="N72" s="81">
        <f t="shared" si="6"/>
        <v>497.53</v>
      </c>
      <c r="O72" s="38"/>
      <c r="P72" s="81">
        <v>12.69</v>
      </c>
      <c r="Q72" s="81">
        <v>2.61</v>
      </c>
      <c r="R72" s="81">
        <v>595.16999999999996</v>
      </c>
      <c r="S72" s="81">
        <v>595.16999999999996</v>
      </c>
      <c r="T72" s="64">
        <f t="shared" si="0"/>
        <v>-97.639999999999986</v>
      </c>
      <c r="U72" s="81">
        <f t="shared" si="1"/>
        <v>412.72</v>
      </c>
      <c r="V72" s="81">
        <f t="shared" si="2"/>
        <v>84.8</v>
      </c>
    </row>
    <row r="73" spans="1:22" x14ac:dyDescent="0.25">
      <c r="A73" s="51" t="s">
        <v>3224</v>
      </c>
      <c r="B73" s="92" t="s">
        <v>225</v>
      </c>
      <c r="C73" s="77" t="s">
        <v>123</v>
      </c>
      <c r="D73" s="78">
        <v>52003</v>
      </c>
      <c r="E73" s="79" t="s">
        <v>226</v>
      </c>
      <c r="F73" s="80" t="s">
        <v>209</v>
      </c>
      <c r="G73" s="101">
        <v>32.6</v>
      </c>
      <c r="H73" s="81">
        <v>32.6</v>
      </c>
      <c r="I73" s="116">
        <v>9.7100000000000009</v>
      </c>
      <c r="J73" s="81">
        <v>8.11</v>
      </c>
      <c r="K73" s="116">
        <v>2.98</v>
      </c>
      <c r="L73" s="81">
        <v>2.4900000000000002</v>
      </c>
      <c r="M73" s="81">
        <f t="shared" si="5"/>
        <v>345.56</v>
      </c>
      <c r="N73" s="81">
        <f t="shared" si="6"/>
        <v>345.56</v>
      </c>
      <c r="O73" s="38"/>
      <c r="P73" s="81">
        <v>9.7100000000000009</v>
      </c>
      <c r="Q73" s="81">
        <v>2.98</v>
      </c>
      <c r="R73" s="81">
        <v>413.69</v>
      </c>
      <c r="S73" s="81">
        <v>413.69</v>
      </c>
      <c r="T73" s="64">
        <f t="shared" si="0"/>
        <v>-68.13</v>
      </c>
      <c r="U73" s="81">
        <f t="shared" si="1"/>
        <v>264.38</v>
      </c>
      <c r="V73" s="81">
        <f t="shared" si="2"/>
        <v>81.17</v>
      </c>
    </row>
    <row r="74" spans="1:22" x14ac:dyDescent="0.25">
      <c r="A74" s="51" t="s">
        <v>3225</v>
      </c>
      <c r="B74" s="92" t="s">
        <v>227</v>
      </c>
      <c r="C74" s="77" t="s">
        <v>123</v>
      </c>
      <c r="D74" s="78">
        <v>52005</v>
      </c>
      <c r="E74" s="79" t="s">
        <v>208</v>
      </c>
      <c r="F74" s="80" t="s">
        <v>209</v>
      </c>
      <c r="G74" s="101">
        <v>204.1</v>
      </c>
      <c r="H74" s="81">
        <v>204.1</v>
      </c>
      <c r="I74" s="116">
        <v>8.99</v>
      </c>
      <c r="J74" s="81">
        <v>7.51</v>
      </c>
      <c r="K74" s="116">
        <v>2.98</v>
      </c>
      <c r="L74" s="81">
        <v>2.4900000000000002</v>
      </c>
      <c r="M74" s="81">
        <f t="shared" si="5"/>
        <v>2041</v>
      </c>
      <c r="N74" s="81">
        <f t="shared" si="6"/>
        <v>2041</v>
      </c>
      <c r="O74" s="38"/>
      <c r="P74" s="81">
        <v>8.99</v>
      </c>
      <c r="Q74" s="81">
        <v>2.98</v>
      </c>
      <c r="R74" s="81">
        <v>2443.0700000000002</v>
      </c>
      <c r="S74" s="81">
        <v>2443.0700000000002</v>
      </c>
      <c r="T74" s="64">
        <f t="shared" si="0"/>
        <v>-402.07000000000016</v>
      </c>
      <c r="U74" s="81">
        <f t="shared" si="1"/>
        <v>1532.79</v>
      </c>
      <c r="V74" s="81">
        <f t="shared" si="2"/>
        <v>508.2</v>
      </c>
    </row>
    <row r="75" spans="1:22" x14ac:dyDescent="0.25">
      <c r="A75" s="51" t="s">
        <v>3226</v>
      </c>
      <c r="B75" s="93" t="s">
        <v>228</v>
      </c>
      <c r="C75" s="97"/>
      <c r="D75" s="97"/>
      <c r="E75" s="83" t="s">
        <v>229</v>
      </c>
      <c r="F75" s="97"/>
      <c r="G75" s="102"/>
      <c r="H75" s="84"/>
      <c r="I75" s="115"/>
      <c r="J75" s="84"/>
      <c r="K75" s="115"/>
      <c r="L75" s="84"/>
      <c r="M75" s="85">
        <f>M76</f>
        <v>75.239999999999995</v>
      </c>
      <c r="N75" s="85">
        <f>N76</f>
        <v>75.239999999999995</v>
      </c>
      <c r="O75" s="38"/>
      <c r="P75" s="84"/>
      <c r="Q75" s="84"/>
      <c r="R75" s="85">
        <v>90</v>
      </c>
      <c r="S75" s="85">
        <v>90</v>
      </c>
      <c r="T75" s="64">
        <f t="shared" si="0"/>
        <v>-14.760000000000005</v>
      </c>
      <c r="U75" s="81">
        <f t="shared" si="1"/>
        <v>0</v>
      </c>
      <c r="V75" s="81">
        <f t="shared" si="2"/>
        <v>0</v>
      </c>
    </row>
    <row r="76" spans="1:22" x14ac:dyDescent="0.25">
      <c r="A76" s="51" t="s">
        <v>3227</v>
      </c>
      <c r="B76" s="92" t="s">
        <v>230</v>
      </c>
      <c r="C76" s="77" t="s">
        <v>123</v>
      </c>
      <c r="D76" s="78">
        <v>50251</v>
      </c>
      <c r="E76" s="79" t="s">
        <v>231</v>
      </c>
      <c r="F76" s="80" t="s">
        <v>120</v>
      </c>
      <c r="G76" s="101">
        <v>6</v>
      </c>
      <c r="H76" s="81">
        <v>6</v>
      </c>
      <c r="I76" s="116">
        <v>15</v>
      </c>
      <c r="J76" s="81">
        <v>12.54</v>
      </c>
      <c r="K76" s="116">
        <v>0</v>
      </c>
      <c r="L76" s="81">
        <v>0</v>
      </c>
      <c r="M76" s="81">
        <f>TRUNC(((J76*G76)+(L76*G76)),2)</f>
        <v>75.239999999999995</v>
      </c>
      <c r="N76" s="81">
        <f>TRUNC(((J76*H76)+(L76*H76)),2)</f>
        <v>75.239999999999995</v>
      </c>
      <c r="O76" s="38"/>
      <c r="P76" s="81">
        <v>15</v>
      </c>
      <c r="Q76" s="81">
        <v>0</v>
      </c>
      <c r="R76" s="81">
        <v>90</v>
      </c>
      <c r="S76" s="81">
        <v>90</v>
      </c>
      <c r="T76" s="64">
        <f t="shared" si="0"/>
        <v>-14.760000000000005</v>
      </c>
      <c r="U76" s="81">
        <f t="shared" si="1"/>
        <v>75.239999999999995</v>
      </c>
      <c r="V76" s="81">
        <f t="shared" si="2"/>
        <v>0</v>
      </c>
    </row>
    <row r="77" spans="1:22" x14ac:dyDescent="0.25">
      <c r="A77" s="51" t="s">
        <v>3228</v>
      </c>
      <c r="B77" s="91" t="s">
        <v>232</v>
      </c>
      <c r="C77" s="95"/>
      <c r="D77" s="95"/>
      <c r="E77" s="74" t="s">
        <v>44</v>
      </c>
      <c r="F77" s="95"/>
      <c r="G77" s="100"/>
      <c r="H77" s="75"/>
      <c r="I77" s="115"/>
      <c r="J77" s="75"/>
      <c r="K77" s="115"/>
      <c r="L77" s="75"/>
      <c r="M77" s="76">
        <f>M78+M90+M96+M105+M107+M109</f>
        <v>51636.11</v>
      </c>
      <c r="N77" s="76">
        <f>N78+N90+N96+N105+N107+N109</f>
        <v>51636.11</v>
      </c>
      <c r="O77" s="38"/>
      <c r="P77" s="75"/>
      <c r="Q77" s="75"/>
      <c r="R77" s="76">
        <v>61775.69</v>
      </c>
      <c r="S77" s="76">
        <v>61775.69</v>
      </c>
      <c r="T77" s="64">
        <f t="shared" ref="T77:T140" si="7">N77-S77</f>
        <v>-10139.580000000002</v>
      </c>
      <c r="U77" s="81">
        <f t="shared" si="1"/>
        <v>0</v>
      </c>
      <c r="V77" s="81">
        <f t="shared" si="2"/>
        <v>0</v>
      </c>
    </row>
    <row r="78" spans="1:22" x14ac:dyDescent="0.25">
      <c r="A78" s="51" t="s">
        <v>3229</v>
      </c>
      <c r="B78" s="93" t="s">
        <v>233</v>
      </c>
      <c r="C78" s="97"/>
      <c r="D78" s="97"/>
      <c r="E78" s="83" t="s">
        <v>234</v>
      </c>
      <c r="F78" s="97"/>
      <c r="G78" s="102"/>
      <c r="H78" s="84"/>
      <c r="I78" s="115"/>
      <c r="J78" s="84"/>
      <c r="K78" s="115"/>
      <c r="L78" s="84"/>
      <c r="M78" s="85">
        <f>SUM(M79:M89)</f>
        <v>10918.98</v>
      </c>
      <c r="N78" s="85">
        <f>SUM(N79:N89)</f>
        <v>10918.98</v>
      </c>
      <c r="O78" s="38"/>
      <c r="P78" s="84"/>
      <c r="Q78" s="84"/>
      <c r="R78" s="85">
        <v>13062.73</v>
      </c>
      <c r="S78" s="85">
        <v>13062.73</v>
      </c>
      <c r="T78" s="64">
        <f t="shared" si="7"/>
        <v>-2143.75</v>
      </c>
      <c r="U78" s="81">
        <f t="shared" si="1"/>
        <v>0</v>
      </c>
      <c r="V78" s="81">
        <f t="shared" si="2"/>
        <v>0</v>
      </c>
    </row>
    <row r="79" spans="1:22" x14ac:dyDescent="0.25">
      <c r="A79" s="51" t="s">
        <v>3230</v>
      </c>
      <c r="B79" s="92" t="s">
        <v>235</v>
      </c>
      <c r="C79" s="77" t="s">
        <v>123</v>
      </c>
      <c r="D79" s="78">
        <v>40101</v>
      </c>
      <c r="E79" s="79" t="s">
        <v>199</v>
      </c>
      <c r="F79" s="80" t="s">
        <v>160</v>
      </c>
      <c r="G79" s="101">
        <v>16.239999999999998</v>
      </c>
      <c r="H79" s="81">
        <v>16.239999999999998</v>
      </c>
      <c r="I79" s="116">
        <v>0</v>
      </c>
      <c r="J79" s="81">
        <v>0</v>
      </c>
      <c r="K79" s="116">
        <v>34.229999999999997</v>
      </c>
      <c r="L79" s="81">
        <v>28.61</v>
      </c>
      <c r="M79" s="81">
        <f t="shared" ref="M79:M89" si="8">TRUNC(((J79*G79)+(L79*G79)),2)</f>
        <v>464.62</v>
      </c>
      <c r="N79" s="81">
        <f t="shared" ref="N79:N89" si="9">TRUNC(((J79*H79)+(L79*H79)),2)</f>
        <v>464.62</v>
      </c>
      <c r="O79" s="38"/>
      <c r="P79" s="81">
        <v>0</v>
      </c>
      <c r="Q79" s="81">
        <v>34.229999999999997</v>
      </c>
      <c r="R79" s="81">
        <v>555.89</v>
      </c>
      <c r="S79" s="81">
        <v>555.89</v>
      </c>
      <c r="T79" s="64">
        <f t="shared" si="7"/>
        <v>-91.269999999999982</v>
      </c>
      <c r="U79" s="81">
        <f t="shared" ref="U79:U142" si="10">TRUNC(J79*H79,2)</f>
        <v>0</v>
      </c>
      <c r="V79" s="81">
        <f t="shared" ref="V79:V142" si="11">TRUNC(L79*H79,2)</f>
        <v>464.62</v>
      </c>
    </row>
    <row r="80" spans="1:22" x14ac:dyDescent="0.25">
      <c r="A80" s="51" t="s">
        <v>3231</v>
      </c>
      <c r="B80" s="92" t="s">
        <v>236</v>
      </c>
      <c r="C80" s="77" t="s">
        <v>123</v>
      </c>
      <c r="D80" s="78">
        <v>50902</v>
      </c>
      <c r="E80" s="79" t="s">
        <v>217</v>
      </c>
      <c r="F80" s="80" t="s">
        <v>125</v>
      </c>
      <c r="G80" s="101">
        <v>16.72</v>
      </c>
      <c r="H80" s="81">
        <v>16.72</v>
      </c>
      <c r="I80" s="116">
        <v>0</v>
      </c>
      <c r="J80" s="81">
        <v>0</v>
      </c>
      <c r="K80" s="116">
        <v>5.34</v>
      </c>
      <c r="L80" s="81">
        <v>4.46</v>
      </c>
      <c r="M80" s="81">
        <f t="shared" si="8"/>
        <v>74.569999999999993</v>
      </c>
      <c r="N80" s="81">
        <f t="shared" si="9"/>
        <v>74.569999999999993</v>
      </c>
      <c r="O80" s="38"/>
      <c r="P80" s="81">
        <v>0</v>
      </c>
      <c r="Q80" s="81">
        <v>5.34</v>
      </c>
      <c r="R80" s="81">
        <v>89.28</v>
      </c>
      <c r="S80" s="81">
        <v>89.28</v>
      </c>
      <c r="T80" s="64">
        <f t="shared" si="7"/>
        <v>-14.710000000000008</v>
      </c>
      <c r="U80" s="81">
        <f t="shared" si="10"/>
        <v>0</v>
      </c>
      <c r="V80" s="81">
        <f t="shared" si="11"/>
        <v>74.569999999999993</v>
      </c>
    </row>
    <row r="81" spans="1:22" x14ac:dyDescent="0.25">
      <c r="A81" s="51" t="s">
        <v>3232</v>
      </c>
      <c r="B81" s="92" t="s">
        <v>237</v>
      </c>
      <c r="C81" s="77" t="s">
        <v>123</v>
      </c>
      <c r="D81" s="78">
        <v>60470</v>
      </c>
      <c r="E81" s="79" t="s">
        <v>219</v>
      </c>
      <c r="F81" s="80" t="s">
        <v>160</v>
      </c>
      <c r="G81" s="101">
        <v>0.84</v>
      </c>
      <c r="H81" s="81">
        <v>0.84</v>
      </c>
      <c r="I81" s="116">
        <v>181.54</v>
      </c>
      <c r="J81" s="81">
        <v>151.78</v>
      </c>
      <c r="K81" s="116">
        <v>26.68</v>
      </c>
      <c r="L81" s="81">
        <v>22.3</v>
      </c>
      <c r="M81" s="81">
        <f t="shared" si="8"/>
        <v>146.22</v>
      </c>
      <c r="N81" s="81">
        <f t="shared" si="9"/>
        <v>146.22</v>
      </c>
      <c r="O81" s="38"/>
      <c r="P81" s="81">
        <v>181.54</v>
      </c>
      <c r="Q81" s="81">
        <v>26.68</v>
      </c>
      <c r="R81" s="81">
        <v>174.9</v>
      </c>
      <c r="S81" s="81">
        <v>174.9</v>
      </c>
      <c r="T81" s="64">
        <f t="shared" si="7"/>
        <v>-28.680000000000007</v>
      </c>
      <c r="U81" s="81">
        <f t="shared" si="10"/>
        <v>127.49</v>
      </c>
      <c r="V81" s="81">
        <f t="shared" si="11"/>
        <v>18.73</v>
      </c>
    </row>
    <row r="82" spans="1:22" x14ac:dyDescent="0.25">
      <c r="A82" s="51" t="s">
        <v>3233</v>
      </c>
      <c r="B82" s="92" t="s">
        <v>238</v>
      </c>
      <c r="C82" s="77" t="s">
        <v>123</v>
      </c>
      <c r="D82" s="78">
        <v>60191</v>
      </c>
      <c r="E82" s="79" t="s">
        <v>239</v>
      </c>
      <c r="F82" s="80" t="s">
        <v>125</v>
      </c>
      <c r="G82" s="101">
        <v>95.65</v>
      </c>
      <c r="H82" s="81">
        <v>95.65</v>
      </c>
      <c r="I82" s="116">
        <v>24.8</v>
      </c>
      <c r="J82" s="81">
        <v>20.73</v>
      </c>
      <c r="K82" s="116">
        <v>11.37</v>
      </c>
      <c r="L82" s="81">
        <v>9.5</v>
      </c>
      <c r="M82" s="81">
        <f t="shared" si="8"/>
        <v>2891.49</v>
      </c>
      <c r="N82" s="81">
        <f t="shared" si="9"/>
        <v>2891.49</v>
      </c>
      <c r="O82" s="38"/>
      <c r="P82" s="81">
        <v>24.8</v>
      </c>
      <c r="Q82" s="81">
        <v>11.37</v>
      </c>
      <c r="R82" s="81">
        <v>3459.66</v>
      </c>
      <c r="S82" s="81">
        <v>3459.66</v>
      </c>
      <c r="T82" s="64">
        <f t="shared" si="7"/>
        <v>-568.17000000000007</v>
      </c>
      <c r="U82" s="81">
        <f t="shared" si="10"/>
        <v>1982.82</v>
      </c>
      <c r="V82" s="81">
        <f t="shared" si="11"/>
        <v>908.67</v>
      </c>
    </row>
    <row r="83" spans="1:22" x14ac:dyDescent="0.25">
      <c r="A83" s="51" t="s">
        <v>3234</v>
      </c>
      <c r="B83" s="92" t="s">
        <v>240</v>
      </c>
      <c r="C83" s="77" t="s">
        <v>123</v>
      </c>
      <c r="D83" s="78">
        <v>60524</v>
      </c>
      <c r="E83" s="79" t="s">
        <v>221</v>
      </c>
      <c r="F83" s="80" t="s">
        <v>160</v>
      </c>
      <c r="G83" s="101">
        <v>6.69</v>
      </c>
      <c r="H83" s="81">
        <v>6.69</v>
      </c>
      <c r="I83" s="116">
        <v>588.54</v>
      </c>
      <c r="J83" s="81">
        <v>492.07</v>
      </c>
      <c r="K83" s="116">
        <v>0</v>
      </c>
      <c r="L83" s="81">
        <v>0</v>
      </c>
      <c r="M83" s="81">
        <f t="shared" si="8"/>
        <v>3291.94</v>
      </c>
      <c r="N83" s="81">
        <f t="shared" si="9"/>
        <v>3291.94</v>
      </c>
      <c r="O83" s="38"/>
      <c r="P83" s="81">
        <v>588.54</v>
      </c>
      <c r="Q83" s="81">
        <v>0</v>
      </c>
      <c r="R83" s="81">
        <v>3937.33</v>
      </c>
      <c r="S83" s="81">
        <v>3937.33</v>
      </c>
      <c r="T83" s="64">
        <f t="shared" si="7"/>
        <v>-645.38999999999987</v>
      </c>
      <c r="U83" s="81">
        <f t="shared" si="10"/>
        <v>3291.94</v>
      </c>
      <c r="V83" s="81">
        <f t="shared" si="11"/>
        <v>0</v>
      </c>
    </row>
    <row r="84" spans="1:22" ht="24" x14ac:dyDescent="0.3">
      <c r="A84" s="51" t="s">
        <v>3235</v>
      </c>
      <c r="B84" s="92" t="s">
        <v>241</v>
      </c>
      <c r="C84" s="77" t="s">
        <v>123</v>
      </c>
      <c r="D84" s="78">
        <v>60800</v>
      </c>
      <c r="E84" s="82" t="s">
        <v>3063</v>
      </c>
      <c r="F84" s="80" t="s">
        <v>160</v>
      </c>
      <c r="G84" s="101">
        <v>6.69</v>
      </c>
      <c r="H84" s="81">
        <v>6.69</v>
      </c>
      <c r="I84" s="116">
        <v>0.12</v>
      </c>
      <c r="J84" s="81">
        <v>0.1</v>
      </c>
      <c r="K84" s="116">
        <v>51.75</v>
      </c>
      <c r="L84" s="81">
        <v>43.26</v>
      </c>
      <c r="M84" s="81">
        <f t="shared" si="8"/>
        <v>290.07</v>
      </c>
      <c r="N84" s="81">
        <f t="shared" si="9"/>
        <v>290.07</v>
      </c>
      <c r="O84" s="48"/>
      <c r="P84" s="81">
        <v>0.12</v>
      </c>
      <c r="Q84" s="81">
        <v>51.75</v>
      </c>
      <c r="R84" s="81">
        <v>347.01</v>
      </c>
      <c r="S84" s="81">
        <v>347.01</v>
      </c>
      <c r="T84" s="64">
        <f t="shared" si="7"/>
        <v>-56.94</v>
      </c>
      <c r="U84" s="81">
        <f t="shared" si="10"/>
        <v>0.66</v>
      </c>
      <c r="V84" s="81">
        <f t="shared" si="11"/>
        <v>289.39999999999998</v>
      </c>
    </row>
    <row r="85" spans="1:22" x14ac:dyDescent="0.25">
      <c r="A85" s="51" t="s">
        <v>3236</v>
      </c>
      <c r="B85" s="92" t="s">
        <v>242</v>
      </c>
      <c r="C85" s="77" t="s">
        <v>123</v>
      </c>
      <c r="D85" s="78">
        <v>40902</v>
      </c>
      <c r="E85" s="79" t="s">
        <v>201</v>
      </c>
      <c r="F85" s="80" t="s">
        <v>160</v>
      </c>
      <c r="G85" s="101">
        <v>9.56</v>
      </c>
      <c r="H85" s="81">
        <v>9.56</v>
      </c>
      <c r="I85" s="116">
        <v>0</v>
      </c>
      <c r="J85" s="81">
        <v>0</v>
      </c>
      <c r="K85" s="116">
        <v>22.68</v>
      </c>
      <c r="L85" s="81">
        <v>18.96</v>
      </c>
      <c r="M85" s="81">
        <f t="shared" si="8"/>
        <v>181.25</v>
      </c>
      <c r="N85" s="81">
        <f t="shared" si="9"/>
        <v>181.25</v>
      </c>
      <c r="O85" s="38"/>
      <c r="P85" s="81">
        <v>0</v>
      </c>
      <c r="Q85" s="81">
        <v>22.68</v>
      </c>
      <c r="R85" s="81">
        <v>216.82</v>
      </c>
      <c r="S85" s="81">
        <v>216.82</v>
      </c>
      <c r="T85" s="64">
        <f t="shared" si="7"/>
        <v>-35.569999999999993</v>
      </c>
      <c r="U85" s="81">
        <f t="shared" si="10"/>
        <v>0</v>
      </c>
      <c r="V85" s="81">
        <f t="shared" si="11"/>
        <v>181.25</v>
      </c>
    </row>
    <row r="86" spans="1:22" x14ac:dyDescent="0.25">
      <c r="A86" s="51" t="s">
        <v>3237</v>
      </c>
      <c r="B86" s="92" t="s">
        <v>243</v>
      </c>
      <c r="C86" s="77" t="s">
        <v>123</v>
      </c>
      <c r="D86" s="78">
        <v>60303</v>
      </c>
      <c r="E86" s="79" t="s">
        <v>244</v>
      </c>
      <c r="F86" s="80" t="s">
        <v>209</v>
      </c>
      <c r="G86" s="101">
        <v>5.6</v>
      </c>
      <c r="H86" s="81">
        <v>5.6</v>
      </c>
      <c r="I86" s="116">
        <v>9.7100000000000009</v>
      </c>
      <c r="J86" s="81">
        <v>8.11</v>
      </c>
      <c r="K86" s="116">
        <v>2.98</v>
      </c>
      <c r="L86" s="81">
        <v>2.4900000000000002</v>
      </c>
      <c r="M86" s="81">
        <f t="shared" si="8"/>
        <v>59.36</v>
      </c>
      <c r="N86" s="81">
        <f t="shared" si="9"/>
        <v>59.36</v>
      </c>
      <c r="O86" s="38"/>
      <c r="P86" s="81">
        <v>9.7100000000000009</v>
      </c>
      <c r="Q86" s="81">
        <v>2.98</v>
      </c>
      <c r="R86" s="81">
        <v>71.06</v>
      </c>
      <c r="S86" s="81">
        <v>71.06</v>
      </c>
      <c r="T86" s="64">
        <f t="shared" si="7"/>
        <v>-11.700000000000003</v>
      </c>
      <c r="U86" s="81">
        <f t="shared" si="10"/>
        <v>45.41</v>
      </c>
      <c r="V86" s="81">
        <f t="shared" si="11"/>
        <v>13.94</v>
      </c>
    </row>
    <row r="87" spans="1:22" x14ac:dyDescent="0.25">
      <c r="A87" s="51" t="s">
        <v>3238</v>
      </c>
      <c r="B87" s="92" t="s">
        <v>245</v>
      </c>
      <c r="C87" s="77" t="s">
        <v>123</v>
      </c>
      <c r="D87" s="78">
        <v>60304</v>
      </c>
      <c r="E87" s="79" t="s">
        <v>246</v>
      </c>
      <c r="F87" s="80" t="s">
        <v>209</v>
      </c>
      <c r="G87" s="101">
        <v>157.6</v>
      </c>
      <c r="H87" s="81">
        <v>157.6</v>
      </c>
      <c r="I87" s="116">
        <v>9.39</v>
      </c>
      <c r="J87" s="81">
        <v>7.85</v>
      </c>
      <c r="K87" s="116">
        <v>2.98</v>
      </c>
      <c r="L87" s="81">
        <v>2.4900000000000002</v>
      </c>
      <c r="M87" s="81">
        <f t="shared" si="8"/>
        <v>1629.58</v>
      </c>
      <c r="N87" s="81">
        <f t="shared" si="9"/>
        <v>1629.58</v>
      </c>
      <c r="O87" s="38"/>
      <c r="P87" s="81">
        <v>9.39</v>
      </c>
      <c r="Q87" s="81">
        <v>2.98</v>
      </c>
      <c r="R87" s="81">
        <v>1949.51</v>
      </c>
      <c r="S87" s="81">
        <v>1949.51</v>
      </c>
      <c r="T87" s="64">
        <f t="shared" si="7"/>
        <v>-319.93000000000006</v>
      </c>
      <c r="U87" s="81">
        <f t="shared" si="10"/>
        <v>1237.1600000000001</v>
      </c>
      <c r="V87" s="81">
        <f t="shared" si="11"/>
        <v>392.42</v>
      </c>
    </row>
    <row r="88" spans="1:22" x14ac:dyDescent="0.25">
      <c r="A88" s="51" t="s">
        <v>3239</v>
      </c>
      <c r="B88" s="92" t="s">
        <v>247</v>
      </c>
      <c r="C88" s="77" t="s">
        <v>123</v>
      </c>
      <c r="D88" s="78">
        <v>60305</v>
      </c>
      <c r="E88" s="79" t="s">
        <v>208</v>
      </c>
      <c r="F88" s="80" t="s">
        <v>209</v>
      </c>
      <c r="G88" s="101">
        <v>67.099999999999994</v>
      </c>
      <c r="H88" s="81">
        <v>67.099999999999994</v>
      </c>
      <c r="I88" s="116">
        <v>8.99</v>
      </c>
      <c r="J88" s="81">
        <v>7.51</v>
      </c>
      <c r="K88" s="116">
        <v>2.98</v>
      </c>
      <c r="L88" s="81">
        <v>2.4900000000000002</v>
      </c>
      <c r="M88" s="81">
        <f t="shared" si="8"/>
        <v>671</v>
      </c>
      <c r="N88" s="81">
        <f t="shared" si="9"/>
        <v>671</v>
      </c>
      <c r="O88" s="38"/>
      <c r="P88" s="81">
        <v>8.99</v>
      </c>
      <c r="Q88" s="81">
        <v>2.98</v>
      </c>
      <c r="R88" s="81">
        <v>803.18</v>
      </c>
      <c r="S88" s="81">
        <v>803.18</v>
      </c>
      <c r="T88" s="64">
        <f t="shared" si="7"/>
        <v>-132.17999999999995</v>
      </c>
      <c r="U88" s="81">
        <f t="shared" si="10"/>
        <v>503.92</v>
      </c>
      <c r="V88" s="81">
        <f t="shared" si="11"/>
        <v>167.07</v>
      </c>
    </row>
    <row r="89" spans="1:22" x14ac:dyDescent="0.25">
      <c r="A89" s="51" t="s">
        <v>3240</v>
      </c>
      <c r="B89" s="92" t="s">
        <v>248</v>
      </c>
      <c r="C89" s="77" t="s">
        <v>123</v>
      </c>
      <c r="D89" s="78">
        <v>60314</v>
      </c>
      <c r="E89" s="79" t="s">
        <v>249</v>
      </c>
      <c r="F89" s="80" t="s">
        <v>209</v>
      </c>
      <c r="G89" s="101">
        <v>95.3</v>
      </c>
      <c r="H89" s="81">
        <v>95.3</v>
      </c>
      <c r="I89" s="116">
        <v>12.69</v>
      </c>
      <c r="J89" s="81">
        <v>10.61</v>
      </c>
      <c r="K89" s="116">
        <v>2.61</v>
      </c>
      <c r="L89" s="81">
        <v>2.1800000000000002</v>
      </c>
      <c r="M89" s="81">
        <f t="shared" si="8"/>
        <v>1218.8800000000001</v>
      </c>
      <c r="N89" s="81">
        <f t="shared" si="9"/>
        <v>1218.8800000000001</v>
      </c>
      <c r="O89" s="38"/>
      <c r="P89" s="81">
        <v>12.69</v>
      </c>
      <c r="Q89" s="81">
        <v>2.61</v>
      </c>
      <c r="R89" s="81">
        <v>1458.09</v>
      </c>
      <c r="S89" s="81">
        <v>1458.09</v>
      </c>
      <c r="T89" s="64">
        <f t="shared" si="7"/>
        <v>-239.20999999999981</v>
      </c>
      <c r="U89" s="81">
        <f t="shared" si="10"/>
        <v>1011.13</v>
      </c>
      <c r="V89" s="81">
        <f t="shared" si="11"/>
        <v>207.75</v>
      </c>
    </row>
    <row r="90" spans="1:22" x14ac:dyDescent="0.25">
      <c r="A90" s="51" t="s">
        <v>3241</v>
      </c>
      <c r="B90" s="93" t="s">
        <v>250</v>
      </c>
      <c r="C90" s="97"/>
      <c r="D90" s="97"/>
      <c r="E90" s="83" t="s">
        <v>251</v>
      </c>
      <c r="F90" s="97"/>
      <c r="G90" s="102"/>
      <c r="H90" s="84"/>
      <c r="I90" s="115"/>
      <c r="J90" s="84"/>
      <c r="K90" s="115"/>
      <c r="L90" s="84"/>
      <c r="M90" s="85">
        <f>SUM(M91:M95)</f>
        <v>12603.45</v>
      </c>
      <c r="N90" s="85">
        <f>SUM(N91:N95)</f>
        <v>12603.45</v>
      </c>
      <c r="O90" s="38"/>
      <c r="P90" s="84"/>
      <c r="Q90" s="84"/>
      <c r="R90" s="85">
        <v>15081.57</v>
      </c>
      <c r="S90" s="85">
        <v>15081.57</v>
      </c>
      <c r="T90" s="64">
        <f t="shared" si="7"/>
        <v>-2478.119999999999</v>
      </c>
      <c r="U90" s="81">
        <f t="shared" si="10"/>
        <v>0</v>
      </c>
      <c r="V90" s="81">
        <f t="shared" si="11"/>
        <v>0</v>
      </c>
    </row>
    <row r="91" spans="1:22" x14ac:dyDescent="0.25">
      <c r="A91" s="51" t="s">
        <v>3242</v>
      </c>
      <c r="B91" s="92" t="s">
        <v>252</v>
      </c>
      <c r="C91" s="77" t="s">
        <v>123</v>
      </c>
      <c r="D91" s="78">
        <v>60205</v>
      </c>
      <c r="E91" s="79" t="s">
        <v>253</v>
      </c>
      <c r="F91" s="80" t="s">
        <v>125</v>
      </c>
      <c r="G91" s="101">
        <v>92.4</v>
      </c>
      <c r="H91" s="81">
        <v>92.4</v>
      </c>
      <c r="I91" s="116">
        <v>34.159999999999997</v>
      </c>
      <c r="J91" s="81">
        <v>28.56</v>
      </c>
      <c r="K91" s="116">
        <v>23.52</v>
      </c>
      <c r="L91" s="81">
        <v>19.66</v>
      </c>
      <c r="M91" s="81">
        <f>TRUNC(((J91*G91)+(L91*G91)),2)</f>
        <v>4455.5200000000004</v>
      </c>
      <c r="N91" s="81">
        <f>TRUNC(((J91*H91)+(L91*H91)),2)</f>
        <v>4455.5200000000004</v>
      </c>
      <c r="O91" s="38"/>
      <c r="P91" s="81">
        <v>34.159999999999997</v>
      </c>
      <c r="Q91" s="81">
        <v>23.52</v>
      </c>
      <c r="R91" s="81">
        <v>5329.63</v>
      </c>
      <c r="S91" s="81">
        <v>5329.63</v>
      </c>
      <c r="T91" s="64">
        <f t="shared" si="7"/>
        <v>-874.10999999999967</v>
      </c>
      <c r="U91" s="81">
        <f t="shared" si="10"/>
        <v>2638.94</v>
      </c>
      <c r="V91" s="81">
        <f t="shared" si="11"/>
        <v>1816.58</v>
      </c>
    </row>
    <row r="92" spans="1:22" x14ac:dyDescent="0.25">
      <c r="A92" s="51" t="s">
        <v>3243</v>
      </c>
      <c r="B92" s="92" t="s">
        <v>254</v>
      </c>
      <c r="C92" s="77" t="s">
        <v>123</v>
      </c>
      <c r="D92" s="78">
        <v>60524</v>
      </c>
      <c r="E92" s="79" t="s">
        <v>221</v>
      </c>
      <c r="F92" s="80" t="s">
        <v>160</v>
      </c>
      <c r="G92" s="101">
        <v>5.2</v>
      </c>
      <c r="H92" s="81">
        <v>5.2</v>
      </c>
      <c r="I92" s="116">
        <v>588.54</v>
      </c>
      <c r="J92" s="81">
        <v>492.07</v>
      </c>
      <c r="K92" s="116">
        <v>0</v>
      </c>
      <c r="L92" s="81">
        <v>0</v>
      </c>
      <c r="M92" s="81">
        <f>TRUNC(((J92*G92)+(L92*G92)),2)</f>
        <v>2558.7600000000002</v>
      </c>
      <c r="N92" s="81">
        <f>TRUNC(((J92*H92)+(L92*H92)),2)</f>
        <v>2558.7600000000002</v>
      </c>
      <c r="O92" s="38"/>
      <c r="P92" s="81">
        <v>588.54</v>
      </c>
      <c r="Q92" s="81">
        <v>0</v>
      </c>
      <c r="R92" s="81">
        <v>3060.4</v>
      </c>
      <c r="S92" s="81">
        <v>3060.4</v>
      </c>
      <c r="T92" s="64">
        <f t="shared" si="7"/>
        <v>-501.63999999999987</v>
      </c>
      <c r="U92" s="81">
        <f t="shared" si="10"/>
        <v>2558.7600000000002</v>
      </c>
      <c r="V92" s="81">
        <f t="shared" si="11"/>
        <v>0</v>
      </c>
    </row>
    <row r="93" spans="1:22" ht="24" x14ac:dyDescent="0.3">
      <c r="A93" s="51" t="s">
        <v>3244</v>
      </c>
      <c r="B93" s="92" t="s">
        <v>255</v>
      </c>
      <c r="C93" s="77" t="s">
        <v>123</v>
      </c>
      <c r="D93" s="78">
        <v>60800</v>
      </c>
      <c r="E93" s="79" t="s">
        <v>256</v>
      </c>
      <c r="F93" s="80" t="s">
        <v>160</v>
      </c>
      <c r="G93" s="101">
        <v>5.2</v>
      </c>
      <c r="H93" s="81">
        <v>5.2</v>
      </c>
      <c r="I93" s="116">
        <v>0.12</v>
      </c>
      <c r="J93" s="81">
        <v>0.1</v>
      </c>
      <c r="K93" s="116">
        <v>51.75</v>
      </c>
      <c r="L93" s="81">
        <v>43.26</v>
      </c>
      <c r="M93" s="81">
        <f>TRUNC(((J93*G93)+(L93*G93)),2)</f>
        <v>225.47</v>
      </c>
      <c r="N93" s="81">
        <f>TRUNC(((J93*H93)+(L93*H93)),2)</f>
        <v>225.47</v>
      </c>
      <c r="O93" s="48"/>
      <c r="P93" s="81">
        <v>0.12</v>
      </c>
      <c r="Q93" s="81">
        <v>51.75</v>
      </c>
      <c r="R93" s="81">
        <v>269.72000000000003</v>
      </c>
      <c r="S93" s="81">
        <v>269.72000000000003</v>
      </c>
      <c r="T93" s="64">
        <f t="shared" si="7"/>
        <v>-44.250000000000028</v>
      </c>
      <c r="U93" s="81">
        <f t="shared" si="10"/>
        <v>0.52</v>
      </c>
      <c r="V93" s="81">
        <f t="shared" si="11"/>
        <v>224.95</v>
      </c>
    </row>
    <row r="94" spans="1:22" ht="24" x14ac:dyDescent="0.3">
      <c r="A94" s="51" t="s">
        <v>3245</v>
      </c>
      <c r="B94" s="92" t="s">
        <v>257</v>
      </c>
      <c r="C94" s="77" t="s">
        <v>194</v>
      </c>
      <c r="D94" s="78">
        <v>92762</v>
      </c>
      <c r="E94" s="82" t="s">
        <v>3064</v>
      </c>
      <c r="F94" s="80" t="s">
        <v>209</v>
      </c>
      <c r="G94" s="101">
        <v>378</v>
      </c>
      <c r="H94" s="81">
        <v>378</v>
      </c>
      <c r="I94" s="116">
        <v>10.23</v>
      </c>
      <c r="J94" s="81">
        <v>8.5500000000000007</v>
      </c>
      <c r="K94" s="116">
        <v>1.17</v>
      </c>
      <c r="L94" s="81">
        <v>0.97</v>
      </c>
      <c r="M94" s="81">
        <f>TRUNC(((J94*G94)+(L94*G94)),2)</f>
        <v>3598.56</v>
      </c>
      <c r="N94" s="81">
        <f>TRUNC(((J94*H94)+(L94*H94)),2)</f>
        <v>3598.56</v>
      </c>
      <c r="O94" s="48"/>
      <c r="P94" s="81">
        <v>10.23</v>
      </c>
      <c r="Q94" s="81">
        <v>1.17</v>
      </c>
      <c r="R94" s="81">
        <v>4309.2</v>
      </c>
      <c r="S94" s="81">
        <v>4309.2</v>
      </c>
      <c r="T94" s="64">
        <f t="shared" si="7"/>
        <v>-710.63999999999987</v>
      </c>
      <c r="U94" s="81">
        <f t="shared" si="10"/>
        <v>3231.9</v>
      </c>
      <c r="V94" s="81">
        <f t="shared" si="11"/>
        <v>366.66</v>
      </c>
    </row>
    <row r="95" spans="1:22" ht="24" x14ac:dyDescent="0.3">
      <c r="A95" s="51" t="s">
        <v>3246</v>
      </c>
      <c r="B95" s="92" t="s">
        <v>258</v>
      </c>
      <c r="C95" s="77" t="s">
        <v>194</v>
      </c>
      <c r="D95" s="78">
        <v>92759</v>
      </c>
      <c r="E95" s="79" t="s">
        <v>259</v>
      </c>
      <c r="F95" s="80" t="s">
        <v>209</v>
      </c>
      <c r="G95" s="101">
        <v>146</v>
      </c>
      <c r="H95" s="81">
        <v>146</v>
      </c>
      <c r="I95" s="116">
        <v>10.39</v>
      </c>
      <c r="J95" s="81">
        <v>8.68</v>
      </c>
      <c r="K95" s="116">
        <v>4.08</v>
      </c>
      <c r="L95" s="81">
        <v>3.41</v>
      </c>
      <c r="M95" s="81">
        <f>TRUNC(((J95*G95)+(L95*G95)),2)</f>
        <v>1765.14</v>
      </c>
      <c r="N95" s="81">
        <f>TRUNC(((J95*H95)+(L95*H95)),2)</f>
        <v>1765.14</v>
      </c>
      <c r="O95" s="48"/>
      <c r="P95" s="81">
        <v>10.39</v>
      </c>
      <c r="Q95" s="81">
        <v>4.08</v>
      </c>
      <c r="R95" s="81">
        <v>2112.62</v>
      </c>
      <c r="S95" s="81">
        <v>2112.62</v>
      </c>
      <c r="T95" s="64">
        <f t="shared" si="7"/>
        <v>-347.47999999999979</v>
      </c>
      <c r="U95" s="81">
        <f t="shared" si="10"/>
        <v>1267.28</v>
      </c>
      <c r="V95" s="81">
        <f t="shared" si="11"/>
        <v>497.86</v>
      </c>
    </row>
    <row r="96" spans="1:22" x14ac:dyDescent="0.25">
      <c r="A96" s="51" t="s">
        <v>3247</v>
      </c>
      <c r="B96" s="93" t="s">
        <v>260</v>
      </c>
      <c r="C96" s="97"/>
      <c r="D96" s="97"/>
      <c r="E96" s="83" t="s">
        <v>261</v>
      </c>
      <c r="F96" s="97"/>
      <c r="G96" s="102"/>
      <c r="H96" s="84"/>
      <c r="I96" s="115"/>
      <c r="J96" s="84"/>
      <c r="K96" s="115"/>
      <c r="L96" s="84"/>
      <c r="M96" s="85">
        <f>SUM(M97:M104)</f>
        <v>15637.64</v>
      </c>
      <c r="N96" s="85">
        <f>SUM(N97:N104)</f>
        <v>15637.64</v>
      </c>
      <c r="O96" s="38"/>
      <c r="P96" s="84"/>
      <c r="Q96" s="84"/>
      <c r="R96" s="85">
        <v>18708.71</v>
      </c>
      <c r="S96" s="85">
        <v>18708.71</v>
      </c>
      <c r="T96" s="64">
        <f t="shared" si="7"/>
        <v>-3071.0699999999997</v>
      </c>
      <c r="U96" s="81">
        <f t="shared" si="10"/>
        <v>0</v>
      </c>
      <c r="V96" s="81">
        <f t="shared" si="11"/>
        <v>0</v>
      </c>
    </row>
    <row r="97" spans="1:22" x14ac:dyDescent="0.25">
      <c r="A97" s="51" t="s">
        <v>3248</v>
      </c>
      <c r="B97" s="92" t="s">
        <v>262</v>
      </c>
      <c r="C97" s="77" t="s">
        <v>123</v>
      </c>
      <c r="D97" s="78">
        <v>60205</v>
      </c>
      <c r="E97" s="79" t="s">
        <v>253</v>
      </c>
      <c r="F97" s="80" t="s">
        <v>125</v>
      </c>
      <c r="G97" s="101">
        <v>131.02000000000001</v>
      </c>
      <c r="H97" s="81">
        <v>131.02000000000001</v>
      </c>
      <c r="I97" s="116">
        <v>34.159999999999997</v>
      </c>
      <c r="J97" s="81">
        <v>28.56</v>
      </c>
      <c r="K97" s="116">
        <v>23.52</v>
      </c>
      <c r="L97" s="81">
        <v>19.66</v>
      </c>
      <c r="M97" s="81">
        <f t="shared" ref="M97:M104" si="12">TRUNC(((J97*G97)+(L97*G97)),2)</f>
        <v>6317.78</v>
      </c>
      <c r="N97" s="81">
        <f t="shared" ref="N97:N104" si="13">TRUNC(((J97*H97)+(L97*H97)),2)</f>
        <v>6317.78</v>
      </c>
      <c r="O97" s="38"/>
      <c r="P97" s="81">
        <v>34.159999999999997</v>
      </c>
      <c r="Q97" s="81">
        <v>23.52</v>
      </c>
      <c r="R97" s="81">
        <v>7557.23</v>
      </c>
      <c r="S97" s="81">
        <v>7557.23</v>
      </c>
      <c r="T97" s="64">
        <f t="shared" si="7"/>
        <v>-1239.4499999999998</v>
      </c>
      <c r="U97" s="81">
        <f t="shared" si="10"/>
        <v>3741.93</v>
      </c>
      <c r="V97" s="81">
        <f t="shared" si="11"/>
        <v>2575.85</v>
      </c>
    </row>
    <row r="98" spans="1:22" x14ac:dyDescent="0.25">
      <c r="A98" s="51" t="s">
        <v>3249</v>
      </c>
      <c r="B98" s="92" t="s">
        <v>263</v>
      </c>
      <c r="C98" s="77" t="s">
        <v>123</v>
      </c>
      <c r="D98" s="78">
        <v>60524</v>
      </c>
      <c r="E98" s="79" t="s">
        <v>221</v>
      </c>
      <c r="F98" s="80" t="s">
        <v>160</v>
      </c>
      <c r="G98" s="101">
        <v>9.56</v>
      </c>
      <c r="H98" s="81">
        <v>9.56</v>
      </c>
      <c r="I98" s="116">
        <v>588.54</v>
      </c>
      <c r="J98" s="81">
        <v>492.07</v>
      </c>
      <c r="K98" s="116">
        <v>0</v>
      </c>
      <c r="L98" s="81">
        <v>0</v>
      </c>
      <c r="M98" s="81">
        <f t="shared" si="12"/>
        <v>4704.18</v>
      </c>
      <c r="N98" s="81">
        <f t="shared" si="13"/>
        <v>4704.18</v>
      </c>
      <c r="O98" s="38"/>
      <c r="P98" s="81">
        <v>588.54</v>
      </c>
      <c r="Q98" s="81">
        <v>0</v>
      </c>
      <c r="R98" s="81">
        <v>5626.44</v>
      </c>
      <c r="S98" s="81">
        <v>5626.44</v>
      </c>
      <c r="T98" s="64">
        <f t="shared" si="7"/>
        <v>-922.25999999999931</v>
      </c>
      <c r="U98" s="81">
        <f t="shared" si="10"/>
        <v>4704.18</v>
      </c>
      <c r="V98" s="81">
        <f t="shared" si="11"/>
        <v>0</v>
      </c>
    </row>
    <row r="99" spans="1:22" ht="24" x14ac:dyDescent="0.3">
      <c r="A99" s="51" t="s">
        <v>3250</v>
      </c>
      <c r="B99" s="92" t="s">
        <v>264</v>
      </c>
      <c r="C99" s="77" t="s">
        <v>123</v>
      </c>
      <c r="D99" s="78">
        <v>60800</v>
      </c>
      <c r="E99" s="79" t="s">
        <v>256</v>
      </c>
      <c r="F99" s="80" t="s">
        <v>160</v>
      </c>
      <c r="G99" s="101">
        <v>9.56</v>
      </c>
      <c r="H99" s="81">
        <v>9.56</v>
      </c>
      <c r="I99" s="116">
        <v>0.12</v>
      </c>
      <c r="J99" s="81">
        <v>0.1</v>
      </c>
      <c r="K99" s="116">
        <v>51.75</v>
      </c>
      <c r="L99" s="81">
        <v>43.26</v>
      </c>
      <c r="M99" s="81">
        <f t="shared" si="12"/>
        <v>414.52</v>
      </c>
      <c r="N99" s="81">
        <f t="shared" si="13"/>
        <v>414.52</v>
      </c>
      <c r="O99" s="48"/>
      <c r="P99" s="81">
        <v>0.12</v>
      </c>
      <c r="Q99" s="81">
        <v>51.75</v>
      </c>
      <c r="R99" s="81">
        <v>495.87</v>
      </c>
      <c r="S99" s="81">
        <v>495.87</v>
      </c>
      <c r="T99" s="64">
        <f t="shared" si="7"/>
        <v>-81.350000000000023</v>
      </c>
      <c r="U99" s="81">
        <f t="shared" si="10"/>
        <v>0.95</v>
      </c>
      <c r="V99" s="81">
        <f t="shared" si="11"/>
        <v>413.56</v>
      </c>
    </row>
    <row r="100" spans="1:22" x14ac:dyDescent="0.25">
      <c r="A100" s="51" t="s">
        <v>3251</v>
      </c>
      <c r="B100" s="92" t="s">
        <v>265</v>
      </c>
      <c r="C100" s="77" t="s">
        <v>123</v>
      </c>
      <c r="D100" s="78">
        <v>60303</v>
      </c>
      <c r="E100" s="79" t="s">
        <v>244</v>
      </c>
      <c r="F100" s="80" t="s">
        <v>209</v>
      </c>
      <c r="G100" s="101">
        <v>22.9</v>
      </c>
      <c r="H100" s="81">
        <v>22.9</v>
      </c>
      <c r="I100" s="116">
        <v>9.7100000000000009</v>
      </c>
      <c r="J100" s="81">
        <v>8.11</v>
      </c>
      <c r="K100" s="116">
        <v>2.98</v>
      </c>
      <c r="L100" s="81">
        <v>2.4900000000000002</v>
      </c>
      <c r="M100" s="81">
        <f t="shared" si="12"/>
        <v>242.74</v>
      </c>
      <c r="N100" s="81">
        <f t="shared" si="13"/>
        <v>242.74</v>
      </c>
      <c r="O100" s="38"/>
      <c r="P100" s="81">
        <v>9.7100000000000009</v>
      </c>
      <c r="Q100" s="81">
        <v>2.98</v>
      </c>
      <c r="R100" s="81">
        <v>290.60000000000002</v>
      </c>
      <c r="S100" s="81">
        <v>290.60000000000002</v>
      </c>
      <c r="T100" s="64">
        <f t="shared" si="7"/>
        <v>-47.860000000000014</v>
      </c>
      <c r="U100" s="81">
        <f t="shared" si="10"/>
        <v>185.71</v>
      </c>
      <c r="V100" s="81">
        <f t="shared" si="11"/>
        <v>57.02</v>
      </c>
    </row>
    <row r="101" spans="1:22" x14ac:dyDescent="0.25">
      <c r="A101" s="51" t="s">
        <v>3252</v>
      </c>
      <c r="B101" s="92" t="s">
        <v>266</v>
      </c>
      <c r="C101" s="77" t="s">
        <v>123</v>
      </c>
      <c r="D101" s="78">
        <v>60304</v>
      </c>
      <c r="E101" s="79" t="s">
        <v>246</v>
      </c>
      <c r="F101" s="80" t="s">
        <v>209</v>
      </c>
      <c r="G101" s="101">
        <v>64</v>
      </c>
      <c r="H101" s="81">
        <v>64</v>
      </c>
      <c r="I101" s="116">
        <v>9.39</v>
      </c>
      <c r="J101" s="81">
        <v>7.85</v>
      </c>
      <c r="K101" s="116">
        <v>2.98</v>
      </c>
      <c r="L101" s="81">
        <v>2.4900000000000002</v>
      </c>
      <c r="M101" s="81">
        <f t="shared" si="12"/>
        <v>661.76</v>
      </c>
      <c r="N101" s="81">
        <f t="shared" si="13"/>
        <v>661.76</v>
      </c>
      <c r="O101" s="38"/>
      <c r="P101" s="81">
        <v>9.39</v>
      </c>
      <c r="Q101" s="81">
        <v>2.98</v>
      </c>
      <c r="R101" s="81">
        <v>791.68</v>
      </c>
      <c r="S101" s="81">
        <v>791.68</v>
      </c>
      <c r="T101" s="64">
        <f t="shared" si="7"/>
        <v>-129.91999999999996</v>
      </c>
      <c r="U101" s="81">
        <f t="shared" si="10"/>
        <v>502.4</v>
      </c>
      <c r="V101" s="81">
        <f t="shared" si="11"/>
        <v>159.36000000000001</v>
      </c>
    </row>
    <row r="102" spans="1:22" ht="24" x14ac:dyDescent="0.3">
      <c r="A102" s="51" t="s">
        <v>3253</v>
      </c>
      <c r="B102" s="92" t="s">
        <v>267</v>
      </c>
      <c r="C102" s="77" t="s">
        <v>194</v>
      </c>
      <c r="D102" s="78">
        <v>92762</v>
      </c>
      <c r="E102" s="79" t="s">
        <v>268</v>
      </c>
      <c r="F102" s="80" t="s">
        <v>209</v>
      </c>
      <c r="G102" s="101">
        <v>196.4</v>
      </c>
      <c r="H102" s="81">
        <v>196.4</v>
      </c>
      <c r="I102" s="116">
        <v>10.23</v>
      </c>
      <c r="J102" s="81">
        <v>8.5500000000000007</v>
      </c>
      <c r="K102" s="116">
        <v>1.17</v>
      </c>
      <c r="L102" s="81">
        <v>0.97</v>
      </c>
      <c r="M102" s="81">
        <f t="shared" si="12"/>
        <v>1869.72</v>
      </c>
      <c r="N102" s="81">
        <f t="shared" si="13"/>
        <v>1869.72</v>
      </c>
      <c r="O102" s="48"/>
      <c r="P102" s="81">
        <v>10.23</v>
      </c>
      <c r="Q102" s="81">
        <v>1.17</v>
      </c>
      <c r="R102" s="81">
        <v>2238.96</v>
      </c>
      <c r="S102" s="81">
        <v>2238.96</v>
      </c>
      <c r="T102" s="64">
        <f t="shared" si="7"/>
        <v>-369.24</v>
      </c>
      <c r="U102" s="81">
        <f t="shared" si="10"/>
        <v>1679.22</v>
      </c>
      <c r="V102" s="81">
        <f t="shared" si="11"/>
        <v>190.5</v>
      </c>
    </row>
    <row r="103" spans="1:22" ht="24" x14ac:dyDescent="0.3">
      <c r="A103" s="51" t="s">
        <v>3254</v>
      </c>
      <c r="B103" s="92" t="s">
        <v>269</v>
      </c>
      <c r="C103" s="77" t="s">
        <v>194</v>
      </c>
      <c r="D103" s="78">
        <v>92763</v>
      </c>
      <c r="E103" s="82" t="s">
        <v>3065</v>
      </c>
      <c r="F103" s="80" t="s">
        <v>209</v>
      </c>
      <c r="G103" s="101">
        <v>25.7</v>
      </c>
      <c r="H103" s="81">
        <v>25.7</v>
      </c>
      <c r="I103" s="116">
        <v>8.8699999999999992</v>
      </c>
      <c r="J103" s="81">
        <v>7.41</v>
      </c>
      <c r="K103" s="116">
        <v>0.72</v>
      </c>
      <c r="L103" s="81">
        <v>0.6</v>
      </c>
      <c r="M103" s="81">
        <f t="shared" si="12"/>
        <v>205.85</v>
      </c>
      <c r="N103" s="81">
        <f t="shared" si="13"/>
        <v>205.85</v>
      </c>
      <c r="O103" s="48"/>
      <c r="P103" s="81">
        <v>8.8699999999999992</v>
      </c>
      <c r="Q103" s="81">
        <v>0.72</v>
      </c>
      <c r="R103" s="81">
        <v>246.46</v>
      </c>
      <c r="S103" s="81">
        <v>246.46</v>
      </c>
      <c r="T103" s="64">
        <f t="shared" si="7"/>
        <v>-40.610000000000014</v>
      </c>
      <c r="U103" s="81">
        <f t="shared" si="10"/>
        <v>190.43</v>
      </c>
      <c r="V103" s="81">
        <f t="shared" si="11"/>
        <v>15.42</v>
      </c>
    </row>
    <row r="104" spans="1:22" ht="24" x14ac:dyDescent="0.3">
      <c r="A104" s="51" t="s">
        <v>3255</v>
      </c>
      <c r="B104" s="92" t="s">
        <v>270</v>
      </c>
      <c r="C104" s="77" t="s">
        <v>194</v>
      </c>
      <c r="D104" s="78">
        <v>92759</v>
      </c>
      <c r="E104" s="82" t="s">
        <v>3066</v>
      </c>
      <c r="F104" s="80" t="s">
        <v>209</v>
      </c>
      <c r="G104" s="101">
        <v>101</v>
      </c>
      <c r="H104" s="81">
        <v>101</v>
      </c>
      <c r="I104" s="116">
        <v>10.39</v>
      </c>
      <c r="J104" s="81">
        <v>8.68</v>
      </c>
      <c r="K104" s="116">
        <v>4.08</v>
      </c>
      <c r="L104" s="81">
        <v>3.41</v>
      </c>
      <c r="M104" s="81">
        <f t="shared" si="12"/>
        <v>1221.0899999999999</v>
      </c>
      <c r="N104" s="81">
        <f t="shared" si="13"/>
        <v>1221.0899999999999</v>
      </c>
      <c r="O104" s="48"/>
      <c r="P104" s="81">
        <v>10.39</v>
      </c>
      <c r="Q104" s="81">
        <v>4.08</v>
      </c>
      <c r="R104" s="81">
        <v>1461.47</v>
      </c>
      <c r="S104" s="81">
        <v>1461.47</v>
      </c>
      <c r="T104" s="64">
        <f t="shared" si="7"/>
        <v>-240.38000000000011</v>
      </c>
      <c r="U104" s="81">
        <f t="shared" si="10"/>
        <v>876.68</v>
      </c>
      <c r="V104" s="81">
        <f t="shared" si="11"/>
        <v>344.41</v>
      </c>
    </row>
    <row r="105" spans="1:22" x14ac:dyDescent="0.25">
      <c r="A105" s="51" t="s">
        <v>3256</v>
      </c>
      <c r="B105" s="93" t="s">
        <v>271</v>
      </c>
      <c r="C105" s="97"/>
      <c r="D105" s="97"/>
      <c r="E105" s="83" t="s">
        <v>272</v>
      </c>
      <c r="F105" s="97"/>
      <c r="G105" s="102"/>
      <c r="H105" s="84"/>
      <c r="I105" s="115"/>
      <c r="J105" s="84"/>
      <c r="K105" s="115"/>
      <c r="L105" s="84"/>
      <c r="M105" s="85">
        <f>M106</f>
        <v>10896.15</v>
      </c>
      <c r="N105" s="85">
        <f>N106</f>
        <v>10896.15</v>
      </c>
      <c r="O105" s="38"/>
      <c r="P105" s="84"/>
      <c r="Q105" s="84"/>
      <c r="R105" s="85">
        <v>13033.05</v>
      </c>
      <c r="S105" s="85">
        <v>13033.05</v>
      </c>
      <c r="T105" s="64">
        <f t="shared" si="7"/>
        <v>-2136.8999999999996</v>
      </c>
      <c r="U105" s="81">
        <f t="shared" si="10"/>
        <v>0</v>
      </c>
      <c r="V105" s="81">
        <f t="shared" si="11"/>
        <v>0</v>
      </c>
    </row>
    <row r="106" spans="1:22" ht="36" x14ac:dyDescent="0.3">
      <c r="A106" s="51" t="s">
        <v>3257</v>
      </c>
      <c r="B106" s="92" t="s">
        <v>273</v>
      </c>
      <c r="C106" s="77" t="s">
        <v>274</v>
      </c>
      <c r="D106" s="86" t="s">
        <v>275</v>
      </c>
      <c r="E106" s="79" t="s">
        <v>276</v>
      </c>
      <c r="F106" s="80" t="s">
        <v>125</v>
      </c>
      <c r="G106" s="101">
        <v>85</v>
      </c>
      <c r="H106" s="81">
        <v>85</v>
      </c>
      <c r="I106" s="116">
        <v>118.44</v>
      </c>
      <c r="J106" s="81">
        <v>99.02</v>
      </c>
      <c r="K106" s="116">
        <v>34.89</v>
      </c>
      <c r="L106" s="81">
        <v>29.17</v>
      </c>
      <c r="M106" s="81">
        <f>TRUNC(((J106*G106)+(L106*G106)),2)</f>
        <v>10896.15</v>
      </c>
      <c r="N106" s="81">
        <f>TRUNC(((J106*H106)+(L106*H106)),2)</f>
        <v>10896.15</v>
      </c>
      <c r="O106" s="49"/>
      <c r="P106" s="81">
        <v>118.44</v>
      </c>
      <c r="Q106" s="81">
        <v>34.89</v>
      </c>
      <c r="R106" s="81">
        <v>13033.05</v>
      </c>
      <c r="S106" s="81">
        <v>13033.05</v>
      </c>
      <c r="T106" s="64">
        <f t="shared" si="7"/>
        <v>-2136.8999999999996</v>
      </c>
      <c r="U106" s="81">
        <f t="shared" si="10"/>
        <v>8416.7000000000007</v>
      </c>
      <c r="V106" s="81">
        <f t="shared" si="11"/>
        <v>2479.4499999999998</v>
      </c>
    </row>
    <row r="107" spans="1:22" x14ac:dyDescent="0.25">
      <c r="A107" s="51" t="s">
        <v>3258</v>
      </c>
      <c r="B107" s="93" t="s">
        <v>277</v>
      </c>
      <c r="C107" s="97"/>
      <c r="D107" s="97"/>
      <c r="E107" s="83" t="s">
        <v>278</v>
      </c>
      <c r="F107" s="97"/>
      <c r="G107" s="102"/>
      <c r="H107" s="84"/>
      <c r="I107" s="115"/>
      <c r="J107" s="84"/>
      <c r="K107" s="115"/>
      <c r="L107" s="84"/>
      <c r="M107" s="85">
        <f>M108</f>
        <v>1354.17</v>
      </c>
      <c r="N107" s="85">
        <f>N108</f>
        <v>1354.17</v>
      </c>
      <c r="O107" s="38"/>
      <c r="P107" s="84"/>
      <c r="Q107" s="84"/>
      <c r="R107" s="85">
        <v>1619.63</v>
      </c>
      <c r="S107" s="85">
        <v>1619.63</v>
      </c>
      <c r="T107" s="64">
        <f t="shared" si="7"/>
        <v>-265.46000000000004</v>
      </c>
      <c r="U107" s="81">
        <f t="shared" si="10"/>
        <v>0</v>
      </c>
      <c r="V107" s="81">
        <f t="shared" si="11"/>
        <v>0</v>
      </c>
    </row>
    <row r="108" spans="1:22" x14ac:dyDescent="0.25">
      <c r="A108" s="51" t="s">
        <v>3259</v>
      </c>
      <c r="B108" s="92" t="s">
        <v>279</v>
      </c>
      <c r="C108" s="77" t="s">
        <v>123</v>
      </c>
      <c r="D108" s="78">
        <v>60010</v>
      </c>
      <c r="E108" s="79" t="s">
        <v>280</v>
      </c>
      <c r="F108" s="80" t="s">
        <v>160</v>
      </c>
      <c r="G108" s="101">
        <v>0.55000000000000004</v>
      </c>
      <c r="H108" s="81">
        <v>0.55000000000000004</v>
      </c>
      <c r="I108" s="116">
        <v>2196.19</v>
      </c>
      <c r="J108" s="81">
        <v>1836.23</v>
      </c>
      <c r="K108" s="116">
        <v>748.6</v>
      </c>
      <c r="L108" s="81">
        <v>625.9</v>
      </c>
      <c r="M108" s="81">
        <f>TRUNC(((J108*G108)+(L108*G108)),2)</f>
        <v>1354.17</v>
      </c>
      <c r="N108" s="81">
        <f>TRUNC(((J108*H108)+(L108*H108)),2)</f>
        <v>1354.17</v>
      </c>
      <c r="O108" s="38"/>
      <c r="P108" s="81">
        <v>2196.19</v>
      </c>
      <c r="Q108" s="81">
        <v>748.6</v>
      </c>
      <c r="R108" s="81">
        <v>1619.63</v>
      </c>
      <c r="S108" s="81">
        <v>1619.63</v>
      </c>
      <c r="T108" s="64">
        <f t="shared" si="7"/>
        <v>-265.46000000000004</v>
      </c>
      <c r="U108" s="81">
        <f t="shared" si="10"/>
        <v>1009.92</v>
      </c>
      <c r="V108" s="81">
        <f t="shared" si="11"/>
        <v>344.24</v>
      </c>
    </row>
    <row r="109" spans="1:22" x14ac:dyDescent="0.25">
      <c r="A109" s="51" t="s">
        <v>3260</v>
      </c>
      <c r="B109" s="93" t="s">
        <v>281</v>
      </c>
      <c r="C109" s="97"/>
      <c r="D109" s="97"/>
      <c r="E109" s="83" t="s">
        <v>229</v>
      </c>
      <c r="F109" s="97"/>
      <c r="G109" s="102"/>
      <c r="H109" s="84"/>
      <c r="I109" s="115"/>
      <c r="J109" s="84"/>
      <c r="K109" s="115"/>
      <c r="L109" s="84"/>
      <c r="M109" s="85">
        <f>M110</f>
        <v>225.72</v>
      </c>
      <c r="N109" s="85">
        <f>N110</f>
        <v>225.72</v>
      </c>
      <c r="O109" s="38"/>
      <c r="P109" s="84"/>
      <c r="Q109" s="84"/>
      <c r="R109" s="85">
        <v>270</v>
      </c>
      <c r="S109" s="85">
        <v>270</v>
      </c>
      <c r="T109" s="64">
        <f t="shared" si="7"/>
        <v>-44.28</v>
      </c>
      <c r="U109" s="81">
        <f t="shared" si="10"/>
        <v>0</v>
      </c>
      <c r="V109" s="81">
        <f t="shared" si="11"/>
        <v>0</v>
      </c>
    </row>
    <row r="110" spans="1:22" x14ac:dyDescent="0.25">
      <c r="A110" s="51" t="s">
        <v>3261</v>
      </c>
      <c r="B110" s="92" t="s">
        <v>282</v>
      </c>
      <c r="C110" s="77" t="s">
        <v>123</v>
      </c>
      <c r="D110" s="78">
        <v>60487</v>
      </c>
      <c r="E110" s="79" t="s">
        <v>231</v>
      </c>
      <c r="F110" s="80" t="s">
        <v>120</v>
      </c>
      <c r="G110" s="101">
        <v>18</v>
      </c>
      <c r="H110" s="81">
        <v>18</v>
      </c>
      <c r="I110" s="116">
        <v>15</v>
      </c>
      <c r="J110" s="81">
        <v>12.54</v>
      </c>
      <c r="K110" s="116">
        <v>0</v>
      </c>
      <c r="L110" s="81">
        <v>0</v>
      </c>
      <c r="M110" s="81">
        <f>TRUNC(((J110*G110)+(L110*G110)),2)</f>
        <v>225.72</v>
      </c>
      <c r="N110" s="81">
        <f>TRUNC(((J110*H110)+(L110*H110)),2)</f>
        <v>225.72</v>
      </c>
      <c r="O110" s="38"/>
      <c r="P110" s="81">
        <v>15</v>
      </c>
      <c r="Q110" s="81">
        <v>0</v>
      </c>
      <c r="R110" s="81">
        <v>270</v>
      </c>
      <c r="S110" s="81">
        <v>270</v>
      </c>
      <c r="T110" s="64">
        <f t="shared" si="7"/>
        <v>-44.28</v>
      </c>
      <c r="U110" s="81">
        <f t="shared" si="10"/>
        <v>225.72</v>
      </c>
      <c r="V110" s="81">
        <f t="shared" si="11"/>
        <v>0</v>
      </c>
    </row>
    <row r="111" spans="1:22" x14ac:dyDescent="0.25">
      <c r="A111" s="51" t="s">
        <v>3262</v>
      </c>
      <c r="B111" s="91" t="s">
        <v>283</v>
      </c>
      <c r="C111" s="95"/>
      <c r="D111" s="95"/>
      <c r="E111" s="74" t="s">
        <v>46</v>
      </c>
      <c r="F111" s="95"/>
      <c r="G111" s="100"/>
      <c r="H111" s="75"/>
      <c r="I111" s="115"/>
      <c r="J111" s="75"/>
      <c r="K111" s="115"/>
      <c r="L111" s="75"/>
      <c r="M111" s="76">
        <f>SUM(M112:M153)</f>
        <v>20502.920000000006</v>
      </c>
      <c r="N111" s="76">
        <f>SUM(N112:N153)</f>
        <v>20502.920000000006</v>
      </c>
      <c r="O111" s="38"/>
      <c r="P111" s="75"/>
      <c r="Q111" s="75"/>
      <c r="R111" s="76">
        <v>24542.959999999999</v>
      </c>
      <c r="S111" s="76">
        <v>24542.959999999999</v>
      </c>
      <c r="T111" s="64">
        <f t="shared" si="7"/>
        <v>-4040.0399999999936</v>
      </c>
      <c r="U111" s="81">
        <f t="shared" si="10"/>
        <v>0</v>
      </c>
      <c r="V111" s="81">
        <f t="shared" si="11"/>
        <v>0</v>
      </c>
    </row>
    <row r="112" spans="1:22" x14ac:dyDescent="0.25">
      <c r="A112" s="51" t="s">
        <v>3263</v>
      </c>
      <c r="B112" s="92" t="s">
        <v>284</v>
      </c>
      <c r="C112" s="77" t="s">
        <v>123</v>
      </c>
      <c r="D112" s="78">
        <v>70371</v>
      </c>
      <c r="E112" s="79" t="s">
        <v>285</v>
      </c>
      <c r="F112" s="80" t="s">
        <v>120</v>
      </c>
      <c r="G112" s="101">
        <v>60</v>
      </c>
      <c r="H112" s="81">
        <v>60</v>
      </c>
      <c r="I112" s="116">
        <v>1.47</v>
      </c>
      <c r="J112" s="81">
        <v>1.22</v>
      </c>
      <c r="K112" s="116">
        <v>0.37</v>
      </c>
      <c r="L112" s="81">
        <v>0.3</v>
      </c>
      <c r="M112" s="81">
        <f t="shared" ref="M112:M153" si="14">TRUNC(((J112*G112)+(L112*G112)),2)</f>
        <v>91.2</v>
      </c>
      <c r="N112" s="81">
        <f t="shared" ref="N112:N153" si="15">TRUNC(((J112*H112)+(L112*H112)),2)</f>
        <v>91.2</v>
      </c>
      <c r="O112" s="38"/>
      <c r="P112" s="81">
        <v>1.47</v>
      </c>
      <c r="Q112" s="81">
        <v>0.37</v>
      </c>
      <c r="R112" s="81">
        <v>110.4</v>
      </c>
      <c r="S112" s="81">
        <v>110.4</v>
      </c>
      <c r="T112" s="64">
        <f t="shared" si="7"/>
        <v>-19.200000000000003</v>
      </c>
      <c r="U112" s="81">
        <f t="shared" si="10"/>
        <v>73.2</v>
      </c>
      <c r="V112" s="81">
        <f t="shared" si="11"/>
        <v>18</v>
      </c>
    </row>
    <row r="113" spans="1:22" x14ac:dyDescent="0.25">
      <c r="A113" s="51" t="s">
        <v>3264</v>
      </c>
      <c r="B113" s="92" t="s">
        <v>286</v>
      </c>
      <c r="C113" s="77" t="s">
        <v>123</v>
      </c>
      <c r="D113" s="78">
        <v>70391</v>
      </c>
      <c r="E113" s="79" t="s">
        <v>287</v>
      </c>
      <c r="F113" s="80" t="s">
        <v>120</v>
      </c>
      <c r="G113" s="101">
        <v>160</v>
      </c>
      <c r="H113" s="81">
        <v>160</v>
      </c>
      <c r="I113" s="116">
        <v>0.18</v>
      </c>
      <c r="J113" s="81">
        <v>0.15</v>
      </c>
      <c r="K113" s="116">
        <v>0.6</v>
      </c>
      <c r="L113" s="81">
        <v>0.5</v>
      </c>
      <c r="M113" s="81">
        <f t="shared" si="14"/>
        <v>104</v>
      </c>
      <c r="N113" s="81">
        <f t="shared" si="15"/>
        <v>104</v>
      </c>
      <c r="O113" s="38"/>
      <c r="P113" s="81">
        <v>0.18</v>
      </c>
      <c r="Q113" s="81">
        <v>0.6</v>
      </c>
      <c r="R113" s="81">
        <v>124.8</v>
      </c>
      <c r="S113" s="81">
        <v>124.8</v>
      </c>
      <c r="T113" s="64">
        <f t="shared" si="7"/>
        <v>-20.799999999999997</v>
      </c>
      <c r="U113" s="81">
        <f t="shared" si="10"/>
        <v>24</v>
      </c>
      <c r="V113" s="81">
        <f t="shared" si="11"/>
        <v>80</v>
      </c>
    </row>
    <row r="114" spans="1:22" ht="24" x14ac:dyDescent="0.3">
      <c r="A114" s="51" t="s">
        <v>3265</v>
      </c>
      <c r="B114" s="92" t="s">
        <v>288</v>
      </c>
      <c r="C114" s="77" t="s">
        <v>194</v>
      </c>
      <c r="D114" s="78">
        <v>91924</v>
      </c>
      <c r="E114" s="79" t="s">
        <v>289</v>
      </c>
      <c r="F114" s="80" t="s">
        <v>138</v>
      </c>
      <c r="G114" s="101">
        <v>520</v>
      </c>
      <c r="H114" s="81">
        <v>520</v>
      </c>
      <c r="I114" s="116">
        <v>1.99</v>
      </c>
      <c r="J114" s="81">
        <v>1.66</v>
      </c>
      <c r="K114" s="116">
        <v>0.87</v>
      </c>
      <c r="L114" s="81">
        <v>0.72</v>
      </c>
      <c r="M114" s="81">
        <f t="shared" si="14"/>
        <v>1237.5999999999999</v>
      </c>
      <c r="N114" s="81">
        <f t="shared" si="15"/>
        <v>1237.5999999999999</v>
      </c>
      <c r="O114" s="48"/>
      <c r="P114" s="81">
        <v>1.99</v>
      </c>
      <c r="Q114" s="81">
        <v>0.87</v>
      </c>
      <c r="R114" s="81">
        <v>1487.2</v>
      </c>
      <c r="S114" s="81">
        <v>1487.2</v>
      </c>
      <c r="T114" s="64">
        <f t="shared" si="7"/>
        <v>-249.60000000000014</v>
      </c>
      <c r="U114" s="81">
        <f t="shared" si="10"/>
        <v>863.2</v>
      </c>
      <c r="V114" s="81">
        <f t="shared" si="11"/>
        <v>374.4</v>
      </c>
    </row>
    <row r="115" spans="1:22" ht="24" x14ac:dyDescent="0.3">
      <c r="A115" s="51" t="s">
        <v>3266</v>
      </c>
      <c r="B115" s="92" t="s">
        <v>290</v>
      </c>
      <c r="C115" s="77" t="s">
        <v>194</v>
      </c>
      <c r="D115" s="78">
        <v>91926</v>
      </c>
      <c r="E115" s="82" t="s">
        <v>3067</v>
      </c>
      <c r="F115" s="80" t="s">
        <v>138</v>
      </c>
      <c r="G115" s="101">
        <v>300</v>
      </c>
      <c r="H115" s="81">
        <v>300</v>
      </c>
      <c r="I115" s="116">
        <v>3.05</v>
      </c>
      <c r="J115" s="81">
        <v>2.5499999999999998</v>
      </c>
      <c r="K115" s="116">
        <v>1.0900000000000001</v>
      </c>
      <c r="L115" s="81">
        <v>0.91</v>
      </c>
      <c r="M115" s="81">
        <f t="shared" si="14"/>
        <v>1038</v>
      </c>
      <c r="N115" s="81">
        <f t="shared" si="15"/>
        <v>1038</v>
      </c>
      <c r="O115" s="48"/>
      <c r="P115" s="81">
        <v>3.05</v>
      </c>
      <c r="Q115" s="81">
        <v>1.0900000000000001</v>
      </c>
      <c r="R115" s="81">
        <v>1242</v>
      </c>
      <c r="S115" s="81">
        <v>1242</v>
      </c>
      <c r="T115" s="64">
        <f t="shared" si="7"/>
        <v>-204</v>
      </c>
      <c r="U115" s="81">
        <f t="shared" si="10"/>
        <v>765</v>
      </c>
      <c r="V115" s="81">
        <f t="shared" si="11"/>
        <v>273</v>
      </c>
    </row>
    <row r="116" spans="1:22" ht="24" x14ac:dyDescent="0.3">
      <c r="A116" s="51" t="s">
        <v>3267</v>
      </c>
      <c r="B116" s="92" t="s">
        <v>291</v>
      </c>
      <c r="C116" s="77" t="s">
        <v>194</v>
      </c>
      <c r="D116" s="78">
        <v>91932</v>
      </c>
      <c r="E116" s="82" t="s">
        <v>3068</v>
      </c>
      <c r="F116" s="80" t="s">
        <v>138</v>
      </c>
      <c r="G116" s="101">
        <v>45</v>
      </c>
      <c r="H116" s="81">
        <v>45</v>
      </c>
      <c r="I116" s="116">
        <v>13.13</v>
      </c>
      <c r="J116" s="81">
        <v>10.97</v>
      </c>
      <c r="K116" s="116">
        <v>2.88</v>
      </c>
      <c r="L116" s="81">
        <v>2.4</v>
      </c>
      <c r="M116" s="81">
        <f t="shared" si="14"/>
        <v>601.65</v>
      </c>
      <c r="N116" s="81">
        <f t="shared" si="15"/>
        <v>601.65</v>
      </c>
      <c r="O116" s="48"/>
      <c r="P116" s="81">
        <v>13.13</v>
      </c>
      <c r="Q116" s="81">
        <v>2.88</v>
      </c>
      <c r="R116" s="81">
        <v>720.45</v>
      </c>
      <c r="S116" s="81">
        <v>720.45</v>
      </c>
      <c r="T116" s="64">
        <f t="shared" si="7"/>
        <v>-118.80000000000007</v>
      </c>
      <c r="U116" s="81">
        <f t="shared" si="10"/>
        <v>493.65</v>
      </c>
      <c r="V116" s="81">
        <f t="shared" si="11"/>
        <v>108</v>
      </c>
    </row>
    <row r="117" spans="1:22" x14ac:dyDescent="0.25">
      <c r="A117" s="51" t="s">
        <v>3268</v>
      </c>
      <c r="B117" s="92" t="s">
        <v>292</v>
      </c>
      <c r="C117" s="77" t="s">
        <v>123</v>
      </c>
      <c r="D117" s="78">
        <v>70565</v>
      </c>
      <c r="E117" s="79" t="s">
        <v>293</v>
      </c>
      <c r="F117" s="80" t="s">
        <v>138</v>
      </c>
      <c r="G117" s="101">
        <v>100</v>
      </c>
      <c r="H117" s="81">
        <v>100</v>
      </c>
      <c r="I117" s="116">
        <v>5.17</v>
      </c>
      <c r="J117" s="81">
        <v>4.32</v>
      </c>
      <c r="K117" s="116">
        <v>2.4300000000000002</v>
      </c>
      <c r="L117" s="81">
        <v>2.0299999999999998</v>
      </c>
      <c r="M117" s="81">
        <f t="shared" si="14"/>
        <v>635</v>
      </c>
      <c r="N117" s="81">
        <f t="shared" si="15"/>
        <v>635</v>
      </c>
      <c r="O117" s="38"/>
      <c r="P117" s="81">
        <v>5.17</v>
      </c>
      <c r="Q117" s="81">
        <v>2.4300000000000002</v>
      </c>
      <c r="R117" s="81">
        <v>760</v>
      </c>
      <c r="S117" s="81">
        <v>760</v>
      </c>
      <c r="T117" s="64">
        <f t="shared" si="7"/>
        <v>-125</v>
      </c>
      <c r="U117" s="81">
        <f t="shared" si="10"/>
        <v>432</v>
      </c>
      <c r="V117" s="81">
        <f t="shared" si="11"/>
        <v>203</v>
      </c>
    </row>
    <row r="118" spans="1:22" ht="24" x14ac:dyDescent="0.3">
      <c r="A118" s="51" t="s">
        <v>3269</v>
      </c>
      <c r="B118" s="92" t="s">
        <v>294</v>
      </c>
      <c r="C118" s="77" t="s">
        <v>194</v>
      </c>
      <c r="D118" s="78">
        <v>91936</v>
      </c>
      <c r="E118" s="79" t="s">
        <v>295</v>
      </c>
      <c r="F118" s="80" t="s">
        <v>120</v>
      </c>
      <c r="G118" s="101">
        <v>16</v>
      </c>
      <c r="H118" s="81">
        <v>16</v>
      </c>
      <c r="I118" s="116">
        <v>6.71</v>
      </c>
      <c r="J118" s="81">
        <v>5.61</v>
      </c>
      <c r="K118" s="116">
        <v>8.4600000000000009</v>
      </c>
      <c r="L118" s="81">
        <v>7.07</v>
      </c>
      <c r="M118" s="81">
        <f t="shared" si="14"/>
        <v>202.88</v>
      </c>
      <c r="N118" s="81">
        <f t="shared" si="15"/>
        <v>202.88</v>
      </c>
      <c r="O118" s="48"/>
      <c r="P118" s="81">
        <v>6.71</v>
      </c>
      <c r="Q118" s="81">
        <v>8.4600000000000009</v>
      </c>
      <c r="R118" s="81">
        <v>242.72</v>
      </c>
      <c r="S118" s="81">
        <v>242.72</v>
      </c>
      <c r="T118" s="64">
        <f t="shared" si="7"/>
        <v>-39.840000000000003</v>
      </c>
      <c r="U118" s="81">
        <f t="shared" si="10"/>
        <v>89.76</v>
      </c>
      <c r="V118" s="81">
        <f t="shared" si="11"/>
        <v>113.12</v>
      </c>
    </row>
    <row r="119" spans="1:22" ht="24" x14ac:dyDescent="0.3">
      <c r="A119" s="51" t="s">
        <v>3270</v>
      </c>
      <c r="B119" s="92" t="s">
        <v>296</v>
      </c>
      <c r="C119" s="77" t="s">
        <v>194</v>
      </c>
      <c r="D119" s="78">
        <v>91939</v>
      </c>
      <c r="E119" s="79" t="s">
        <v>297</v>
      </c>
      <c r="F119" s="80" t="s">
        <v>120</v>
      </c>
      <c r="G119" s="101">
        <v>3</v>
      </c>
      <c r="H119" s="81">
        <v>3</v>
      </c>
      <c r="I119" s="116">
        <v>8.6</v>
      </c>
      <c r="J119" s="81">
        <v>7.19</v>
      </c>
      <c r="K119" s="116">
        <v>21.08</v>
      </c>
      <c r="L119" s="81">
        <v>17.62</v>
      </c>
      <c r="M119" s="81">
        <f t="shared" si="14"/>
        <v>74.430000000000007</v>
      </c>
      <c r="N119" s="81">
        <f t="shared" si="15"/>
        <v>74.430000000000007</v>
      </c>
      <c r="O119" s="48"/>
      <c r="P119" s="81">
        <v>8.6</v>
      </c>
      <c r="Q119" s="81">
        <v>21.08</v>
      </c>
      <c r="R119" s="81">
        <v>89.04</v>
      </c>
      <c r="S119" s="81">
        <v>89.04</v>
      </c>
      <c r="T119" s="64">
        <f t="shared" si="7"/>
        <v>-14.61</v>
      </c>
      <c r="U119" s="81">
        <f t="shared" si="10"/>
        <v>21.57</v>
      </c>
      <c r="V119" s="81">
        <f t="shared" si="11"/>
        <v>52.86</v>
      </c>
    </row>
    <row r="120" spans="1:22" ht="24" x14ac:dyDescent="0.3">
      <c r="A120" s="51" t="s">
        <v>3271</v>
      </c>
      <c r="B120" s="92" t="s">
        <v>298</v>
      </c>
      <c r="C120" s="77" t="s">
        <v>194</v>
      </c>
      <c r="D120" s="78">
        <v>91940</v>
      </c>
      <c r="E120" s="82" t="s">
        <v>3069</v>
      </c>
      <c r="F120" s="80" t="s">
        <v>120</v>
      </c>
      <c r="G120" s="101">
        <v>31</v>
      </c>
      <c r="H120" s="81">
        <v>31</v>
      </c>
      <c r="I120" s="116">
        <v>5.5</v>
      </c>
      <c r="J120" s="81">
        <v>4.59</v>
      </c>
      <c r="K120" s="116">
        <v>11.21</v>
      </c>
      <c r="L120" s="81">
        <v>9.3699999999999992</v>
      </c>
      <c r="M120" s="81">
        <f t="shared" si="14"/>
        <v>432.76</v>
      </c>
      <c r="N120" s="81">
        <f t="shared" si="15"/>
        <v>432.76</v>
      </c>
      <c r="O120" s="48"/>
      <c r="P120" s="81">
        <v>5.5</v>
      </c>
      <c r="Q120" s="81">
        <v>11.21</v>
      </c>
      <c r="R120" s="81">
        <v>518.01</v>
      </c>
      <c r="S120" s="81">
        <v>518.01</v>
      </c>
      <c r="T120" s="64">
        <f t="shared" si="7"/>
        <v>-85.25</v>
      </c>
      <c r="U120" s="81">
        <f t="shared" si="10"/>
        <v>142.29</v>
      </c>
      <c r="V120" s="81">
        <f t="shared" si="11"/>
        <v>290.47000000000003</v>
      </c>
    </row>
    <row r="121" spans="1:22" x14ac:dyDescent="0.25">
      <c r="A121" s="51" t="s">
        <v>3272</v>
      </c>
      <c r="B121" s="92" t="s">
        <v>299</v>
      </c>
      <c r="C121" s="77" t="s">
        <v>123</v>
      </c>
      <c r="D121" s="78">
        <v>70930</v>
      </c>
      <c r="E121" s="79" t="s">
        <v>300</v>
      </c>
      <c r="F121" s="80" t="s">
        <v>120</v>
      </c>
      <c r="G121" s="101">
        <v>79</v>
      </c>
      <c r="H121" s="81">
        <v>79</v>
      </c>
      <c r="I121" s="116">
        <v>2.23</v>
      </c>
      <c r="J121" s="81">
        <v>1.86</v>
      </c>
      <c r="K121" s="116">
        <v>2.98</v>
      </c>
      <c r="L121" s="81">
        <v>2.4900000000000002</v>
      </c>
      <c r="M121" s="81">
        <f t="shared" si="14"/>
        <v>343.65</v>
      </c>
      <c r="N121" s="81">
        <f t="shared" si="15"/>
        <v>343.65</v>
      </c>
      <c r="O121" s="38"/>
      <c r="P121" s="81">
        <v>2.23</v>
      </c>
      <c r="Q121" s="81">
        <v>2.98</v>
      </c>
      <c r="R121" s="81">
        <v>411.59</v>
      </c>
      <c r="S121" s="81">
        <v>411.59</v>
      </c>
      <c r="T121" s="64">
        <f t="shared" si="7"/>
        <v>-67.94</v>
      </c>
      <c r="U121" s="81">
        <f t="shared" si="10"/>
        <v>146.94</v>
      </c>
      <c r="V121" s="81">
        <f t="shared" si="11"/>
        <v>196.71</v>
      </c>
    </row>
    <row r="122" spans="1:22" x14ac:dyDescent="0.25">
      <c r="A122" s="51" t="s">
        <v>3273</v>
      </c>
      <c r="B122" s="92" t="s">
        <v>301</v>
      </c>
      <c r="C122" s="77" t="s">
        <v>123</v>
      </c>
      <c r="D122" s="78">
        <v>70929</v>
      </c>
      <c r="E122" s="79" t="s">
        <v>302</v>
      </c>
      <c r="F122" s="80" t="s">
        <v>120</v>
      </c>
      <c r="G122" s="101">
        <v>40</v>
      </c>
      <c r="H122" s="81">
        <v>40</v>
      </c>
      <c r="I122" s="116">
        <v>8.57</v>
      </c>
      <c r="J122" s="81">
        <v>7.16</v>
      </c>
      <c r="K122" s="116">
        <v>12.7</v>
      </c>
      <c r="L122" s="81">
        <v>10.61</v>
      </c>
      <c r="M122" s="81">
        <f t="shared" si="14"/>
        <v>710.8</v>
      </c>
      <c r="N122" s="81">
        <f t="shared" si="15"/>
        <v>710.8</v>
      </c>
      <c r="O122" s="38"/>
      <c r="P122" s="81">
        <v>8.57</v>
      </c>
      <c r="Q122" s="81">
        <v>12.7</v>
      </c>
      <c r="R122" s="81">
        <v>850.8</v>
      </c>
      <c r="S122" s="81">
        <v>850.8</v>
      </c>
      <c r="T122" s="64">
        <f t="shared" si="7"/>
        <v>-140</v>
      </c>
      <c r="U122" s="81">
        <f t="shared" si="10"/>
        <v>286.39999999999998</v>
      </c>
      <c r="V122" s="81">
        <f t="shared" si="11"/>
        <v>424.4</v>
      </c>
    </row>
    <row r="123" spans="1:22" x14ac:dyDescent="0.25">
      <c r="A123" s="51" t="s">
        <v>3274</v>
      </c>
      <c r="B123" s="92" t="s">
        <v>303</v>
      </c>
      <c r="C123" s="77" t="s">
        <v>123</v>
      </c>
      <c r="D123" s="78">
        <v>70932</v>
      </c>
      <c r="E123" s="79" t="s">
        <v>304</v>
      </c>
      <c r="F123" s="80" t="s">
        <v>120</v>
      </c>
      <c r="G123" s="101">
        <v>121</v>
      </c>
      <c r="H123" s="81">
        <v>121</v>
      </c>
      <c r="I123" s="116">
        <v>0.24</v>
      </c>
      <c r="J123" s="81">
        <v>0.2</v>
      </c>
      <c r="K123" s="116">
        <v>1.1200000000000001</v>
      </c>
      <c r="L123" s="81">
        <v>0.93</v>
      </c>
      <c r="M123" s="81">
        <f t="shared" si="14"/>
        <v>136.72999999999999</v>
      </c>
      <c r="N123" s="81">
        <f t="shared" si="15"/>
        <v>136.72999999999999</v>
      </c>
      <c r="O123" s="38"/>
      <c r="P123" s="81">
        <v>0.24</v>
      </c>
      <c r="Q123" s="81">
        <v>1.1200000000000001</v>
      </c>
      <c r="R123" s="81">
        <v>164.56</v>
      </c>
      <c r="S123" s="81">
        <v>164.56</v>
      </c>
      <c r="T123" s="64">
        <f t="shared" si="7"/>
        <v>-27.830000000000013</v>
      </c>
      <c r="U123" s="81">
        <f t="shared" si="10"/>
        <v>24.2</v>
      </c>
      <c r="V123" s="81">
        <f t="shared" si="11"/>
        <v>112.53</v>
      </c>
    </row>
    <row r="124" spans="1:22" x14ac:dyDescent="0.25">
      <c r="A124" s="51" t="s">
        <v>3275</v>
      </c>
      <c r="B124" s="92" t="s">
        <v>305</v>
      </c>
      <c r="C124" s="77" t="s">
        <v>123</v>
      </c>
      <c r="D124" s="78">
        <v>72395</v>
      </c>
      <c r="E124" s="79" t="s">
        <v>306</v>
      </c>
      <c r="F124" s="80" t="s">
        <v>120</v>
      </c>
      <c r="G124" s="101">
        <v>40</v>
      </c>
      <c r="H124" s="81">
        <v>40</v>
      </c>
      <c r="I124" s="116">
        <v>4.22</v>
      </c>
      <c r="J124" s="81">
        <v>3.52</v>
      </c>
      <c r="K124" s="116">
        <v>1.1200000000000001</v>
      </c>
      <c r="L124" s="81">
        <v>0.93</v>
      </c>
      <c r="M124" s="81">
        <f t="shared" si="14"/>
        <v>178</v>
      </c>
      <c r="N124" s="81">
        <f t="shared" si="15"/>
        <v>178</v>
      </c>
      <c r="O124" s="38"/>
      <c r="P124" s="81">
        <v>4.22</v>
      </c>
      <c r="Q124" s="81">
        <v>1.1200000000000001</v>
      </c>
      <c r="R124" s="81">
        <v>213.6</v>
      </c>
      <c r="S124" s="81">
        <v>213.6</v>
      </c>
      <c r="T124" s="64">
        <f t="shared" si="7"/>
        <v>-35.599999999999994</v>
      </c>
      <c r="U124" s="81">
        <f t="shared" si="10"/>
        <v>140.80000000000001</v>
      </c>
      <c r="V124" s="81">
        <f t="shared" si="11"/>
        <v>37.200000000000003</v>
      </c>
    </row>
    <row r="125" spans="1:22" ht="24" x14ac:dyDescent="0.3">
      <c r="A125" s="51" t="s">
        <v>3276</v>
      </c>
      <c r="B125" s="92" t="s">
        <v>307</v>
      </c>
      <c r="C125" s="77" t="s">
        <v>123</v>
      </c>
      <c r="D125" s="78">
        <v>71043</v>
      </c>
      <c r="E125" s="82" t="s">
        <v>3070</v>
      </c>
      <c r="F125" s="80" t="s">
        <v>120</v>
      </c>
      <c r="G125" s="101">
        <v>1</v>
      </c>
      <c r="H125" s="81">
        <v>1</v>
      </c>
      <c r="I125" s="116">
        <v>3.73</v>
      </c>
      <c r="J125" s="81">
        <v>3.11</v>
      </c>
      <c r="K125" s="116">
        <v>10.84</v>
      </c>
      <c r="L125" s="81">
        <v>9.06</v>
      </c>
      <c r="M125" s="81">
        <f t="shared" si="14"/>
        <v>12.17</v>
      </c>
      <c r="N125" s="81">
        <f t="shared" si="15"/>
        <v>12.17</v>
      </c>
      <c r="O125" s="48"/>
      <c r="P125" s="81">
        <v>3.73</v>
      </c>
      <c r="Q125" s="81">
        <v>10.84</v>
      </c>
      <c r="R125" s="81">
        <v>14.57</v>
      </c>
      <c r="S125" s="81">
        <v>14.57</v>
      </c>
      <c r="T125" s="64">
        <f t="shared" si="7"/>
        <v>-2.4000000000000004</v>
      </c>
      <c r="U125" s="81">
        <f t="shared" si="10"/>
        <v>3.11</v>
      </c>
      <c r="V125" s="81">
        <f t="shared" si="11"/>
        <v>9.06</v>
      </c>
    </row>
    <row r="126" spans="1:22" x14ac:dyDescent="0.25">
      <c r="A126" s="51" t="s">
        <v>3277</v>
      </c>
      <c r="B126" s="92" t="s">
        <v>308</v>
      </c>
      <c r="C126" s="77" t="s">
        <v>123</v>
      </c>
      <c r="D126" s="78">
        <v>71121</v>
      </c>
      <c r="E126" s="79" t="s">
        <v>309</v>
      </c>
      <c r="F126" s="80" t="s">
        <v>120</v>
      </c>
      <c r="G126" s="101">
        <v>4</v>
      </c>
      <c r="H126" s="81">
        <v>4</v>
      </c>
      <c r="I126" s="116">
        <v>4.6500000000000004</v>
      </c>
      <c r="J126" s="81">
        <v>3.88</v>
      </c>
      <c r="K126" s="116">
        <v>4.8600000000000003</v>
      </c>
      <c r="L126" s="81">
        <v>4.0599999999999996</v>
      </c>
      <c r="M126" s="81">
        <f t="shared" si="14"/>
        <v>31.76</v>
      </c>
      <c r="N126" s="81">
        <f t="shared" si="15"/>
        <v>31.76</v>
      </c>
      <c r="O126" s="38"/>
      <c r="P126" s="81">
        <v>4.6500000000000004</v>
      </c>
      <c r="Q126" s="81">
        <v>4.8600000000000003</v>
      </c>
      <c r="R126" s="81">
        <v>38.04</v>
      </c>
      <c r="S126" s="81">
        <v>38.04</v>
      </c>
      <c r="T126" s="64">
        <f t="shared" si="7"/>
        <v>-6.2799999999999976</v>
      </c>
      <c r="U126" s="81">
        <f t="shared" si="10"/>
        <v>15.52</v>
      </c>
      <c r="V126" s="81">
        <f t="shared" si="11"/>
        <v>16.239999999999998</v>
      </c>
    </row>
    <row r="127" spans="1:22" ht="24" x14ac:dyDescent="0.3">
      <c r="A127" s="51" t="s">
        <v>3278</v>
      </c>
      <c r="B127" s="92" t="s">
        <v>310</v>
      </c>
      <c r="C127" s="77" t="s">
        <v>194</v>
      </c>
      <c r="D127" s="78">
        <v>93659</v>
      </c>
      <c r="E127" s="79" t="s">
        <v>311</v>
      </c>
      <c r="F127" s="80" t="s">
        <v>120</v>
      </c>
      <c r="G127" s="101">
        <v>1</v>
      </c>
      <c r="H127" s="81">
        <v>1</v>
      </c>
      <c r="I127" s="116">
        <v>15.49</v>
      </c>
      <c r="J127" s="81">
        <v>12.95</v>
      </c>
      <c r="K127" s="116">
        <v>7.19</v>
      </c>
      <c r="L127" s="81">
        <v>6.01</v>
      </c>
      <c r="M127" s="81">
        <f t="shared" si="14"/>
        <v>18.96</v>
      </c>
      <c r="N127" s="81">
        <f t="shared" si="15"/>
        <v>18.96</v>
      </c>
      <c r="O127" s="48"/>
      <c r="P127" s="81">
        <v>15.49</v>
      </c>
      <c r="Q127" s="81">
        <v>7.19</v>
      </c>
      <c r="R127" s="81">
        <v>22.68</v>
      </c>
      <c r="S127" s="81">
        <v>22.68</v>
      </c>
      <c r="T127" s="64">
        <f t="shared" si="7"/>
        <v>-3.7199999999999989</v>
      </c>
      <c r="U127" s="81">
        <f t="shared" si="10"/>
        <v>12.95</v>
      </c>
      <c r="V127" s="81">
        <f t="shared" si="11"/>
        <v>6.01</v>
      </c>
    </row>
    <row r="128" spans="1:22" ht="24" x14ac:dyDescent="0.3">
      <c r="A128" s="51" t="s">
        <v>3279</v>
      </c>
      <c r="B128" s="92" t="s">
        <v>312</v>
      </c>
      <c r="C128" s="77" t="s">
        <v>194</v>
      </c>
      <c r="D128" s="78">
        <v>93654</v>
      </c>
      <c r="E128" s="79" t="s">
        <v>313</v>
      </c>
      <c r="F128" s="80" t="s">
        <v>120</v>
      </c>
      <c r="G128" s="101">
        <v>9</v>
      </c>
      <c r="H128" s="81">
        <v>9</v>
      </c>
      <c r="I128" s="116">
        <v>9.2100000000000009</v>
      </c>
      <c r="J128" s="81">
        <v>7.7</v>
      </c>
      <c r="K128" s="116">
        <v>1.79</v>
      </c>
      <c r="L128" s="81">
        <v>1.49</v>
      </c>
      <c r="M128" s="81">
        <f t="shared" si="14"/>
        <v>82.71</v>
      </c>
      <c r="N128" s="81">
        <f t="shared" si="15"/>
        <v>82.71</v>
      </c>
      <c r="O128" s="48"/>
      <c r="P128" s="81">
        <v>9.2100000000000009</v>
      </c>
      <c r="Q128" s="81">
        <v>1.79</v>
      </c>
      <c r="R128" s="81">
        <v>99</v>
      </c>
      <c r="S128" s="81">
        <v>99</v>
      </c>
      <c r="T128" s="64">
        <f t="shared" si="7"/>
        <v>-16.290000000000006</v>
      </c>
      <c r="U128" s="81">
        <f t="shared" si="10"/>
        <v>69.3</v>
      </c>
      <c r="V128" s="81">
        <f t="shared" si="11"/>
        <v>13.41</v>
      </c>
    </row>
    <row r="129" spans="1:22" ht="24" x14ac:dyDescent="0.3">
      <c r="A129" s="51" t="s">
        <v>3280</v>
      </c>
      <c r="B129" s="92" t="s">
        <v>314</v>
      </c>
      <c r="C129" s="77" t="s">
        <v>194</v>
      </c>
      <c r="D129" s="78">
        <v>93655</v>
      </c>
      <c r="E129" s="82" t="s">
        <v>3071</v>
      </c>
      <c r="F129" s="80" t="s">
        <v>120</v>
      </c>
      <c r="G129" s="101">
        <v>5</v>
      </c>
      <c r="H129" s="81">
        <v>5</v>
      </c>
      <c r="I129" s="116">
        <v>9.69</v>
      </c>
      <c r="J129" s="81">
        <v>8.1</v>
      </c>
      <c r="K129" s="116">
        <v>2.5</v>
      </c>
      <c r="L129" s="81">
        <v>2.09</v>
      </c>
      <c r="M129" s="81">
        <f t="shared" si="14"/>
        <v>50.95</v>
      </c>
      <c r="N129" s="81">
        <f t="shared" si="15"/>
        <v>50.95</v>
      </c>
      <c r="O129" s="48"/>
      <c r="P129" s="81">
        <v>9.69</v>
      </c>
      <c r="Q129" s="81">
        <v>2.5</v>
      </c>
      <c r="R129" s="81">
        <v>60.95</v>
      </c>
      <c r="S129" s="81">
        <v>60.95</v>
      </c>
      <c r="T129" s="64">
        <f t="shared" si="7"/>
        <v>-10</v>
      </c>
      <c r="U129" s="81">
        <f t="shared" si="10"/>
        <v>40.5</v>
      </c>
      <c r="V129" s="81">
        <f t="shared" si="11"/>
        <v>10.45</v>
      </c>
    </row>
    <row r="130" spans="1:22" ht="24" x14ac:dyDescent="0.3">
      <c r="A130" s="51" t="s">
        <v>3281</v>
      </c>
      <c r="B130" s="92" t="s">
        <v>315</v>
      </c>
      <c r="C130" s="77" t="s">
        <v>194</v>
      </c>
      <c r="D130" s="78">
        <v>93657</v>
      </c>
      <c r="E130" s="82" t="s">
        <v>3072</v>
      </c>
      <c r="F130" s="80" t="s">
        <v>120</v>
      </c>
      <c r="G130" s="101">
        <v>1</v>
      </c>
      <c r="H130" s="81">
        <v>1</v>
      </c>
      <c r="I130" s="116">
        <v>10.18</v>
      </c>
      <c r="J130" s="81">
        <v>8.51</v>
      </c>
      <c r="K130" s="116">
        <v>3.45</v>
      </c>
      <c r="L130" s="81">
        <v>2.88</v>
      </c>
      <c r="M130" s="81">
        <f t="shared" si="14"/>
        <v>11.39</v>
      </c>
      <c r="N130" s="81">
        <f t="shared" si="15"/>
        <v>11.39</v>
      </c>
      <c r="O130" s="48"/>
      <c r="P130" s="81">
        <v>10.18</v>
      </c>
      <c r="Q130" s="81">
        <v>3.45</v>
      </c>
      <c r="R130" s="81">
        <v>13.63</v>
      </c>
      <c r="S130" s="81">
        <v>13.63</v>
      </c>
      <c r="T130" s="64">
        <f t="shared" si="7"/>
        <v>-2.2400000000000002</v>
      </c>
      <c r="U130" s="81">
        <f t="shared" si="10"/>
        <v>8.51</v>
      </c>
      <c r="V130" s="81">
        <f t="shared" si="11"/>
        <v>2.88</v>
      </c>
    </row>
    <row r="131" spans="1:22" ht="24" x14ac:dyDescent="0.3">
      <c r="A131" s="51" t="s">
        <v>3282</v>
      </c>
      <c r="B131" s="92" t="s">
        <v>316</v>
      </c>
      <c r="C131" s="77" t="s">
        <v>194</v>
      </c>
      <c r="D131" s="78">
        <v>93673</v>
      </c>
      <c r="E131" s="79" t="s">
        <v>317</v>
      </c>
      <c r="F131" s="80" t="s">
        <v>120</v>
      </c>
      <c r="G131" s="101">
        <v>1</v>
      </c>
      <c r="H131" s="81">
        <v>1</v>
      </c>
      <c r="I131" s="116">
        <v>66.62</v>
      </c>
      <c r="J131" s="81">
        <v>55.7</v>
      </c>
      <c r="K131" s="116">
        <v>21.56</v>
      </c>
      <c r="L131" s="81">
        <v>18.02</v>
      </c>
      <c r="M131" s="81">
        <f t="shared" si="14"/>
        <v>73.72</v>
      </c>
      <c r="N131" s="81">
        <f t="shared" si="15"/>
        <v>73.72</v>
      </c>
      <c r="O131" s="48"/>
      <c r="P131" s="81">
        <v>66.62</v>
      </c>
      <c r="Q131" s="81">
        <v>21.56</v>
      </c>
      <c r="R131" s="81">
        <v>88.18</v>
      </c>
      <c r="S131" s="81">
        <v>88.18</v>
      </c>
      <c r="T131" s="64">
        <f t="shared" si="7"/>
        <v>-14.460000000000008</v>
      </c>
      <c r="U131" s="81">
        <f t="shared" si="10"/>
        <v>55.7</v>
      </c>
      <c r="V131" s="81">
        <f t="shared" si="11"/>
        <v>18.02</v>
      </c>
    </row>
    <row r="132" spans="1:22" x14ac:dyDescent="0.25">
      <c r="A132" s="51" t="s">
        <v>3283</v>
      </c>
      <c r="B132" s="92" t="s">
        <v>318</v>
      </c>
      <c r="C132" s="77" t="s">
        <v>123</v>
      </c>
      <c r="D132" s="78">
        <v>71184</v>
      </c>
      <c r="E132" s="79" t="s">
        <v>319</v>
      </c>
      <c r="F132" s="80" t="s">
        <v>120</v>
      </c>
      <c r="G132" s="101">
        <v>3</v>
      </c>
      <c r="H132" s="81">
        <v>3</v>
      </c>
      <c r="I132" s="116">
        <v>88.98</v>
      </c>
      <c r="J132" s="81">
        <v>74.39</v>
      </c>
      <c r="K132" s="116">
        <v>37.36</v>
      </c>
      <c r="L132" s="81">
        <v>31.23</v>
      </c>
      <c r="M132" s="81">
        <f t="shared" si="14"/>
        <v>316.86</v>
      </c>
      <c r="N132" s="81">
        <f t="shared" si="15"/>
        <v>316.86</v>
      </c>
      <c r="O132" s="38"/>
      <c r="P132" s="81">
        <v>88.98</v>
      </c>
      <c r="Q132" s="81">
        <v>37.36</v>
      </c>
      <c r="R132" s="81">
        <v>379.02</v>
      </c>
      <c r="S132" s="81">
        <v>379.02</v>
      </c>
      <c r="T132" s="64">
        <f t="shared" si="7"/>
        <v>-62.159999999999968</v>
      </c>
      <c r="U132" s="81">
        <f t="shared" si="10"/>
        <v>223.17</v>
      </c>
      <c r="V132" s="81">
        <f t="shared" si="11"/>
        <v>93.69</v>
      </c>
    </row>
    <row r="133" spans="1:22" x14ac:dyDescent="0.25">
      <c r="A133" s="51" t="s">
        <v>3284</v>
      </c>
      <c r="B133" s="92" t="s">
        <v>320</v>
      </c>
      <c r="C133" s="77" t="s">
        <v>123</v>
      </c>
      <c r="D133" s="78">
        <v>71251</v>
      </c>
      <c r="E133" s="79" t="s">
        <v>321</v>
      </c>
      <c r="F133" s="80" t="s">
        <v>138</v>
      </c>
      <c r="G133" s="101">
        <v>90</v>
      </c>
      <c r="H133" s="81">
        <v>90</v>
      </c>
      <c r="I133" s="116">
        <v>7.99</v>
      </c>
      <c r="J133" s="81">
        <v>6.68</v>
      </c>
      <c r="K133" s="116">
        <v>11.21</v>
      </c>
      <c r="L133" s="81">
        <v>9.3699999999999992</v>
      </c>
      <c r="M133" s="81">
        <f t="shared" si="14"/>
        <v>1444.5</v>
      </c>
      <c r="N133" s="81">
        <f t="shared" si="15"/>
        <v>1444.5</v>
      </c>
      <c r="O133" s="38"/>
      <c r="P133" s="81">
        <v>7.99</v>
      </c>
      <c r="Q133" s="81">
        <v>11.21</v>
      </c>
      <c r="R133" s="81">
        <v>1728</v>
      </c>
      <c r="S133" s="81">
        <v>1728</v>
      </c>
      <c r="T133" s="64">
        <f t="shared" si="7"/>
        <v>-283.5</v>
      </c>
      <c r="U133" s="81">
        <f t="shared" si="10"/>
        <v>601.20000000000005</v>
      </c>
      <c r="V133" s="81">
        <f t="shared" si="11"/>
        <v>843.3</v>
      </c>
    </row>
    <row r="134" spans="1:22" ht="24" x14ac:dyDescent="0.3">
      <c r="A134" s="51" t="s">
        <v>3285</v>
      </c>
      <c r="B134" s="92" t="s">
        <v>322</v>
      </c>
      <c r="C134" s="77" t="s">
        <v>194</v>
      </c>
      <c r="D134" s="78">
        <v>91845</v>
      </c>
      <c r="E134" s="79" t="s">
        <v>323</v>
      </c>
      <c r="F134" s="80" t="s">
        <v>138</v>
      </c>
      <c r="G134" s="101">
        <v>110</v>
      </c>
      <c r="H134" s="81">
        <v>110</v>
      </c>
      <c r="I134" s="116">
        <v>4.88</v>
      </c>
      <c r="J134" s="81">
        <v>4.08</v>
      </c>
      <c r="K134" s="116">
        <v>2.69</v>
      </c>
      <c r="L134" s="81">
        <v>2.2400000000000002</v>
      </c>
      <c r="M134" s="81">
        <f t="shared" si="14"/>
        <v>695.2</v>
      </c>
      <c r="N134" s="81">
        <f t="shared" si="15"/>
        <v>695.2</v>
      </c>
      <c r="O134" s="48"/>
      <c r="P134" s="81">
        <v>4.88</v>
      </c>
      <c r="Q134" s="81">
        <v>2.69</v>
      </c>
      <c r="R134" s="81">
        <v>832.7</v>
      </c>
      <c r="S134" s="81">
        <v>832.7</v>
      </c>
      <c r="T134" s="64">
        <f t="shared" si="7"/>
        <v>-137.5</v>
      </c>
      <c r="U134" s="81">
        <f t="shared" si="10"/>
        <v>448.8</v>
      </c>
      <c r="V134" s="81">
        <f t="shared" si="11"/>
        <v>246.4</v>
      </c>
    </row>
    <row r="135" spans="1:22" ht="24" x14ac:dyDescent="0.3">
      <c r="A135" s="51" t="s">
        <v>3286</v>
      </c>
      <c r="B135" s="92" t="s">
        <v>324</v>
      </c>
      <c r="C135" s="77" t="s">
        <v>194</v>
      </c>
      <c r="D135" s="78">
        <v>91854</v>
      </c>
      <c r="E135" s="79" t="s">
        <v>325</v>
      </c>
      <c r="F135" s="80" t="s">
        <v>138</v>
      </c>
      <c r="G135" s="101">
        <v>75</v>
      </c>
      <c r="H135" s="81">
        <v>75</v>
      </c>
      <c r="I135" s="116">
        <v>3.98</v>
      </c>
      <c r="J135" s="81">
        <v>3.32</v>
      </c>
      <c r="K135" s="116">
        <v>5.13</v>
      </c>
      <c r="L135" s="81">
        <v>4.28</v>
      </c>
      <c r="M135" s="81">
        <f t="shared" si="14"/>
        <v>570</v>
      </c>
      <c r="N135" s="81">
        <f t="shared" si="15"/>
        <v>570</v>
      </c>
      <c r="O135" s="48"/>
      <c r="P135" s="81">
        <v>3.98</v>
      </c>
      <c r="Q135" s="81">
        <v>5.13</v>
      </c>
      <c r="R135" s="81">
        <v>683.25</v>
      </c>
      <c r="S135" s="81">
        <v>683.25</v>
      </c>
      <c r="T135" s="64">
        <f t="shared" si="7"/>
        <v>-113.25</v>
      </c>
      <c r="U135" s="81">
        <f t="shared" si="10"/>
        <v>249</v>
      </c>
      <c r="V135" s="81">
        <f t="shared" si="11"/>
        <v>321</v>
      </c>
    </row>
    <row r="136" spans="1:22" x14ac:dyDescent="0.25">
      <c r="A136" s="51" t="s">
        <v>3287</v>
      </c>
      <c r="B136" s="92" t="s">
        <v>326</v>
      </c>
      <c r="C136" s="77" t="s">
        <v>123</v>
      </c>
      <c r="D136" s="78">
        <v>71450</v>
      </c>
      <c r="E136" s="79" t="s">
        <v>327</v>
      </c>
      <c r="F136" s="80" t="s">
        <v>120</v>
      </c>
      <c r="G136" s="101">
        <v>8</v>
      </c>
      <c r="H136" s="81">
        <v>8</v>
      </c>
      <c r="I136" s="116">
        <v>139.65</v>
      </c>
      <c r="J136" s="81">
        <v>116.76</v>
      </c>
      <c r="K136" s="116">
        <v>22.42</v>
      </c>
      <c r="L136" s="81">
        <v>18.739999999999998</v>
      </c>
      <c r="M136" s="81">
        <f t="shared" si="14"/>
        <v>1084</v>
      </c>
      <c r="N136" s="81">
        <f t="shared" si="15"/>
        <v>1084</v>
      </c>
      <c r="O136" s="38"/>
      <c r="P136" s="81">
        <v>139.65</v>
      </c>
      <c r="Q136" s="81">
        <v>22.42</v>
      </c>
      <c r="R136" s="81">
        <v>1296.56</v>
      </c>
      <c r="S136" s="81">
        <v>1296.56</v>
      </c>
      <c r="T136" s="64">
        <f t="shared" si="7"/>
        <v>-212.55999999999995</v>
      </c>
      <c r="U136" s="81">
        <f t="shared" si="10"/>
        <v>934.08</v>
      </c>
      <c r="V136" s="81">
        <f t="shared" si="11"/>
        <v>149.91999999999999</v>
      </c>
    </row>
    <row r="137" spans="1:22" x14ac:dyDescent="0.25">
      <c r="A137" s="51" t="s">
        <v>3288</v>
      </c>
      <c r="B137" s="92" t="s">
        <v>328</v>
      </c>
      <c r="C137" s="77" t="s">
        <v>123</v>
      </c>
      <c r="D137" s="78">
        <v>71451</v>
      </c>
      <c r="E137" s="79" t="s">
        <v>329</v>
      </c>
      <c r="F137" s="80" t="s">
        <v>120</v>
      </c>
      <c r="G137" s="101">
        <v>2</v>
      </c>
      <c r="H137" s="81">
        <v>2</v>
      </c>
      <c r="I137" s="116">
        <v>162.49</v>
      </c>
      <c r="J137" s="81">
        <v>135.85</v>
      </c>
      <c r="K137" s="116">
        <v>22.42</v>
      </c>
      <c r="L137" s="81">
        <v>18.739999999999998</v>
      </c>
      <c r="M137" s="81">
        <f t="shared" si="14"/>
        <v>309.18</v>
      </c>
      <c r="N137" s="81">
        <f t="shared" si="15"/>
        <v>309.18</v>
      </c>
      <c r="O137" s="38"/>
      <c r="P137" s="81">
        <v>162.49</v>
      </c>
      <c r="Q137" s="81">
        <v>22.42</v>
      </c>
      <c r="R137" s="81">
        <v>369.82</v>
      </c>
      <c r="S137" s="81">
        <v>369.82</v>
      </c>
      <c r="T137" s="64">
        <f t="shared" si="7"/>
        <v>-60.639999999999986</v>
      </c>
      <c r="U137" s="81">
        <f t="shared" si="10"/>
        <v>271.7</v>
      </c>
      <c r="V137" s="81">
        <f t="shared" si="11"/>
        <v>37.479999999999997</v>
      </c>
    </row>
    <row r="138" spans="1:22" ht="24" x14ac:dyDescent="0.3">
      <c r="A138" s="51" t="s">
        <v>3289</v>
      </c>
      <c r="B138" s="92" t="s">
        <v>330</v>
      </c>
      <c r="C138" s="77" t="s">
        <v>194</v>
      </c>
      <c r="D138" s="78">
        <v>92023</v>
      </c>
      <c r="E138" s="79" t="s">
        <v>331</v>
      </c>
      <c r="F138" s="80" t="s">
        <v>120</v>
      </c>
      <c r="G138" s="101">
        <v>1</v>
      </c>
      <c r="H138" s="81">
        <v>1</v>
      </c>
      <c r="I138" s="116">
        <v>23.9</v>
      </c>
      <c r="J138" s="81">
        <v>19.98</v>
      </c>
      <c r="K138" s="116">
        <v>23.36</v>
      </c>
      <c r="L138" s="81">
        <v>19.53</v>
      </c>
      <c r="M138" s="81">
        <f t="shared" si="14"/>
        <v>39.51</v>
      </c>
      <c r="N138" s="81">
        <f t="shared" si="15"/>
        <v>39.51</v>
      </c>
      <c r="O138" s="48"/>
      <c r="P138" s="81">
        <v>23.9</v>
      </c>
      <c r="Q138" s="81">
        <v>23.36</v>
      </c>
      <c r="R138" s="81">
        <v>47.26</v>
      </c>
      <c r="S138" s="81">
        <v>47.26</v>
      </c>
      <c r="T138" s="64">
        <f t="shared" si="7"/>
        <v>-7.75</v>
      </c>
      <c r="U138" s="81">
        <f t="shared" si="10"/>
        <v>19.98</v>
      </c>
      <c r="V138" s="81">
        <f t="shared" si="11"/>
        <v>19.53</v>
      </c>
    </row>
    <row r="139" spans="1:22" x14ac:dyDescent="0.25">
      <c r="A139" s="51" t="s">
        <v>3290</v>
      </c>
      <c r="B139" s="92" t="s">
        <v>332</v>
      </c>
      <c r="C139" s="77" t="s">
        <v>123</v>
      </c>
      <c r="D139" s="78">
        <v>71440</v>
      </c>
      <c r="E139" s="79" t="s">
        <v>333</v>
      </c>
      <c r="F139" s="80" t="s">
        <v>120</v>
      </c>
      <c r="G139" s="101">
        <v>7</v>
      </c>
      <c r="H139" s="81">
        <v>7</v>
      </c>
      <c r="I139" s="116">
        <v>7.71</v>
      </c>
      <c r="J139" s="81">
        <v>6.44</v>
      </c>
      <c r="K139" s="116">
        <v>7.84</v>
      </c>
      <c r="L139" s="81">
        <v>6.55</v>
      </c>
      <c r="M139" s="81">
        <f t="shared" si="14"/>
        <v>90.93</v>
      </c>
      <c r="N139" s="81">
        <f t="shared" si="15"/>
        <v>90.93</v>
      </c>
      <c r="O139" s="38"/>
      <c r="P139" s="81">
        <v>7.71</v>
      </c>
      <c r="Q139" s="81">
        <v>7.84</v>
      </c>
      <c r="R139" s="81">
        <v>108.85</v>
      </c>
      <c r="S139" s="81">
        <v>108.85</v>
      </c>
      <c r="T139" s="64">
        <f t="shared" si="7"/>
        <v>-17.919999999999987</v>
      </c>
      <c r="U139" s="81">
        <f t="shared" si="10"/>
        <v>45.08</v>
      </c>
      <c r="V139" s="81">
        <f t="shared" si="11"/>
        <v>45.85</v>
      </c>
    </row>
    <row r="140" spans="1:22" x14ac:dyDescent="0.25">
      <c r="A140" s="51" t="s">
        <v>3291</v>
      </c>
      <c r="B140" s="92" t="s">
        <v>334</v>
      </c>
      <c r="C140" s="77" t="s">
        <v>123</v>
      </c>
      <c r="D140" s="78">
        <v>71441</v>
      </c>
      <c r="E140" s="79" t="s">
        <v>335</v>
      </c>
      <c r="F140" s="80" t="s">
        <v>120</v>
      </c>
      <c r="G140" s="101">
        <v>2</v>
      </c>
      <c r="H140" s="81">
        <v>2</v>
      </c>
      <c r="I140" s="116">
        <v>11.05</v>
      </c>
      <c r="J140" s="81">
        <v>9.23</v>
      </c>
      <c r="K140" s="116">
        <v>13.82</v>
      </c>
      <c r="L140" s="81">
        <v>11.55</v>
      </c>
      <c r="M140" s="81">
        <f t="shared" si="14"/>
        <v>41.56</v>
      </c>
      <c r="N140" s="81">
        <f t="shared" si="15"/>
        <v>41.56</v>
      </c>
      <c r="O140" s="38"/>
      <c r="P140" s="81">
        <v>11.05</v>
      </c>
      <c r="Q140" s="81">
        <v>13.82</v>
      </c>
      <c r="R140" s="81">
        <v>49.74</v>
      </c>
      <c r="S140" s="81">
        <v>49.74</v>
      </c>
      <c r="T140" s="64">
        <f t="shared" si="7"/>
        <v>-8.18</v>
      </c>
      <c r="U140" s="81">
        <f t="shared" si="10"/>
        <v>18.46</v>
      </c>
      <c r="V140" s="81">
        <f t="shared" si="11"/>
        <v>23.1</v>
      </c>
    </row>
    <row r="141" spans="1:22" x14ac:dyDescent="0.3">
      <c r="A141" s="51" t="s">
        <v>3292</v>
      </c>
      <c r="B141" s="92" t="s">
        <v>336</v>
      </c>
      <c r="C141" s="77" t="s">
        <v>194</v>
      </c>
      <c r="D141" s="78">
        <v>97610</v>
      </c>
      <c r="E141" s="79" t="s">
        <v>337</v>
      </c>
      <c r="F141" s="80" t="s">
        <v>120</v>
      </c>
      <c r="G141" s="101">
        <v>4</v>
      </c>
      <c r="H141" s="81">
        <v>4</v>
      </c>
      <c r="I141" s="116">
        <v>10.61</v>
      </c>
      <c r="J141" s="81">
        <v>8.8699999999999992</v>
      </c>
      <c r="K141" s="116">
        <v>4.84</v>
      </c>
      <c r="L141" s="81">
        <v>4.04</v>
      </c>
      <c r="M141" s="81">
        <f t="shared" si="14"/>
        <v>51.64</v>
      </c>
      <c r="N141" s="81">
        <f t="shared" si="15"/>
        <v>51.64</v>
      </c>
      <c r="O141" s="48"/>
      <c r="P141" s="81">
        <v>10.61</v>
      </c>
      <c r="Q141" s="81">
        <v>4.84</v>
      </c>
      <c r="R141" s="81">
        <v>61.8</v>
      </c>
      <c r="S141" s="81">
        <v>61.8</v>
      </c>
      <c r="T141" s="64">
        <f t="shared" ref="T141:T204" si="16">N141-S141</f>
        <v>-10.159999999999997</v>
      </c>
      <c r="U141" s="81">
        <f t="shared" si="10"/>
        <v>35.479999999999997</v>
      </c>
      <c r="V141" s="81">
        <f t="shared" si="11"/>
        <v>16.16</v>
      </c>
    </row>
    <row r="142" spans="1:22" ht="24" x14ac:dyDescent="0.3">
      <c r="A142" s="51" t="s">
        <v>3293</v>
      </c>
      <c r="B142" s="92" t="s">
        <v>338</v>
      </c>
      <c r="C142" s="77" t="s">
        <v>194</v>
      </c>
      <c r="D142" s="78">
        <v>100903</v>
      </c>
      <c r="E142" s="82" t="s">
        <v>3073</v>
      </c>
      <c r="F142" s="80" t="s">
        <v>120</v>
      </c>
      <c r="G142" s="101">
        <v>80</v>
      </c>
      <c r="H142" s="81">
        <v>80</v>
      </c>
      <c r="I142" s="116">
        <v>19.95</v>
      </c>
      <c r="J142" s="81">
        <v>16.68</v>
      </c>
      <c r="K142" s="116">
        <v>7.25</v>
      </c>
      <c r="L142" s="81">
        <v>6.06</v>
      </c>
      <c r="M142" s="81">
        <f t="shared" si="14"/>
        <v>1819.2</v>
      </c>
      <c r="N142" s="81">
        <f t="shared" si="15"/>
        <v>1819.2</v>
      </c>
      <c r="O142" s="48"/>
      <c r="P142" s="81">
        <v>19.95</v>
      </c>
      <c r="Q142" s="81">
        <v>7.25</v>
      </c>
      <c r="R142" s="81">
        <v>2176</v>
      </c>
      <c r="S142" s="81">
        <v>2176</v>
      </c>
      <c r="T142" s="64">
        <f t="shared" si="16"/>
        <v>-356.79999999999995</v>
      </c>
      <c r="U142" s="81">
        <f t="shared" si="10"/>
        <v>1334.4</v>
      </c>
      <c r="V142" s="81">
        <f t="shared" si="11"/>
        <v>484.8</v>
      </c>
    </row>
    <row r="143" spans="1:22" ht="24" x14ac:dyDescent="0.3">
      <c r="A143" s="51" t="s">
        <v>3294</v>
      </c>
      <c r="B143" s="92" t="s">
        <v>339</v>
      </c>
      <c r="C143" s="77" t="s">
        <v>274</v>
      </c>
      <c r="D143" s="86" t="s">
        <v>340</v>
      </c>
      <c r="E143" s="79" t="s">
        <v>341</v>
      </c>
      <c r="F143" s="80" t="s">
        <v>120</v>
      </c>
      <c r="G143" s="101">
        <v>40</v>
      </c>
      <c r="H143" s="81">
        <v>40</v>
      </c>
      <c r="I143" s="116">
        <v>112</v>
      </c>
      <c r="J143" s="81">
        <v>93.64</v>
      </c>
      <c r="K143" s="116">
        <v>15.7</v>
      </c>
      <c r="L143" s="81">
        <v>13.12</v>
      </c>
      <c r="M143" s="81">
        <f t="shared" si="14"/>
        <v>4270.3999999999996</v>
      </c>
      <c r="N143" s="81">
        <f t="shared" si="15"/>
        <v>4270.3999999999996</v>
      </c>
      <c r="O143" s="48"/>
      <c r="P143" s="81">
        <v>112</v>
      </c>
      <c r="Q143" s="81">
        <v>15.7</v>
      </c>
      <c r="R143" s="81">
        <v>5108</v>
      </c>
      <c r="S143" s="81">
        <v>5108</v>
      </c>
      <c r="T143" s="64">
        <f t="shared" si="16"/>
        <v>-837.60000000000036</v>
      </c>
      <c r="U143" s="81">
        <f t="shared" ref="U143:U206" si="17">TRUNC(J143*H143,2)</f>
        <v>3745.6</v>
      </c>
      <c r="V143" s="81">
        <f t="shared" ref="V143:V206" si="18">TRUNC(L143*H143,2)</f>
        <v>524.79999999999995</v>
      </c>
    </row>
    <row r="144" spans="1:22" x14ac:dyDescent="0.3">
      <c r="A144" s="51" t="s">
        <v>3295</v>
      </c>
      <c r="B144" s="92" t="s">
        <v>342</v>
      </c>
      <c r="C144" s="77" t="s">
        <v>274</v>
      </c>
      <c r="D144" s="86" t="s">
        <v>343</v>
      </c>
      <c r="E144" s="79" t="s">
        <v>344</v>
      </c>
      <c r="F144" s="80" t="s">
        <v>345</v>
      </c>
      <c r="G144" s="101">
        <v>4</v>
      </c>
      <c r="H144" s="81">
        <v>4</v>
      </c>
      <c r="I144" s="116">
        <v>182.13</v>
      </c>
      <c r="J144" s="81">
        <v>152.27000000000001</v>
      </c>
      <c r="K144" s="116">
        <v>12.41</v>
      </c>
      <c r="L144" s="81">
        <v>10.37</v>
      </c>
      <c r="M144" s="81">
        <f t="shared" si="14"/>
        <v>650.55999999999995</v>
      </c>
      <c r="N144" s="81">
        <f t="shared" si="15"/>
        <v>650.55999999999995</v>
      </c>
      <c r="O144" s="48"/>
      <c r="P144" s="81">
        <v>182.13</v>
      </c>
      <c r="Q144" s="81">
        <v>12.41</v>
      </c>
      <c r="R144" s="81">
        <v>778.16</v>
      </c>
      <c r="S144" s="81">
        <v>778.16</v>
      </c>
      <c r="T144" s="64">
        <f t="shared" si="16"/>
        <v>-127.60000000000002</v>
      </c>
      <c r="U144" s="81">
        <f t="shared" si="17"/>
        <v>609.08000000000004</v>
      </c>
      <c r="V144" s="81">
        <f t="shared" si="18"/>
        <v>41.48</v>
      </c>
    </row>
    <row r="145" spans="1:22" x14ac:dyDescent="0.25">
      <c r="A145" s="51" t="s">
        <v>3296</v>
      </c>
      <c r="B145" s="92" t="s">
        <v>346</v>
      </c>
      <c r="C145" s="77" t="s">
        <v>123</v>
      </c>
      <c r="D145" s="78">
        <v>71645</v>
      </c>
      <c r="E145" s="79" t="s">
        <v>347</v>
      </c>
      <c r="F145" s="80" t="s">
        <v>120</v>
      </c>
      <c r="G145" s="101">
        <v>2</v>
      </c>
      <c r="H145" s="81">
        <v>2</v>
      </c>
      <c r="I145" s="116">
        <v>183.23</v>
      </c>
      <c r="J145" s="81">
        <v>153.19</v>
      </c>
      <c r="K145" s="116">
        <v>12.05</v>
      </c>
      <c r="L145" s="81">
        <v>10.07</v>
      </c>
      <c r="M145" s="81">
        <f t="shared" si="14"/>
        <v>326.52</v>
      </c>
      <c r="N145" s="81">
        <f t="shared" si="15"/>
        <v>326.52</v>
      </c>
      <c r="O145" s="38"/>
      <c r="P145" s="81">
        <v>183.23</v>
      </c>
      <c r="Q145" s="81">
        <v>12.05</v>
      </c>
      <c r="R145" s="81">
        <v>390.56</v>
      </c>
      <c r="S145" s="81">
        <v>390.56</v>
      </c>
      <c r="T145" s="64">
        <f t="shared" si="16"/>
        <v>-64.04000000000002</v>
      </c>
      <c r="U145" s="81">
        <f t="shared" si="17"/>
        <v>306.38</v>
      </c>
      <c r="V145" s="81">
        <f t="shared" si="18"/>
        <v>20.14</v>
      </c>
    </row>
    <row r="146" spans="1:22" x14ac:dyDescent="0.25">
      <c r="A146" s="51" t="s">
        <v>3297</v>
      </c>
      <c r="B146" s="92" t="s">
        <v>348</v>
      </c>
      <c r="C146" s="77" t="s">
        <v>123</v>
      </c>
      <c r="D146" s="78">
        <v>71722</v>
      </c>
      <c r="E146" s="79" t="s">
        <v>349</v>
      </c>
      <c r="F146" s="80" t="s">
        <v>120</v>
      </c>
      <c r="G146" s="101">
        <v>40</v>
      </c>
      <c r="H146" s="81">
        <v>40</v>
      </c>
      <c r="I146" s="116">
        <v>1.73</v>
      </c>
      <c r="J146" s="81">
        <v>1.44</v>
      </c>
      <c r="K146" s="116">
        <v>1.49</v>
      </c>
      <c r="L146" s="81">
        <v>1.24</v>
      </c>
      <c r="M146" s="81">
        <f t="shared" si="14"/>
        <v>107.2</v>
      </c>
      <c r="N146" s="81">
        <f t="shared" si="15"/>
        <v>107.2</v>
      </c>
      <c r="O146" s="38"/>
      <c r="P146" s="81">
        <v>1.73</v>
      </c>
      <c r="Q146" s="81">
        <v>1.49</v>
      </c>
      <c r="R146" s="81">
        <v>128.80000000000001</v>
      </c>
      <c r="S146" s="81">
        <v>128.80000000000001</v>
      </c>
      <c r="T146" s="64">
        <f t="shared" si="16"/>
        <v>-21.600000000000009</v>
      </c>
      <c r="U146" s="81">
        <f t="shared" si="17"/>
        <v>57.6</v>
      </c>
      <c r="V146" s="81">
        <f t="shared" si="18"/>
        <v>49.6</v>
      </c>
    </row>
    <row r="147" spans="1:22" x14ac:dyDescent="0.25">
      <c r="A147" s="51" t="s">
        <v>3298</v>
      </c>
      <c r="B147" s="92" t="s">
        <v>350</v>
      </c>
      <c r="C147" s="77" t="s">
        <v>123</v>
      </c>
      <c r="D147" s="78">
        <v>71861</v>
      </c>
      <c r="E147" s="79" t="s">
        <v>351</v>
      </c>
      <c r="F147" s="80" t="s">
        <v>120</v>
      </c>
      <c r="G147" s="101">
        <v>160</v>
      </c>
      <c r="H147" s="81">
        <v>160</v>
      </c>
      <c r="I147" s="116">
        <v>0.12</v>
      </c>
      <c r="J147" s="81">
        <v>0.1</v>
      </c>
      <c r="K147" s="116">
        <v>0.38</v>
      </c>
      <c r="L147" s="81">
        <v>0.31</v>
      </c>
      <c r="M147" s="81">
        <f t="shared" si="14"/>
        <v>65.599999999999994</v>
      </c>
      <c r="N147" s="81">
        <f t="shared" si="15"/>
        <v>65.599999999999994</v>
      </c>
      <c r="O147" s="38"/>
      <c r="P147" s="81">
        <v>0.12</v>
      </c>
      <c r="Q147" s="81">
        <v>0.38</v>
      </c>
      <c r="R147" s="81">
        <v>80</v>
      </c>
      <c r="S147" s="81">
        <v>80</v>
      </c>
      <c r="T147" s="64">
        <f t="shared" si="16"/>
        <v>-14.400000000000006</v>
      </c>
      <c r="U147" s="81">
        <f t="shared" si="17"/>
        <v>16</v>
      </c>
      <c r="V147" s="81">
        <f t="shared" si="18"/>
        <v>49.6</v>
      </c>
    </row>
    <row r="148" spans="1:22" x14ac:dyDescent="0.25">
      <c r="A148" s="51" t="s">
        <v>3299</v>
      </c>
      <c r="B148" s="92" t="s">
        <v>352</v>
      </c>
      <c r="C148" s="77" t="s">
        <v>123</v>
      </c>
      <c r="D148" s="78">
        <v>72205</v>
      </c>
      <c r="E148" s="79" t="s">
        <v>353</v>
      </c>
      <c r="F148" s="80" t="s">
        <v>120</v>
      </c>
      <c r="G148" s="101">
        <v>1</v>
      </c>
      <c r="H148" s="81">
        <v>1</v>
      </c>
      <c r="I148" s="116">
        <v>2231</v>
      </c>
      <c r="J148" s="81">
        <v>1865.33</v>
      </c>
      <c r="K148" s="116">
        <v>224.16</v>
      </c>
      <c r="L148" s="81">
        <v>187.42</v>
      </c>
      <c r="M148" s="81">
        <f t="shared" si="14"/>
        <v>2052.75</v>
      </c>
      <c r="N148" s="81">
        <f t="shared" si="15"/>
        <v>2052.75</v>
      </c>
      <c r="O148" s="38"/>
      <c r="P148" s="81">
        <v>2231</v>
      </c>
      <c r="Q148" s="81">
        <v>224.16</v>
      </c>
      <c r="R148" s="81">
        <v>2455.16</v>
      </c>
      <c r="S148" s="81">
        <v>2455.16</v>
      </c>
      <c r="T148" s="64">
        <f t="shared" si="16"/>
        <v>-402.40999999999985</v>
      </c>
      <c r="U148" s="81">
        <f t="shared" si="17"/>
        <v>1865.33</v>
      </c>
      <c r="V148" s="81">
        <f t="shared" si="18"/>
        <v>187.42</v>
      </c>
    </row>
    <row r="149" spans="1:22" x14ac:dyDescent="0.25">
      <c r="A149" s="51" t="s">
        <v>3300</v>
      </c>
      <c r="B149" s="92" t="s">
        <v>354</v>
      </c>
      <c r="C149" s="77" t="s">
        <v>274</v>
      </c>
      <c r="D149" s="86" t="s">
        <v>355</v>
      </c>
      <c r="E149" s="79" t="s">
        <v>356</v>
      </c>
      <c r="F149" s="80" t="s">
        <v>120</v>
      </c>
      <c r="G149" s="101">
        <v>2</v>
      </c>
      <c r="H149" s="81">
        <v>2</v>
      </c>
      <c r="I149" s="116">
        <v>41.07</v>
      </c>
      <c r="J149" s="81">
        <v>34.33</v>
      </c>
      <c r="K149" s="116">
        <v>11.9</v>
      </c>
      <c r="L149" s="81">
        <v>9.94</v>
      </c>
      <c r="M149" s="81">
        <f t="shared" si="14"/>
        <v>88.54</v>
      </c>
      <c r="N149" s="81">
        <f t="shared" si="15"/>
        <v>88.54</v>
      </c>
      <c r="O149" s="38"/>
      <c r="P149" s="81">
        <v>41.07</v>
      </c>
      <c r="Q149" s="81">
        <v>11.9</v>
      </c>
      <c r="R149" s="81">
        <v>105.94</v>
      </c>
      <c r="S149" s="81">
        <v>105.94</v>
      </c>
      <c r="T149" s="64">
        <f t="shared" si="16"/>
        <v>-17.399999999999991</v>
      </c>
      <c r="U149" s="81">
        <f t="shared" si="17"/>
        <v>68.66</v>
      </c>
      <c r="V149" s="81">
        <f t="shared" si="18"/>
        <v>19.88</v>
      </c>
    </row>
    <row r="150" spans="1:22" x14ac:dyDescent="0.25">
      <c r="A150" s="51" t="s">
        <v>3301</v>
      </c>
      <c r="B150" s="92" t="s">
        <v>357</v>
      </c>
      <c r="C150" s="77" t="s">
        <v>123</v>
      </c>
      <c r="D150" s="78">
        <v>72397</v>
      </c>
      <c r="E150" s="79" t="s">
        <v>358</v>
      </c>
      <c r="F150" s="80" t="s">
        <v>120</v>
      </c>
      <c r="G150" s="101">
        <v>1</v>
      </c>
      <c r="H150" s="81">
        <v>1</v>
      </c>
      <c r="I150" s="116">
        <v>3.57</v>
      </c>
      <c r="J150" s="81">
        <v>2.98</v>
      </c>
      <c r="K150" s="116">
        <v>1.1200000000000001</v>
      </c>
      <c r="L150" s="81">
        <v>0.93</v>
      </c>
      <c r="M150" s="81">
        <f t="shared" si="14"/>
        <v>3.91</v>
      </c>
      <c r="N150" s="81">
        <f t="shared" si="15"/>
        <v>3.91</v>
      </c>
      <c r="O150" s="38"/>
      <c r="P150" s="81">
        <v>3.57</v>
      </c>
      <c r="Q150" s="81">
        <v>1.1200000000000001</v>
      </c>
      <c r="R150" s="81">
        <v>4.6900000000000004</v>
      </c>
      <c r="S150" s="81">
        <v>4.6900000000000004</v>
      </c>
      <c r="T150" s="64">
        <f t="shared" si="16"/>
        <v>-0.78000000000000025</v>
      </c>
      <c r="U150" s="81">
        <f t="shared" si="17"/>
        <v>2.98</v>
      </c>
      <c r="V150" s="81">
        <f t="shared" si="18"/>
        <v>0.93</v>
      </c>
    </row>
    <row r="151" spans="1:22" x14ac:dyDescent="0.25">
      <c r="A151" s="51" t="s">
        <v>3302</v>
      </c>
      <c r="B151" s="92" t="s">
        <v>359</v>
      </c>
      <c r="C151" s="77" t="s">
        <v>123</v>
      </c>
      <c r="D151" s="78">
        <v>72578</v>
      </c>
      <c r="E151" s="79" t="s">
        <v>360</v>
      </c>
      <c r="F151" s="80" t="s">
        <v>120</v>
      </c>
      <c r="G151" s="101">
        <v>3</v>
      </c>
      <c r="H151" s="81">
        <v>3</v>
      </c>
      <c r="I151" s="116">
        <v>7.84</v>
      </c>
      <c r="J151" s="81">
        <v>6.55</v>
      </c>
      <c r="K151" s="116">
        <v>10.84</v>
      </c>
      <c r="L151" s="81">
        <v>9.06</v>
      </c>
      <c r="M151" s="81">
        <f t="shared" si="14"/>
        <v>46.83</v>
      </c>
      <c r="N151" s="81">
        <f t="shared" si="15"/>
        <v>46.83</v>
      </c>
      <c r="O151" s="38"/>
      <c r="P151" s="81">
        <v>7.84</v>
      </c>
      <c r="Q151" s="81">
        <v>10.84</v>
      </c>
      <c r="R151" s="81">
        <v>56.04</v>
      </c>
      <c r="S151" s="81">
        <v>56.04</v>
      </c>
      <c r="T151" s="64">
        <f t="shared" si="16"/>
        <v>-9.2100000000000009</v>
      </c>
      <c r="U151" s="81">
        <f t="shared" si="17"/>
        <v>19.649999999999999</v>
      </c>
      <c r="V151" s="81">
        <f t="shared" si="18"/>
        <v>27.18</v>
      </c>
    </row>
    <row r="152" spans="1:22" x14ac:dyDescent="0.25">
      <c r="A152" s="51" t="s">
        <v>3303</v>
      </c>
      <c r="B152" s="92" t="s">
        <v>361</v>
      </c>
      <c r="C152" s="77" t="s">
        <v>123</v>
      </c>
      <c r="D152" s="78">
        <v>72578</v>
      </c>
      <c r="E152" s="79" t="s">
        <v>360</v>
      </c>
      <c r="F152" s="80" t="s">
        <v>120</v>
      </c>
      <c r="G152" s="101">
        <v>21</v>
      </c>
      <c r="H152" s="81">
        <v>21</v>
      </c>
      <c r="I152" s="116">
        <v>7.84</v>
      </c>
      <c r="J152" s="81">
        <v>6.55</v>
      </c>
      <c r="K152" s="116">
        <v>10.84</v>
      </c>
      <c r="L152" s="81">
        <v>9.06</v>
      </c>
      <c r="M152" s="81">
        <f t="shared" si="14"/>
        <v>327.81</v>
      </c>
      <c r="N152" s="81">
        <f t="shared" si="15"/>
        <v>327.81</v>
      </c>
      <c r="O152" s="38"/>
      <c r="P152" s="81">
        <v>7.84</v>
      </c>
      <c r="Q152" s="81">
        <v>10.84</v>
      </c>
      <c r="R152" s="81">
        <v>392.28</v>
      </c>
      <c r="S152" s="81">
        <v>392.28</v>
      </c>
      <c r="T152" s="64">
        <f t="shared" si="16"/>
        <v>-64.46999999999997</v>
      </c>
      <c r="U152" s="81">
        <f t="shared" si="17"/>
        <v>137.55000000000001</v>
      </c>
      <c r="V152" s="81">
        <f t="shared" si="18"/>
        <v>190.26</v>
      </c>
    </row>
    <row r="153" spans="1:22" x14ac:dyDescent="0.3">
      <c r="A153" s="51" t="s">
        <v>3304</v>
      </c>
      <c r="B153" s="92" t="s">
        <v>362</v>
      </c>
      <c r="C153" s="77" t="s">
        <v>274</v>
      </c>
      <c r="D153" s="86" t="s">
        <v>363</v>
      </c>
      <c r="E153" s="79" t="s">
        <v>364</v>
      </c>
      <c r="F153" s="80" t="s">
        <v>120</v>
      </c>
      <c r="G153" s="101">
        <v>1</v>
      </c>
      <c r="H153" s="81">
        <v>1</v>
      </c>
      <c r="I153" s="116">
        <v>38.11</v>
      </c>
      <c r="J153" s="81">
        <v>31.86</v>
      </c>
      <c r="K153" s="116">
        <v>0</v>
      </c>
      <c r="L153" s="81">
        <v>0</v>
      </c>
      <c r="M153" s="81">
        <f t="shared" si="14"/>
        <v>31.86</v>
      </c>
      <c r="N153" s="81">
        <f t="shared" si="15"/>
        <v>31.86</v>
      </c>
      <c r="O153" s="48"/>
      <c r="P153" s="81">
        <v>38.11</v>
      </c>
      <c r="Q153" s="81">
        <v>0</v>
      </c>
      <c r="R153" s="81">
        <v>38.11</v>
      </c>
      <c r="S153" s="81">
        <v>38.11</v>
      </c>
      <c r="T153" s="64">
        <f t="shared" si="16"/>
        <v>-6.25</v>
      </c>
      <c r="U153" s="81">
        <f t="shared" si="17"/>
        <v>31.86</v>
      </c>
      <c r="V153" s="81">
        <f t="shared" si="18"/>
        <v>0</v>
      </c>
    </row>
    <row r="154" spans="1:22" x14ac:dyDescent="0.25">
      <c r="A154" s="51" t="s">
        <v>3305</v>
      </c>
      <c r="B154" s="91" t="s">
        <v>365</v>
      </c>
      <c r="C154" s="95"/>
      <c r="D154" s="95"/>
      <c r="E154" s="74" t="s">
        <v>48</v>
      </c>
      <c r="F154" s="95"/>
      <c r="G154" s="100"/>
      <c r="H154" s="75"/>
      <c r="I154" s="115"/>
      <c r="J154" s="75"/>
      <c r="K154" s="115"/>
      <c r="L154" s="75"/>
      <c r="M154" s="76">
        <f>M155+M159+M167+M175+M184+M186+M189+M217+M242</f>
        <v>19546.22</v>
      </c>
      <c r="N154" s="76">
        <f>N155+N159+N167+N175+N184+N186+N189+N217+N242</f>
        <v>19546.22</v>
      </c>
      <c r="O154" s="38"/>
      <c r="P154" s="75"/>
      <c r="Q154" s="75"/>
      <c r="R154" s="76">
        <v>23382.639999999999</v>
      </c>
      <c r="S154" s="76">
        <v>23382.639999999999</v>
      </c>
      <c r="T154" s="64">
        <f t="shared" si="16"/>
        <v>-3836.4199999999983</v>
      </c>
      <c r="U154" s="81">
        <f t="shared" si="17"/>
        <v>0</v>
      </c>
      <c r="V154" s="81">
        <f t="shared" si="18"/>
        <v>0</v>
      </c>
    </row>
    <row r="155" spans="1:22" x14ac:dyDescent="0.25">
      <c r="A155" s="51" t="s">
        <v>3306</v>
      </c>
      <c r="B155" s="93" t="s">
        <v>366</v>
      </c>
      <c r="C155" s="97"/>
      <c r="D155" s="97"/>
      <c r="E155" s="83" t="s">
        <v>367</v>
      </c>
      <c r="F155" s="97"/>
      <c r="G155" s="102"/>
      <c r="H155" s="84"/>
      <c r="I155" s="115"/>
      <c r="J155" s="84"/>
      <c r="K155" s="115"/>
      <c r="L155" s="84"/>
      <c r="M155" s="85">
        <f>SUM(M156:M158)</f>
        <v>821.11999999999989</v>
      </c>
      <c r="N155" s="85">
        <f>SUM(N156:N158)</f>
        <v>821.11999999999989</v>
      </c>
      <c r="O155" s="38"/>
      <c r="P155" s="84"/>
      <c r="Q155" s="84"/>
      <c r="R155" s="85">
        <v>982.21</v>
      </c>
      <c r="S155" s="85">
        <v>982.21</v>
      </c>
      <c r="T155" s="64">
        <f t="shared" si="16"/>
        <v>-161.09000000000015</v>
      </c>
      <c r="U155" s="81">
        <f t="shared" si="17"/>
        <v>0</v>
      </c>
      <c r="V155" s="81">
        <f t="shared" si="18"/>
        <v>0</v>
      </c>
    </row>
    <row r="156" spans="1:22" ht="24" x14ac:dyDescent="0.3">
      <c r="A156" s="51" t="s">
        <v>3307</v>
      </c>
      <c r="B156" s="92" t="s">
        <v>368</v>
      </c>
      <c r="C156" s="77" t="s">
        <v>194</v>
      </c>
      <c r="D156" s="78">
        <v>89987</v>
      </c>
      <c r="E156" s="82" t="s">
        <v>3074</v>
      </c>
      <c r="F156" s="80" t="s">
        <v>120</v>
      </c>
      <c r="G156" s="101">
        <v>7</v>
      </c>
      <c r="H156" s="81">
        <v>7</v>
      </c>
      <c r="I156" s="116">
        <v>92.01</v>
      </c>
      <c r="J156" s="81">
        <v>76.92</v>
      </c>
      <c r="K156" s="116">
        <v>8.2200000000000006</v>
      </c>
      <c r="L156" s="81">
        <v>6.87</v>
      </c>
      <c r="M156" s="81">
        <f>TRUNC(((J156*G156)+(L156*G156)),2)</f>
        <v>586.53</v>
      </c>
      <c r="N156" s="81">
        <f>TRUNC(((J156*H156)+(L156*H156)),2)</f>
        <v>586.53</v>
      </c>
      <c r="O156" s="48"/>
      <c r="P156" s="81">
        <v>92.01</v>
      </c>
      <c r="Q156" s="81">
        <v>8.2200000000000006</v>
      </c>
      <c r="R156" s="81">
        <v>701.61</v>
      </c>
      <c r="S156" s="81">
        <v>701.61</v>
      </c>
      <c r="T156" s="64">
        <f t="shared" si="16"/>
        <v>-115.08000000000004</v>
      </c>
      <c r="U156" s="81">
        <f t="shared" si="17"/>
        <v>538.44000000000005</v>
      </c>
      <c r="V156" s="81">
        <f t="shared" si="18"/>
        <v>48.09</v>
      </c>
    </row>
    <row r="157" spans="1:22" ht="24" x14ac:dyDescent="0.3">
      <c r="A157" s="51" t="s">
        <v>3308</v>
      </c>
      <c r="B157" s="92" t="s">
        <v>369</v>
      </c>
      <c r="C157" s="77" t="s">
        <v>194</v>
      </c>
      <c r="D157" s="78">
        <v>94794</v>
      </c>
      <c r="E157" s="82" t="s">
        <v>3075</v>
      </c>
      <c r="F157" s="80" t="s">
        <v>120</v>
      </c>
      <c r="G157" s="101">
        <v>1</v>
      </c>
      <c r="H157" s="81">
        <v>1</v>
      </c>
      <c r="I157" s="116">
        <v>163.57</v>
      </c>
      <c r="J157" s="81">
        <v>136.76</v>
      </c>
      <c r="K157" s="116">
        <v>13.93</v>
      </c>
      <c r="L157" s="81">
        <v>11.64</v>
      </c>
      <c r="M157" s="81">
        <f>TRUNC(((J157*G157)+(L157*G157)),2)</f>
        <v>148.4</v>
      </c>
      <c r="N157" s="81">
        <f>TRUNC(((J157*H157)+(L157*H157)),2)</f>
        <v>148.4</v>
      </c>
      <c r="O157" s="48"/>
      <c r="P157" s="81">
        <v>163.57</v>
      </c>
      <c r="Q157" s="81">
        <v>13.93</v>
      </c>
      <c r="R157" s="81">
        <v>177.5</v>
      </c>
      <c r="S157" s="81">
        <v>177.5</v>
      </c>
      <c r="T157" s="64">
        <f t="shared" si="16"/>
        <v>-29.099999999999994</v>
      </c>
      <c r="U157" s="81">
        <f t="shared" si="17"/>
        <v>136.76</v>
      </c>
      <c r="V157" s="81">
        <f t="shared" si="18"/>
        <v>11.64</v>
      </c>
    </row>
    <row r="158" spans="1:22" x14ac:dyDescent="0.25">
      <c r="A158" s="51" t="s">
        <v>3309</v>
      </c>
      <c r="B158" s="92" t="s">
        <v>370</v>
      </c>
      <c r="C158" s="77" t="s">
        <v>123</v>
      </c>
      <c r="D158" s="78">
        <v>80946</v>
      </c>
      <c r="E158" s="79" t="s">
        <v>371</v>
      </c>
      <c r="F158" s="80" t="s">
        <v>120</v>
      </c>
      <c r="G158" s="101">
        <v>1</v>
      </c>
      <c r="H158" s="81">
        <v>1</v>
      </c>
      <c r="I158" s="116">
        <v>80.31</v>
      </c>
      <c r="J158" s="81">
        <v>67.14</v>
      </c>
      <c r="K158" s="116">
        <v>22.79</v>
      </c>
      <c r="L158" s="81">
        <v>19.05</v>
      </c>
      <c r="M158" s="81">
        <f>TRUNC(((J158*G158)+(L158*G158)),2)</f>
        <v>86.19</v>
      </c>
      <c r="N158" s="81">
        <f>TRUNC(((J158*H158)+(L158*H158)),2)</f>
        <v>86.19</v>
      </c>
      <c r="O158" s="38"/>
      <c r="P158" s="81">
        <v>80.31</v>
      </c>
      <c r="Q158" s="81">
        <v>22.79</v>
      </c>
      <c r="R158" s="81">
        <v>103.1</v>
      </c>
      <c r="S158" s="81">
        <v>103.1</v>
      </c>
      <c r="T158" s="64">
        <f t="shared" si="16"/>
        <v>-16.909999999999997</v>
      </c>
      <c r="U158" s="81">
        <f t="shared" si="17"/>
        <v>67.14</v>
      </c>
      <c r="V158" s="81">
        <f t="shared" si="18"/>
        <v>19.05</v>
      </c>
    </row>
    <row r="159" spans="1:22" x14ac:dyDescent="0.25">
      <c r="A159" s="51" t="s">
        <v>3310</v>
      </c>
      <c r="B159" s="93" t="s">
        <v>372</v>
      </c>
      <c r="C159" s="97"/>
      <c r="D159" s="97"/>
      <c r="E159" s="83" t="s">
        <v>373</v>
      </c>
      <c r="F159" s="97"/>
      <c r="G159" s="102"/>
      <c r="H159" s="84"/>
      <c r="I159" s="115"/>
      <c r="J159" s="84"/>
      <c r="K159" s="115"/>
      <c r="L159" s="84"/>
      <c r="M159" s="85">
        <f>SUM(M160:M166)</f>
        <v>1115.5</v>
      </c>
      <c r="N159" s="85">
        <f>SUM(N160:N166)</f>
        <v>1115.5</v>
      </c>
      <c r="O159" s="38"/>
      <c r="P159" s="84"/>
      <c r="Q159" s="84"/>
      <c r="R159" s="85">
        <v>1334.37</v>
      </c>
      <c r="S159" s="85">
        <v>1334.37</v>
      </c>
      <c r="T159" s="64">
        <f t="shared" si="16"/>
        <v>-218.86999999999989</v>
      </c>
      <c r="U159" s="81">
        <f t="shared" si="17"/>
        <v>0</v>
      </c>
      <c r="V159" s="81">
        <f t="shared" si="18"/>
        <v>0</v>
      </c>
    </row>
    <row r="160" spans="1:22" x14ac:dyDescent="0.25">
      <c r="A160" s="51" t="s">
        <v>3311</v>
      </c>
      <c r="B160" s="92" t="s">
        <v>374</v>
      </c>
      <c r="C160" s="77" t="s">
        <v>123</v>
      </c>
      <c r="D160" s="78">
        <v>80590</v>
      </c>
      <c r="E160" s="79" t="s">
        <v>375</v>
      </c>
      <c r="F160" s="80" t="s">
        <v>120</v>
      </c>
      <c r="G160" s="101">
        <v>2</v>
      </c>
      <c r="H160" s="81">
        <v>2</v>
      </c>
      <c r="I160" s="116">
        <v>95.79</v>
      </c>
      <c r="J160" s="81">
        <v>80.09</v>
      </c>
      <c r="K160" s="116">
        <v>14.57</v>
      </c>
      <c r="L160" s="81">
        <v>12.18</v>
      </c>
      <c r="M160" s="81">
        <f t="shared" ref="M160:M166" si="19">TRUNC(((J160*G160)+(L160*G160)),2)</f>
        <v>184.54</v>
      </c>
      <c r="N160" s="81">
        <f t="shared" ref="N160:N166" si="20">TRUNC(((J160*H160)+(L160*H160)),2)</f>
        <v>184.54</v>
      </c>
      <c r="O160" s="38"/>
      <c r="P160" s="81">
        <v>95.79</v>
      </c>
      <c r="Q160" s="81">
        <v>14.57</v>
      </c>
      <c r="R160" s="81">
        <v>220.72</v>
      </c>
      <c r="S160" s="81">
        <v>220.72</v>
      </c>
      <c r="T160" s="64">
        <f t="shared" si="16"/>
        <v>-36.180000000000007</v>
      </c>
      <c r="U160" s="81">
        <f t="shared" si="17"/>
        <v>160.18</v>
      </c>
      <c r="V160" s="81">
        <f t="shared" si="18"/>
        <v>24.36</v>
      </c>
    </row>
    <row r="161" spans="1:22" x14ac:dyDescent="0.25">
      <c r="A161" s="51" t="s">
        <v>3312</v>
      </c>
      <c r="B161" s="92" t="s">
        <v>376</v>
      </c>
      <c r="C161" s="77" t="s">
        <v>123</v>
      </c>
      <c r="D161" s="78">
        <v>80541</v>
      </c>
      <c r="E161" s="79" t="s">
        <v>377</v>
      </c>
      <c r="F161" s="80" t="s">
        <v>120</v>
      </c>
      <c r="G161" s="101">
        <v>1</v>
      </c>
      <c r="H161" s="81">
        <v>1</v>
      </c>
      <c r="I161" s="116">
        <v>193.86</v>
      </c>
      <c r="J161" s="81">
        <v>162.08000000000001</v>
      </c>
      <c r="K161" s="116">
        <v>65</v>
      </c>
      <c r="L161" s="81">
        <v>54.34</v>
      </c>
      <c r="M161" s="81">
        <f t="shared" si="19"/>
        <v>216.42</v>
      </c>
      <c r="N161" s="81">
        <f t="shared" si="20"/>
        <v>216.42</v>
      </c>
      <c r="O161" s="38"/>
      <c r="P161" s="81">
        <v>193.86</v>
      </c>
      <c r="Q161" s="81">
        <v>65</v>
      </c>
      <c r="R161" s="81">
        <v>258.86</v>
      </c>
      <c r="S161" s="81">
        <v>258.86</v>
      </c>
      <c r="T161" s="64">
        <f t="shared" si="16"/>
        <v>-42.440000000000026</v>
      </c>
      <c r="U161" s="81">
        <f t="shared" si="17"/>
        <v>162.08000000000001</v>
      </c>
      <c r="V161" s="81">
        <f t="shared" si="18"/>
        <v>54.34</v>
      </c>
    </row>
    <row r="162" spans="1:22" ht="24" x14ac:dyDescent="0.3">
      <c r="A162" s="51" t="s">
        <v>3313</v>
      </c>
      <c r="B162" s="92" t="s">
        <v>378</v>
      </c>
      <c r="C162" s="77" t="s">
        <v>123</v>
      </c>
      <c r="D162" s="78">
        <v>80572</v>
      </c>
      <c r="E162" s="82" t="s">
        <v>3076</v>
      </c>
      <c r="F162" s="80" t="s">
        <v>120</v>
      </c>
      <c r="G162" s="101">
        <v>3</v>
      </c>
      <c r="H162" s="81">
        <v>3</v>
      </c>
      <c r="I162" s="116">
        <v>123.08</v>
      </c>
      <c r="J162" s="81">
        <v>102.9</v>
      </c>
      <c r="K162" s="116">
        <v>7.47</v>
      </c>
      <c r="L162" s="81">
        <v>6.24</v>
      </c>
      <c r="M162" s="81">
        <f t="shared" si="19"/>
        <v>327.42</v>
      </c>
      <c r="N162" s="81">
        <f t="shared" si="20"/>
        <v>327.42</v>
      </c>
      <c r="O162" s="48"/>
      <c r="P162" s="81">
        <v>123.08</v>
      </c>
      <c r="Q162" s="81">
        <v>7.47</v>
      </c>
      <c r="R162" s="81">
        <v>391.65</v>
      </c>
      <c r="S162" s="81">
        <v>391.65</v>
      </c>
      <c r="T162" s="64">
        <f t="shared" si="16"/>
        <v>-64.229999999999961</v>
      </c>
      <c r="U162" s="81">
        <f t="shared" si="17"/>
        <v>308.7</v>
      </c>
      <c r="V162" s="81">
        <f t="shared" si="18"/>
        <v>18.72</v>
      </c>
    </row>
    <row r="163" spans="1:22" x14ac:dyDescent="0.3">
      <c r="A163" s="51" t="s">
        <v>3314</v>
      </c>
      <c r="B163" s="92" t="s">
        <v>379</v>
      </c>
      <c r="C163" s="77" t="s">
        <v>194</v>
      </c>
      <c r="D163" s="78">
        <v>86883</v>
      </c>
      <c r="E163" s="79" t="s">
        <v>380</v>
      </c>
      <c r="F163" s="80" t="s">
        <v>120</v>
      </c>
      <c r="G163" s="101">
        <v>3</v>
      </c>
      <c r="H163" s="81">
        <v>3</v>
      </c>
      <c r="I163" s="116">
        <v>9.68</v>
      </c>
      <c r="J163" s="81">
        <v>8.09</v>
      </c>
      <c r="K163" s="116">
        <v>2.2599999999999998</v>
      </c>
      <c r="L163" s="81">
        <v>1.88</v>
      </c>
      <c r="M163" s="81">
        <f t="shared" si="19"/>
        <v>29.91</v>
      </c>
      <c r="N163" s="81">
        <f t="shared" si="20"/>
        <v>29.91</v>
      </c>
      <c r="O163" s="48"/>
      <c r="P163" s="81">
        <v>9.68</v>
      </c>
      <c r="Q163" s="81">
        <v>2.2599999999999998</v>
      </c>
      <c r="R163" s="81">
        <v>35.82</v>
      </c>
      <c r="S163" s="81">
        <v>35.82</v>
      </c>
      <c r="T163" s="64">
        <f t="shared" si="16"/>
        <v>-5.91</v>
      </c>
      <c r="U163" s="81">
        <f t="shared" si="17"/>
        <v>24.27</v>
      </c>
      <c r="V163" s="81">
        <f t="shared" si="18"/>
        <v>5.64</v>
      </c>
    </row>
    <row r="164" spans="1:22" x14ac:dyDescent="0.25">
      <c r="A164" s="51" t="s">
        <v>3315</v>
      </c>
      <c r="B164" s="92" t="s">
        <v>381</v>
      </c>
      <c r="C164" s="77" t="s">
        <v>123</v>
      </c>
      <c r="D164" s="78">
        <v>80555</v>
      </c>
      <c r="E164" s="79" t="s">
        <v>382</v>
      </c>
      <c r="F164" s="80" t="s">
        <v>120</v>
      </c>
      <c r="G164" s="101">
        <v>3</v>
      </c>
      <c r="H164" s="81">
        <v>3</v>
      </c>
      <c r="I164" s="116">
        <v>51.84</v>
      </c>
      <c r="J164" s="81">
        <v>43.34</v>
      </c>
      <c r="K164" s="116">
        <v>9.35</v>
      </c>
      <c r="L164" s="81">
        <v>7.81</v>
      </c>
      <c r="M164" s="81">
        <f t="shared" si="19"/>
        <v>153.44999999999999</v>
      </c>
      <c r="N164" s="81">
        <f t="shared" si="20"/>
        <v>153.44999999999999</v>
      </c>
      <c r="O164" s="38"/>
      <c r="P164" s="81">
        <v>51.84</v>
      </c>
      <c r="Q164" s="81">
        <v>9.35</v>
      </c>
      <c r="R164" s="81">
        <v>183.57</v>
      </c>
      <c r="S164" s="81">
        <v>183.57</v>
      </c>
      <c r="T164" s="64">
        <f t="shared" si="16"/>
        <v>-30.120000000000005</v>
      </c>
      <c r="U164" s="81">
        <f t="shared" si="17"/>
        <v>130.02000000000001</v>
      </c>
      <c r="V164" s="81">
        <f t="shared" si="18"/>
        <v>23.43</v>
      </c>
    </row>
    <row r="165" spans="1:22" ht="24" x14ac:dyDescent="0.3">
      <c r="A165" s="51" t="s">
        <v>3316</v>
      </c>
      <c r="B165" s="92" t="s">
        <v>383</v>
      </c>
      <c r="C165" s="77" t="s">
        <v>194</v>
      </c>
      <c r="D165" s="78">
        <v>86877</v>
      </c>
      <c r="E165" s="82" t="s">
        <v>3077</v>
      </c>
      <c r="F165" s="80" t="s">
        <v>120</v>
      </c>
      <c r="G165" s="101">
        <v>3</v>
      </c>
      <c r="H165" s="81">
        <v>3</v>
      </c>
      <c r="I165" s="116">
        <v>66.72</v>
      </c>
      <c r="J165" s="81">
        <v>55.78</v>
      </c>
      <c r="K165" s="116">
        <v>4.6500000000000004</v>
      </c>
      <c r="L165" s="81">
        <v>3.88</v>
      </c>
      <c r="M165" s="81">
        <f t="shared" si="19"/>
        <v>178.98</v>
      </c>
      <c r="N165" s="81">
        <f t="shared" si="20"/>
        <v>178.98</v>
      </c>
      <c r="O165" s="48"/>
      <c r="P165" s="81">
        <v>66.72</v>
      </c>
      <c r="Q165" s="81">
        <v>4.6500000000000004</v>
      </c>
      <c r="R165" s="81">
        <v>214.11</v>
      </c>
      <c r="S165" s="81">
        <v>214.11</v>
      </c>
      <c r="T165" s="64">
        <f t="shared" si="16"/>
        <v>-35.130000000000024</v>
      </c>
      <c r="U165" s="81">
        <f t="shared" si="17"/>
        <v>167.34</v>
      </c>
      <c r="V165" s="81">
        <f t="shared" si="18"/>
        <v>11.64</v>
      </c>
    </row>
    <row r="166" spans="1:22" x14ac:dyDescent="0.25">
      <c r="A166" s="51" t="s">
        <v>3317</v>
      </c>
      <c r="B166" s="92" t="s">
        <v>384</v>
      </c>
      <c r="C166" s="77" t="s">
        <v>123</v>
      </c>
      <c r="D166" s="78">
        <v>80550</v>
      </c>
      <c r="E166" s="79" t="s">
        <v>385</v>
      </c>
      <c r="F166" s="80" t="s">
        <v>386</v>
      </c>
      <c r="G166" s="101">
        <v>3</v>
      </c>
      <c r="H166" s="81">
        <v>3</v>
      </c>
      <c r="I166" s="116">
        <v>4.2699999999999996</v>
      </c>
      <c r="J166" s="81">
        <v>3.57</v>
      </c>
      <c r="K166" s="116">
        <v>5.61</v>
      </c>
      <c r="L166" s="81">
        <v>4.6900000000000004</v>
      </c>
      <c r="M166" s="81">
        <f t="shared" si="19"/>
        <v>24.78</v>
      </c>
      <c r="N166" s="81">
        <f t="shared" si="20"/>
        <v>24.78</v>
      </c>
      <c r="O166" s="38"/>
      <c r="P166" s="81">
        <v>4.2699999999999996</v>
      </c>
      <c r="Q166" s="81">
        <v>5.61</v>
      </c>
      <c r="R166" s="81">
        <v>29.64</v>
      </c>
      <c r="S166" s="81">
        <v>29.64</v>
      </c>
      <c r="T166" s="64">
        <f t="shared" si="16"/>
        <v>-4.8599999999999994</v>
      </c>
      <c r="U166" s="81">
        <f t="shared" si="17"/>
        <v>10.71</v>
      </c>
      <c r="V166" s="81">
        <f t="shared" si="18"/>
        <v>14.07</v>
      </c>
    </row>
    <row r="167" spans="1:22" x14ac:dyDescent="0.25">
      <c r="A167" s="51" t="s">
        <v>3318</v>
      </c>
      <c r="B167" s="93" t="s">
        <v>387</v>
      </c>
      <c r="C167" s="97"/>
      <c r="D167" s="97"/>
      <c r="E167" s="83" t="s">
        <v>388</v>
      </c>
      <c r="F167" s="97"/>
      <c r="G167" s="102"/>
      <c r="H167" s="84"/>
      <c r="I167" s="115"/>
      <c r="J167" s="84"/>
      <c r="K167" s="115"/>
      <c r="L167" s="84"/>
      <c r="M167" s="85">
        <f>SUM(M168:M174)</f>
        <v>6922.27</v>
      </c>
      <c r="N167" s="85">
        <f>SUM(N168:N174)</f>
        <v>6922.27</v>
      </c>
      <c r="O167" s="38"/>
      <c r="P167" s="84"/>
      <c r="Q167" s="84"/>
      <c r="R167" s="85">
        <v>8279.52</v>
      </c>
      <c r="S167" s="85">
        <v>8279.52</v>
      </c>
      <c r="T167" s="64">
        <f t="shared" si="16"/>
        <v>-1357.25</v>
      </c>
      <c r="U167" s="81">
        <f t="shared" si="17"/>
        <v>0</v>
      </c>
      <c r="V167" s="81">
        <f t="shared" si="18"/>
        <v>0</v>
      </c>
    </row>
    <row r="168" spans="1:22" x14ac:dyDescent="0.25">
      <c r="A168" s="51" t="s">
        <v>3319</v>
      </c>
      <c r="B168" s="92" t="s">
        <v>389</v>
      </c>
      <c r="C168" s="77" t="s">
        <v>123</v>
      </c>
      <c r="D168" s="78">
        <v>80686</v>
      </c>
      <c r="E168" s="79" t="s">
        <v>390</v>
      </c>
      <c r="F168" s="80" t="s">
        <v>120</v>
      </c>
      <c r="G168" s="101">
        <v>4</v>
      </c>
      <c r="H168" s="81">
        <v>4</v>
      </c>
      <c r="I168" s="116">
        <v>304.56</v>
      </c>
      <c r="J168" s="81">
        <v>254.64</v>
      </c>
      <c r="K168" s="116">
        <v>14.57</v>
      </c>
      <c r="L168" s="81">
        <v>12.18</v>
      </c>
      <c r="M168" s="81">
        <f t="shared" ref="M168:M174" si="21">TRUNC(((J168*G168)+(L168*G168)),2)</f>
        <v>1067.28</v>
      </c>
      <c r="N168" s="81">
        <f t="shared" ref="N168:N174" si="22">TRUNC(((J168*H168)+(L168*H168)),2)</f>
        <v>1067.28</v>
      </c>
      <c r="O168" s="38"/>
      <c r="P168" s="81">
        <v>304.56</v>
      </c>
      <c r="Q168" s="81">
        <v>14.57</v>
      </c>
      <c r="R168" s="81">
        <v>1276.52</v>
      </c>
      <c r="S168" s="81">
        <v>1276.52</v>
      </c>
      <c r="T168" s="64">
        <f t="shared" si="16"/>
        <v>-209.24</v>
      </c>
      <c r="U168" s="81">
        <f t="shared" si="17"/>
        <v>1018.56</v>
      </c>
      <c r="V168" s="81">
        <f t="shared" si="18"/>
        <v>48.72</v>
      </c>
    </row>
    <row r="169" spans="1:22" x14ac:dyDescent="0.25">
      <c r="A169" s="51" t="s">
        <v>3320</v>
      </c>
      <c r="B169" s="92" t="s">
        <v>391</v>
      </c>
      <c r="C169" s="77" t="s">
        <v>123</v>
      </c>
      <c r="D169" s="78">
        <v>80693</v>
      </c>
      <c r="E169" s="79" t="s">
        <v>392</v>
      </c>
      <c r="F169" s="80" t="s">
        <v>120</v>
      </c>
      <c r="G169" s="101">
        <v>2</v>
      </c>
      <c r="H169" s="81">
        <v>2</v>
      </c>
      <c r="I169" s="116">
        <v>1764.01</v>
      </c>
      <c r="J169" s="81">
        <v>1474.88</v>
      </c>
      <c r="K169" s="116">
        <v>18.68</v>
      </c>
      <c r="L169" s="81">
        <v>15.61</v>
      </c>
      <c r="M169" s="81">
        <f t="shared" si="21"/>
        <v>2980.98</v>
      </c>
      <c r="N169" s="81">
        <f t="shared" si="22"/>
        <v>2980.98</v>
      </c>
      <c r="O169" s="38"/>
      <c r="P169" s="81">
        <v>1764.01</v>
      </c>
      <c r="Q169" s="81">
        <v>18.68</v>
      </c>
      <c r="R169" s="81">
        <v>3565.38</v>
      </c>
      <c r="S169" s="81">
        <v>3565.38</v>
      </c>
      <c r="T169" s="64">
        <f t="shared" si="16"/>
        <v>-584.40000000000009</v>
      </c>
      <c r="U169" s="81">
        <f t="shared" si="17"/>
        <v>2949.76</v>
      </c>
      <c r="V169" s="81">
        <f t="shared" si="18"/>
        <v>31.22</v>
      </c>
    </row>
    <row r="170" spans="1:22" x14ac:dyDescent="0.25">
      <c r="A170" s="51" t="s">
        <v>3321</v>
      </c>
      <c r="B170" s="92" t="s">
        <v>393</v>
      </c>
      <c r="C170" s="77" t="s">
        <v>123</v>
      </c>
      <c r="D170" s="78">
        <v>80670</v>
      </c>
      <c r="E170" s="79" t="s">
        <v>394</v>
      </c>
      <c r="F170" s="80" t="s">
        <v>120</v>
      </c>
      <c r="G170" s="101">
        <v>6</v>
      </c>
      <c r="H170" s="81">
        <v>6</v>
      </c>
      <c r="I170" s="116">
        <v>198.83</v>
      </c>
      <c r="J170" s="81">
        <v>166.24</v>
      </c>
      <c r="K170" s="116">
        <v>13.45</v>
      </c>
      <c r="L170" s="81">
        <v>11.24</v>
      </c>
      <c r="M170" s="81">
        <f t="shared" si="21"/>
        <v>1064.8800000000001</v>
      </c>
      <c r="N170" s="81">
        <f t="shared" si="22"/>
        <v>1064.8800000000001</v>
      </c>
      <c r="O170" s="38"/>
      <c r="P170" s="81">
        <v>198.83</v>
      </c>
      <c r="Q170" s="81">
        <v>13.45</v>
      </c>
      <c r="R170" s="81">
        <v>1273.68</v>
      </c>
      <c r="S170" s="81">
        <v>1273.68</v>
      </c>
      <c r="T170" s="64">
        <f t="shared" si="16"/>
        <v>-208.79999999999995</v>
      </c>
      <c r="U170" s="81">
        <f t="shared" si="17"/>
        <v>997.44</v>
      </c>
      <c r="V170" s="81">
        <f t="shared" si="18"/>
        <v>67.44</v>
      </c>
    </row>
    <row r="171" spans="1:22" x14ac:dyDescent="0.25">
      <c r="A171" s="51" t="s">
        <v>3322</v>
      </c>
      <c r="B171" s="92" t="s">
        <v>395</v>
      </c>
      <c r="C171" s="77" t="s">
        <v>123</v>
      </c>
      <c r="D171" s="78">
        <v>80680</v>
      </c>
      <c r="E171" s="79" t="s">
        <v>396</v>
      </c>
      <c r="F171" s="80" t="s">
        <v>120</v>
      </c>
      <c r="G171" s="101">
        <v>6</v>
      </c>
      <c r="H171" s="81">
        <v>6</v>
      </c>
      <c r="I171" s="116">
        <v>63.65</v>
      </c>
      <c r="J171" s="81">
        <v>53.21</v>
      </c>
      <c r="K171" s="116">
        <v>8.2200000000000006</v>
      </c>
      <c r="L171" s="81">
        <v>6.87</v>
      </c>
      <c r="M171" s="81">
        <f t="shared" si="21"/>
        <v>360.48</v>
      </c>
      <c r="N171" s="81">
        <f t="shared" si="22"/>
        <v>360.48</v>
      </c>
      <c r="O171" s="38"/>
      <c r="P171" s="81">
        <v>63.65</v>
      </c>
      <c r="Q171" s="81">
        <v>8.2200000000000006</v>
      </c>
      <c r="R171" s="81">
        <v>431.22</v>
      </c>
      <c r="S171" s="81">
        <v>431.22</v>
      </c>
      <c r="T171" s="64">
        <f t="shared" si="16"/>
        <v>-70.740000000000009</v>
      </c>
      <c r="U171" s="81">
        <f t="shared" si="17"/>
        <v>319.26</v>
      </c>
      <c r="V171" s="81">
        <f t="shared" si="18"/>
        <v>41.22</v>
      </c>
    </row>
    <row r="172" spans="1:22" ht="24" x14ac:dyDescent="0.3">
      <c r="A172" s="51" t="s">
        <v>3323</v>
      </c>
      <c r="B172" s="92" t="s">
        <v>397</v>
      </c>
      <c r="C172" s="77" t="s">
        <v>194</v>
      </c>
      <c r="D172" s="78">
        <v>86911</v>
      </c>
      <c r="E172" s="79" t="s">
        <v>398</v>
      </c>
      <c r="F172" s="80" t="s">
        <v>120</v>
      </c>
      <c r="G172" s="101">
        <v>2</v>
      </c>
      <c r="H172" s="81">
        <v>2</v>
      </c>
      <c r="I172" s="116">
        <v>98.33</v>
      </c>
      <c r="J172" s="81">
        <v>82.21</v>
      </c>
      <c r="K172" s="116">
        <v>3.11</v>
      </c>
      <c r="L172" s="81">
        <v>2.6</v>
      </c>
      <c r="M172" s="81">
        <f t="shared" si="21"/>
        <v>169.62</v>
      </c>
      <c r="N172" s="81">
        <f t="shared" si="22"/>
        <v>169.62</v>
      </c>
      <c r="O172" s="48"/>
      <c r="P172" s="81">
        <v>98.33</v>
      </c>
      <c r="Q172" s="81">
        <v>3.11</v>
      </c>
      <c r="R172" s="81">
        <v>202.88</v>
      </c>
      <c r="S172" s="81">
        <v>202.88</v>
      </c>
      <c r="T172" s="64">
        <f t="shared" si="16"/>
        <v>-33.259999999999991</v>
      </c>
      <c r="U172" s="81">
        <f t="shared" si="17"/>
        <v>164.42</v>
      </c>
      <c r="V172" s="81">
        <f t="shared" si="18"/>
        <v>5.2</v>
      </c>
    </row>
    <row r="173" spans="1:22" x14ac:dyDescent="0.25">
      <c r="A173" s="51" t="s">
        <v>3324</v>
      </c>
      <c r="B173" s="92" t="s">
        <v>399</v>
      </c>
      <c r="C173" s="77" t="s">
        <v>123</v>
      </c>
      <c r="D173" s="78">
        <v>80656</v>
      </c>
      <c r="E173" s="79" t="s">
        <v>400</v>
      </c>
      <c r="F173" s="80" t="s">
        <v>120</v>
      </c>
      <c r="G173" s="101">
        <v>4</v>
      </c>
      <c r="H173" s="81">
        <v>4</v>
      </c>
      <c r="I173" s="116">
        <v>143.08000000000001</v>
      </c>
      <c r="J173" s="81">
        <v>119.62</v>
      </c>
      <c r="K173" s="116">
        <v>7.47</v>
      </c>
      <c r="L173" s="81">
        <v>6.24</v>
      </c>
      <c r="M173" s="81">
        <f t="shared" si="21"/>
        <v>503.44</v>
      </c>
      <c r="N173" s="81">
        <f t="shared" si="22"/>
        <v>503.44</v>
      </c>
      <c r="O173" s="38"/>
      <c r="P173" s="81">
        <v>143.08000000000001</v>
      </c>
      <c r="Q173" s="81">
        <v>7.47</v>
      </c>
      <c r="R173" s="81">
        <v>602.20000000000005</v>
      </c>
      <c r="S173" s="81">
        <v>602.20000000000005</v>
      </c>
      <c r="T173" s="64">
        <f t="shared" si="16"/>
        <v>-98.760000000000048</v>
      </c>
      <c r="U173" s="81">
        <f t="shared" si="17"/>
        <v>478.48</v>
      </c>
      <c r="V173" s="81">
        <f t="shared" si="18"/>
        <v>24.96</v>
      </c>
    </row>
    <row r="174" spans="1:22" ht="36" x14ac:dyDescent="0.3">
      <c r="A174" s="51" t="s">
        <v>3325</v>
      </c>
      <c r="B174" s="92" t="s">
        <v>401</v>
      </c>
      <c r="C174" s="77" t="s">
        <v>194</v>
      </c>
      <c r="D174" s="78">
        <v>86922</v>
      </c>
      <c r="E174" s="79" t="s">
        <v>402</v>
      </c>
      <c r="F174" s="80" t="s">
        <v>120</v>
      </c>
      <c r="G174" s="101">
        <v>1</v>
      </c>
      <c r="H174" s="81">
        <v>1</v>
      </c>
      <c r="I174" s="116">
        <v>888.36</v>
      </c>
      <c r="J174" s="81">
        <v>742.75</v>
      </c>
      <c r="K174" s="116">
        <v>39.28</v>
      </c>
      <c r="L174" s="81">
        <v>32.840000000000003</v>
      </c>
      <c r="M174" s="81">
        <f t="shared" si="21"/>
        <v>775.59</v>
      </c>
      <c r="N174" s="81">
        <f t="shared" si="22"/>
        <v>775.59</v>
      </c>
      <c r="O174" s="49"/>
      <c r="P174" s="81">
        <v>888.36</v>
      </c>
      <c r="Q174" s="81">
        <v>39.28</v>
      </c>
      <c r="R174" s="81">
        <v>927.64</v>
      </c>
      <c r="S174" s="81">
        <v>927.64</v>
      </c>
      <c r="T174" s="64">
        <f t="shared" si="16"/>
        <v>-152.04999999999995</v>
      </c>
      <c r="U174" s="81">
        <f t="shared" si="17"/>
        <v>742.75</v>
      </c>
      <c r="V174" s="81">
        <f t="shared" si="18"/>
        <v>32.840000000000003</v>
      </c>
    </row>
    <row r="175" spans="1:22" x14ac:dyDescent="0.25">
      <c r="A175" s="51" t="s">
        <v>3326</v>
      </c>
      <c r="B175" s="93" t="s">
        <v>403</v>
      </c>
      <c r="C175" s="97"/>
      <c r="D175" s="97"/>
      <c r="E175" s="83" t="s">
        <v>404</v>
      </c>
      <c r="F175" s="97"/>
      <c r="G175" s="102"/>
      <c r="H175" s="84"/>
      <c r="I175" s="115"/>
      <c r="J175" s="84"/>
      <c r="K175" s="115"/>
      <c r="L175" s="84"/>
      <c r="M175" s="85">
        <f>SUM(M176:M183)</f>
        <v>818.75</v>
      </c>
      <c r="N175" s="85">
        <f>SUM(N176:N183)</f>
        <v>818.75</v>
      </c>
      <c r="O175" s="38"/>
      <c r="P175" s="84"/>
      <c r="Q175" s="84"/>
      <c r="R175" s="85">
        <v>979.33</v>
      </c>
      <c r="S175" s="85">
        <v>979.33</v>
      </c>
      <c r="T175" s="64">
        <f t="shared" si="16"/>
        <v>-160.58000000000004</v>
      </c>
      <c r="U175" s="81">
        <f t="shared" si="17"/>
        <v>0</v>
      </c>
      <c r="V175" s="81">
        <f t="shared" si="18"/>
        <v>0</v>
      </c>
    </row>
    <row r="176" spans="1:22" x14ac:dyDescent="0.25">
      <c r="A176" s="51" t="s">
        <v>3327</v>
      </c>
      <c r="B176" s="92" t="s">
        <v>405</v>
      </c>
      <c r="C176" s="77" t="s">
        <v>123</v>
      </c>
      <c r="D176" s="78">
        <v>80502</v>
      </c>
      <c r="E176" s="79" t="s">
        <v>406</v>
      </c>
      <c r="F176" s="80" t="s">
        <v>120</v>
      </c>
      <c r="G176" s="101">
        <v>1</v>
      </c>
      <c r="H176" s="81">
        <v>1</v>
      </c>
      <c r="I176" s="116">
        <v>252.47</v>
      </c>
      <c r="J176" s="81">
        <v>211.09</v>
      </c>
      <c r="K176" s="116">
        <v>70.61</v>
      </c>
      <c r="L176" s="81">
        <v>59.03</v>
      </c>
      <c r="M176" s="81">
        <f t="shared" ref="M176:M183" si="23">TRUNC(((J176*G176)+(L176*G176)),2)</f>
        <v>270.12</v>
      </c>
      <c r="N176" s="81">
        <f t="shared" ref="N176:N183" si="24">TRUNC(((J176*H176)+(L176*H176)),2)</f>
        <v>270.12</v>
      </c>
      <c r="O176" s="38"/>
      <c r="P176" s="81">
        <v>252.47</v>
      </c>
      <c r="Q176" s="81">
        <v>70.61</v>
      </c>
      <c r="R176" s="81">
        <v>323.08</v>
      </c>
      <c r="S176" s="81">
        <v>323.08</v>
      </c>
      <c r="T176" s="64">
        <f t="shared" si="16"/>
        <v>-52.95999999999998</v>
      </c>
      <c r="U176" s="81">
        <f t="shared" si="17"/>
        <v>211.09</v>
      </c>
      <c r="V176" s="81">
        <f t="shared" si="18"/>
        <v>59.03</v>
      </c>
    </row>
    <row r="177" spans="1:22" x14ac:dyDescent="0.3">
      <c r="A177" s="51" t="s">
        <v>3328</v>
      </c>
      <c r="B177" s="92" t="s">
        <v>407</v>
      </c>
      <c r="C177" s="77" t="s">
        <v>123</v>
      </c>
      <c r="D177" s="78">
        <v>80517</v>
      </c>
      <c r="E177" s="79" t="s">
        <v>408</v>
      </c>
      <c r="F177" s="80" t="s">
        <v>120</v>
      </c>
      <c r="G177" s="101">
        <v>1</v>
      </c>
      <c r="H177" s="81">
        <v>1</v>
      </c>
      <c r="I177" s="116">
        <v>299.64999999999998</v>
      </c>
      <c r="J177" s="81">
        <v>250.53</v>
      </c>
      <c r="K177" s="116">
        <v>60.82</v>
      </c>
      <c r="L177" s="81">
        <v>50.85</v>
      </c>
      <c r="M177" s="81">
        <f t="shared" si="23"/>
        <v>301.38</v>
      </c>
      <c r="N177" s="81">
        <f t="shared" si="24"/>
        <v>301.38</v>
      </c>
      <c r="O177" s="48"/>
      <c r="P177" s="81">
        <v>299.64999999999998</v>
      </c>
      <c r="Q177" s="81">
        <v>60.82</v>
      </c>
      <c r="R177" s="81">
        <v>360.47</v>
      </c>
      <c r="S177" s="81">
        <v>360.47</v>
      </c>
      <c r="T177" s="64">
        <f t="shared" si="16"/>
        <v>-59.090000000000032</v>
      </c>
      <c r="U177" s="81">
        <f t="shared" si="17"/>
        <v>250.53</v>
      </c>
      <c r="V177" s="81">
        <f t="shared" si="18"/>
        <v>50.85</v>
      </c>
    </row>
    <row r="178" spans="1:22" x14ac:dyDescent="0.25">
      <c r="A178" s="51" t="s">
        <v>3329</v>
      </c>
      <c r="B178" s="92" t="s">
        <v>409</v>
      </c>
      <c r="C178" s="77" t="s">
        <v>123</v>
      </c>
      <c r="D178" s="78">
        <v>80513</v>
      </c>
      <c r="E178" s="79" t="s">
        <v>410</v>
      </c>
      <c r="F178" s="80" t="s">
        <v>120</v>
      </c>
      <c r="G178" s="101">
        <v>1</v>
      </c>
      <c r="H178" s="81">
        <v>1</v>
      </c>
      <c r="I178" s="116">
        <v>11.64</v>
      </c>
      <c r="J178" s="81">
        <v>9.73</v>
      </c>
      <c r="K178" s="116">
        <v>11.96</v>
      </c>
      <c r="L178" s="81">
        <v>9.99</v>
      </c>
      <c r="M178" s="81">
        <f t="shared" si="23"/>
        <v>19.72</v>
      </c>
      <c r="N178" s="81">
        <f t="shared" si="24"/>
        <v>19.72</v>
      </c>
      <c r="O178" s="38"/>
      <c r="P178" s="81">
        <v>11.64</v>
      </c>
      <c r="Q178" s="81">
        <v>11.96</v>
      </c>
      <c r="R178" s="81">
        <v>23.6</v>
      </c>
      <c r="S178" s="81">
        <v>23.6</v>
      </c>
      <c r="T178" s="64">
        <f t="shared" si="16"/>
        <v>-3.8800000000000026</v>
      </c>
      <c r="U178" s="81">
        <f t="shared" si="17"/>
        <v>9.73</v>
      </c>
      <c r="V178" s="81">
        <f t="shared" si="18"/>
        <v>9.99</v>
      </c>
    </row>
    <row r="179" spans="1:22" x14ac:dyDescent="0.25">
      <c r="A179" s="51" t="s">
        <v>3330</v>
      </c>
      <c r="B179" s="92" t="s">
        <v>411</v>
      </c>
      <c r="C179" s="77" t="s">
        <v>123</v>
      </c>
      <c r="D179" s="78">
        <v>80514</v>
      </c>
      <c r="E179" s="79" t="s">
        <v>412</v>
      </c>
      <c r="F179" s="80" t="s">
        <v>120</v>
      </c>
      <c r="G179" s="101">
        <v>1</v>
      </c>
      <c r="H179" s="81">
        <v>1</v>
      </c>
      <c r="I179" s="116">
        <v>40.590000000000003</v>
      </c>
      <c r="J179" s="81">
        <v>33.93</v>
      </c>
      <c r="K179" s="116">
        <v>5.23</v>
      </c>
      <c r="L179" s="81">
        <v>4.37</v>
      </c>
      <c r="M179" s="81">
        <f t="shared" si="23"/>
        <v>38.299999999999997</v>
      </c>
      <c r="N179" s="81">
        <f t="shared" si="24"/>
        <v>38.299999999999997</v>
      </c>
      <c r="O179" s="38"/>
      <c r="P179" s="81">
        <v>40.590000000000003</v>
      </c>
      <c r="Q179" s="81">
        <v>5.23</v>
      </c>
      <c r="R179" s="81">
        <v>45.82</v>
      </c>
      <c r="S179" s="81">
        <v>45.82</v>
      </c>
      <c r="T179" s="64">
        <f t="shared" si="16"/>
        <v>-7.5200000000000031</v>
      </c>
      <c r="U179" s="81">
        <f t="shared" si="17"/>
        <v>33.93</v>
      </c>
      <c r="V179" s="81">
        <f t="shared" si="18"/>
        <v>4.37</v>
      </c>
    </row>
    <row r="180" spans="1:22" x14ac:dyDescent="0.25">
      <c r="A180" s="51" t="s">
        <v>3331</v>
      </c>
      <c r="B180" s="92" t="s">
        <v>413</v>
      </c>
      <c r="C180" s="77" t="s">
        <v>123</v>
      </c>
      <c r="D180" s="78">
        <v>80510</v>
      </c>
      <c r="E180" s="79" t="s">
        <v>414</v>
      </c>
      <c r="F180" s="80" t="s">
        <v>120</v>
      </c>
      <c r="G180" s="101">
        <v>1</v>
      </c>
      <c r="H180" s="81">
        <v>1</v>
      </c>
      <c r="I180" s="116">
        <v>12.8</v>
      </c>
      <c r="J180" s="81">
        <v>10.7</v>
      </c>
      <c r="K180" s="116">
        <v>5.61</v>
      </c>
      <c r="L180" s="81">
        <v>4.6900000000000004</v>
      </c>
      <c r="M180" s="81">
        <f t="shared" si="23"/>
        <v>15.39</v>
      </c>
      <c r="N180" s="81">
        <f t="shared" si="24"/>
        <v>15.39</v>
      </c>
      <c r="O180" s="38"/>
      <c r="P180" s="81">
        <v>12.8</v>
      </c>
      <c r="Q180" s="81">
        <v>5.61</v>
      </c>
      <c r="R180" s="81">
        <v>18.41</v>
      </c>
      <c r="S180" s="81">
        <v>18.41</v>
      </c>
      <c r="T180" s="64">
        <f t="shared" si="16"/>
        <v>-3.0199999999999996</v>
      </c>
      <c r="U180" s="81">
        <f t="shared" si="17"/>
        <v>10.7</v>
      </c>
      <c r="V180" s="81">
        <f t="shared" si="18"/>
        <v>4.6900000000000004</v>
      </c>
    </row>
    <row r="181" spans="1:22" x14ac:dyDescent="0.25">
      <c r="A181" s="51" t="s">
        <v>3332</v>
      </c>
      <c r="B181" s="92" t="s">
        <v>415</v>
      </c>
      <c r="C181" s="77" t="s">
        <v>123</v>
      </c>
      <c r="D181" s="78">
        <v>80520</v>
      </c>
      <c r="E181" s="79" t="s">
        <v>416</v>
      </c>
      <c r="F181" s="80" t="s">
        <v>417</v>
      </c>
      <c r="G181" s="101">
        <v>1</v>
      </c>
      <c r="H181" s="81">
        <v>1</v>
      </c>
      <c r="I181" s="116">
        <v>5.27</v>
      </c>
      <c r="J181" s="81">
        <v>4.4000000000000004</v>
      </c>
      <c r="K181" s="116">
        <v>7.47</v>
      </c>
      <c r="L181" s="81">
        <v>6.24</v>
      </c>
      <c r="M181" s="81">
        <f t="shared" si="23"/>
        <v>10.64</v>
      </c>
      <c r="N181" s="81">
        <f t="shared" si="24"/>
        <v>10.64</v>
      </c>
      <c r="O181" s="38"/>
      <c r="P181" s="81">
        <v>5.27</v>
      </c>
      <c r="Q181" s="81">
        <v>7.47</v>
      </c>
      <c r="R181" s="81">
        <v>12.74</v>
      </c>
      <c r="S181" s="81">
        <v>12.74</v>
      </c>
      <c r="T181" s="64">
        <f t="shared" si="16"/>
        <v>-2.0999999999999996</v>
      </c>
      <c r="U181" s="81">
        <f t="shared" si="17"/>
        <v>4.4000000000000004</v>
      </c>
      <c r="V181" s="81">
        <f t="shared" si="18"/>
        <v>6.24</v>
      </c>
    </row>
    <row r="182" spans="1:22" x14ac:dyDescent="0.3">
      <c r="A182" s="51" t="s">
        <v>3333</v>
      </c>
      <c r="B182" s="92" t="s">
        <v>418</v>
      </c>
      <c r="C182" s="77" t="s">
        <v>123</v>
      </c>
      <c r="D182" s="78">
        <v>80526</v>
      </c>
      <c r="E182" s="79" t="s">
        <v>419</v>
      </c>
      <c r="F182" s="80" t="s">
        <v>120</v>
      </c>
      <c r="G182" s="101">
        <v>1</v>
      </c>
      <c r="H182" s="81">
        <v>1</v>
      </c>
      <c r="I182" s="116">
        <v>157.30000000000001</v>
      </c>
      <c r="J182" s="81">
        <v>131.51</v>
      </c>
      <c r="K182" s="116">
        <v>5.61</v>
      </c>
      <c r="L182" s="81">
        <v>4.6900000000000004</v>
      </c>
      <c r="M182" s="81">
        <f t="shared" si="23"/>
        <v>136.19999999999999</v>
      </c>
      <c r="N182" s="81">
        <f t="shared" si="24"/>
        <v>136.19999999999999</v>
      </c>
      <c r="O182" s="48"/>
      <c r="P182" s="81">
        <v>157.30000000000001</v>
      </c>
      <c r="Q182" s="81">
        <v>5.61</v>
      </c>
      <c r="R182" s="81">
        <v>162.91</v>
      </c>
      <c r="S182" s="81">
        <v>162.91</v>
      </c>
      <c r="T182" s="64">
        <f t="shared" si="16"/>
        <v>-26.710000000000008</v>
      </c>
      <c r="U182" s="81">
        <f t="shared" si="17"/>
        <v>131.51</v>
      </c>
      <c r="V182" s="81">
        <f t="shared" si="18"/>
        <v>4.6900000000000004</v>
      </c>
    </row>
    <row r="183" spans="1:22" x14ac:dyDescent="0.3">
      <c r="A183" s="51" t="s">
        <v>3334</v>
      </c>
      <c r="B183" s="92" t="s">
        <v>420</v>
      </c>
      <c r="C183" s="77" t="s">
        <v>194</v>
      </c>
      <c r="D183" s="78">
        <v>95544</v>
      </c>
      <c r="E183" s="79" t="s">
        <v>421</v>
      </c>
      <c r="F183" s="80" t="s">
        <v>120</v>
      </c>
      <c r="G183" s="101">
        <v>1</v>
      </c>
      <c r="H183" s="81">
        <v>1</v>
      </c>
      <c r="I183" s="116">
        <v>23.82</v>
      </c>
      <c r="J183" s="81">
        <v>19.91</v>
      </c>
      <c r="K183" s="116">
        <v>8.48</v>
      </c>
      <c r="L183" s="81">
        <v>7.09</v>
      </c>
      <c r="M183" s="81">
        <f t="shared" si="23"/>
        <v>27</v>
      </c>
      <c r="N183" s="81">
        <f t="shared" si="24"/>
        <v>27</v>
      </c>
      <c r="O183" s="48"/>
      <c r="P183" s="81">
        <v>23.82</v>
      </c>
      <c r="Q183" s="81">
        <v>8.48</v>
      </c>
      <c r="R183" s="81">
        <v>32.299999999999997</v>
      </c>
      <c r="S183" s="81">
        <v>32.299999999999997</v>
      </c>
      <c r="T183" s="64">
        <f t="shared" si="16"/>
        <v>-5.2999999999999972</v>
      </c>
      <c r="U183" s="81">
        <f t="shared" si="17"/>
        <v>19.91</v>
      </c>
      <c r="V183" s="81">
        <f t="shared" si="18"/>
        <v>7.09</v>
      </c>
    </row>
    <row r="184" spans="1:22" x14ac:dyDescent="0.25">
      <c r="A184" s="51" t="s">
        <v>3335</v>
      </c>
      <c r="B184" s="93" t="s">
        <v>422</v>
      </c>
      <c r="C184" s="97"/>
      <c r="D184" s="97"/>
      <c r="E184" s="83" t="s">
        <v>423</v>
      </c>
      <c r="F184" s="97"/>
      <c r="G184" s="102"/>
      <c r="H184" s="84"/>
      <c r="I184" s="115"/>
      <c r="J184" s="84"/>
      <c r="K184" s="115"/>
      <c r="L184" s="84"/>
      <c r="M184" s="85">
        <f>M185</f>
        <v>94.37</v>
      </c>
      <c r="N184" s="85">
        <f>N185</f>
        <v>94.37</v>
      </c>
      <c r="O184" s="38"/>
      <c r="P184" s="84"/>
      <c r="Q184" s="84"/>
      <c r="R184" s="85">
        <v>112.89</v>
      </c>
      <c r="S184" s="85">
        <v>112.89</v>
      </c>
      <c r="T184" s="64">
        <f t="shared" si="16"/>
        <v>-18.519999999999996</v>
      </c>
      <c r="U184" s="81">
        <f t="shared" si="17"/>
        <v>0</v>
      </c>
      <c r="V184" s="81">
        <f t="shared" si="18"/>
        <v>0</v>
      </c>
    </row>
    <row r="185" spans="1:22" x14ac:dyDescent="0.25">
      <c r="A185" s="51" t="s">
        <v>3336</v>
      </c>
      <c r="B185" s="92" t="s">
        <v>424</v>
      </c>
      <c r="C185" s="77" t="s">
        <v>123</v>
      </c>
      <c r="D185" s="78">
        <v>80721</v>
      </c>
      <c r="E185" s="79" t="s">
        <v>425</v>
      </c>
      <c r="F185" s="80" t="s">
        <v>120</v>
      </c>
      <c r="G185" s="101">
        <v>1</v>
      </c>
      <c r="H185" s="81">
        <v>1</v>
      </c>
      <c r="I185" s="116">
        <v>94.21</v>
      </c>
      <c r="J185" s="81">
        <v>78.760000000000005</v>
      </c>
      <c r="K185" s="116">
        <v>18.68</v>
      </c>
      <c r="L185" s="81">
        <v>15.61</v>
      </c>
      <c r="M185" s="81">
        <f>TRUNC(((J185*G185)+(L185*G185)),2)</f>
        <v>94.37</v>
      </c>
      <c r="N185" s="81">
        <f>TRUNC(((J185*H185)+(L185*H185)),2)</f>
        <v>94.37</v>
      </c>
      <c r="O185" s="38"/>
      <c r="P185" s="81">
        <v>94.21</v>
      </c>
      <c r="Q185" s="81">
        <v>18.68</v>
      </c>
      <c r="R185" s="81">
        <v>112.89</v>
      </c>
      <c r="S185" s="81">
        <v>112.89</v>
      </c>
      <c r="T185" s="64">
        <f t="shared" si="16"/>
        <v>-18.519999999999996</v>
      </c>
      <c r="U185" s="81">
        <f t="shared" si="17"/>
        <v>78.760000000000005</v>
      </c>
      <c r="V185" s="81">
        <f t="shared" si="18"/>
        <v>15.61</v>
      </c>
    </row>
    <row r="186" spans="1:22" x14ac:dyDescent="0.25">
      <c r="A186" s="51" t="s">
        <v>3337</v>
      </c>
      <c r="B186" s="93" t="s">
        <v>426</v>
      </c>
      <c r="C186" s="97"/>
      <c r="D186" s="97"/>
      <c r="E186" s="83" t="s">
        <v>427</v>
      </c>
      <c r="F186" s="97"/>
      <c r="G186" s="102"/>
      <c r="H186" s="84"/>
      <c r="I186" s="115"/>
      <c r="J186" s="84"/>
      <c r="K186" s="115"/>
      <c r="L186" s="84"/>
      <c r="M186" s="85">
        <f>SUM(M187:M188)</f>
        <v>574.26</v>
      </c>
      <c r="N186" s="85">
        <f>SUM(N187:N188)</f>
        <v>574.26</v>
      </c>
      <c r="O186" s="38"/>
      <c r="P186" s="84"/>
      <c r="Q186" s="84"/>
      <c r="R186" s="85">
        <v>686.95</v>
      </c>
      <c r="S186" s="85">
        <v>686.95</v>
      </c>
      <c r="T186" s="64">
        <f t="shared" si="16"/>
        <v>-112.69000000000005</v>
      </c>
      <c r="U186" s="81">
        <f t="shared" si="17"/>
        <v>0</v>
      </c>
      <c r="V186" s="81">
        <f t="shared" si="18"/>
        <v>0</v>
      </c>
    </row>
    <row r="187" spans="1:22" x14ac:dyDescent="0.25">
      <c r="A187" s="51" t="s">
        <v>3338</v>
      </c>
      <c r="B187" s="92" t="s">
        <v>428</v>
      </c>
      <c r="C187" s="77" t="s">
        <v>274</v>
      </c>
      <c r="D187" s="86" t="s">
        <v>429</v>
      </c>
      <c r="E187" s="79" t="s">
        <v>430</v>
      </c>
      <c r="F187" s="80" t="s">
        <v>120</v>
      </c>
      <c r="G187" s="101">
        <v>5</v>
      </c>
      <c r="H187" s="81">
        <v>5</v>
      </c>
      <c r="I187" s="116">
        <v>45.07</v>
      </c>
      <c r="J187" s="81">
        <v>37.68</v>
      </c>
      <c r="K187" s="116">
        <v>6.44</v>
      </c>
      <c r="L187" s="81">
        <v>5.38</v>
      </c>
      <c r="M187" s="81">
        <f>TRUNC(((J187*G187)+(L187*G187)),2)</f>
        <v>215.3</v>
      </c>
      <c r="N187" s="81">
        <f>TRUNC(((J187*H187)+(L187*H187)),2)</f>
        <v>215.3</v>
      </c>
      <c r="O187" s="38"/>
      <c r="P187" s="81">
        <v>45.07</v>
      </c>
      <c r="Q187" s="81">
        <v>6.44</v>
      </c>
      <c r="R187" s="81">
        <v>257.55</v>
      </c>
      <c r="S187" s="81">
        <v>257.55</v>
      </c>
      <c r="T187" s="64">
        <f t="shared" si="16"/>
        <v>-42.25</v>
      </c>
      <c r="U187" s="81">
        <f t="shared" si="17"/>
        <v>188.4</v>
      </c>
      <c r="V187" s="81">
        <f t="shared" si="18"/>
        <v>26.9</v>
      </c>
    </row>
    <row r="188" spans="1:22" x14ac:dyDescent="0.3">
      <c r="A188" s="51" t="s">
        <v>3339</v>
      </c>
      <c r="B188" s="92" t="s">
        <v>431</v>
      </c>
      <c r="C188" s="77" t="s">
        <v>274</v>
      </c>
      <c r="D188" s="86" t="s">
        <v>432</v>
      </c>
      <c r="E188" s="79" t="s">
        <v>433</v>
      </c>
      <c r="F188" s="80" t="s">
        <v>120</v>
      </c>
      <c r="G188" s="101">
        <v>4</v>
      </c>
      <c r="H188" s="81">
        <v>4</v>
      </c>
      <c r="I188" s="116">
        <v>98</v>
      </c>
      <c r="J188" s="81">
        <v>81.93</v>
      </c>
      <c r="K188" s="116">
        <v>9.35</v>
      </c>
      <c r="L188" s="81">
        <v>7.81</v>
      </c>
      <c r="M188" s="81">
        <f>TRUNC(((J188*G188)+(L188*G188)),2)</f>
        <v>358.96</v>
      </c>
      <c r="N188" s="81">
        <f>TRUNC(((J188*H188)+(L188*H188)),2)</f>
        <v>358.96</v>
      </c>
      <c r="O188" s="48"/>
      <c r="P188" s="81">
        <v>98</v>
      </c>
      <c r="Q188" s="81">
        <v>9.35</v>
      </c>
      <c r="R188" s="81">
        <v>429.4</v>
      </c>
      <c r="S188" s="81">
        <v>429.4</v>
      </c>
      <c r="T188" s="64">
        <f t="shared" si="16"/>
        <v>-70.44</v>
      </c>
      <c r="U188" s="81">
        <f t="shared" si="17"/>
        <v>327.72</v>
      </c>
      <c r="V188" s="81">
        <f t="shared" si="18"/>
        <v>31.24</v>
      </c>
    </row>
    <row r="189" spans="1:22" x14ac:dyDescent="0.25">
      <c r="A189" s="51" t="s">
        <v>3340</v>
      </c>
      <c r="B189" s="93" t="s">
        <v>434</v>
      </c>
      <c r="C189" s="97"/>
      <c r="D189" s="97"/>
      <c r="E189" s="83" t="s">
        <v>435</v>
      </c>
      <c r="F189" s="97"/>
      <c r="G189" s="102"/>
      <c r="H189" s="84"/>
      <c r="I189" s="115"/>
      <c r="J189" s="84"/>
      <c r="K189" s="115"/>
      <c r="L189" s="84"/>
      <c r="M189" s="85">
        <f>M190+M194+M198+M204+M211+M214</f>
        <v>1996.2600000000002</v>
      </c>
      <c r="N189" s="85">
        <f>N190+N194+N198+N204+N211+N214</f>
        <v>1996.2600000000002</v>
      </c>
      <c r="O189" s="38"/>
      <c r="P189" s="84"/>
      <c r="Q189" s="84"/>
      <c r="R189" s="85">
        <v>2389.33</v>
      </c>
      <c r="S189" s="85">
        <v>2389.33</v>
      </c>
      <c r="T189" s="64">
        <f t="shared" si="16"/>
        <v>-393.06999999999971</v>
      </c>
      <c r="U189" s="81">
        <f t="shared" si="17"/>
        <v>0</v>
      </c>
      <c r="V189" s="81">
        <f t="shared" si="18"/>
        <v>0</v>
      </c>
    </row>
    <row r="190" spans="1:22" x14ac:dyDescent="0.25">
      <c r="A190" s="51" t="s">
        <v>3341</v>
      </c>
      <c r="B190" s="94" t="s">
        <v>436</v>
      </c>
      <c r="C190" s="98"/>
      <c r="D190" s="98"/>
      <c r="E190" s="87" t="s">
        <v>437</v>
      </c>
      <c r="F190" s="98"/>
      <c r="G190" s="103"/>
      <c r="H190" s="88"/>
      <c r="I190" s="115"/>
      <c r="J190" s="88"/>
      <c r="K190" s="115"/>
      <c r="L190" s="88"/>
      <c r="M190" s="89">
        <f>SUM(M191:M193)</f>
        <v>1109.3400000000001</v>
      </c>
      <c r="N190" s="89">
        <f>SUM(N191:N193)</f>
        <v>1109.3400000000001</v>
      </c>
      <c r="O190" s="38"/>
      <c r="P190" s="88"/>
      <c r="Q190" s="88"/>
      <c r="R190" s="89">
        <v>1327.74</v>
      </c>
      <c r="S190" s="89">
        <v>1327.74</v>
      </c>
      <c r="T190" s="64">
        <f t="shared" si="16"/>
        <v>-218.39999999999986</v>
      </c>
      <c r="U190" s="81">
        <f t="shared" si="17"/>
        <v>0</v>
      </c>
      <c r="V190" s="81">
        <f t="shared" si="18"/>
        <v>0</v>
      </c>
    </row>
    <row r="191" spans="1:22" x14ac:dyDescent="0.25">
      <c r="A191" s="51" t="s">
        <v>3342</v>
      </c>
      <c r="B191" s="92" t="s">
        <v>438</v>
      </c>
      <c r="C191" s="77" t="s">
        <v>123</v>
      </c>
      <c r="D191" s="78">
        <v>81003</v>
      </c>
      <c r="E191" s="79" t="s">
        <v>439</v>
      </c>
      <c r="F191" s="80" t="s">
        <v>138</v>
      </c>
      <c r="G191" s="101">
        <v>48</v>
      </c>
      <c r="H191" s="81">
        <v>48</v>
      </c>
      <c r="I191" s="116">
        <v>4.17</v>
      </c>
      <c r="J191" s="81">
        <v>3.48</v>
      </c>
      <c r="K191" s="116">
        <v>4.49</v>
      </c>
      <c r="L191" s="81">
        <v>3.75</v>
      </c>
      <c r="M191" s="81">
        <f>TRUNC(((J191*G191)+(L191*G191)),2)</f>
        <v>347.04</v>
      </c>
      <c r="N191" s="81">
        <f>TRUNC(((J191*H191)+(L191*H191)),2)</f>
        <v>347.04</v>
      </c>
      <c r="O191" s="38"/>
      <c r="P191" s="81">
        <v>4.17</v>
      </c>
      <c r="Q191" s="81">
        <v>4.49</v>
      </c>
      <c r="R191" s="81">
        <v>415.68</v>
      </c>
      <c r="S191" s="81">
        <v>415.68</v>
      </c>
      <c r="T191" s="64">
        <f t="shared" si="16"/>
        <v>-68.639999999999986</v>
      </c>
      <c r="U191" s="81">
        <f t="shared" si="17"/>
        <v>167.04</v>
      </c>
      <c r="V191" s="81">
        <f t="shared" si="18"/>
        <v>180</v>
      </c>
    </row>
    <row r="192" spans="1:22" ht="24" x14ac:dyDescent="0.3">
      <c r="A192" s="51" t="s">
        <v>3343</v>
      </c>
      <c r="B192" s="92" t="s">
        <v>440</v>
      </c>
      <c r="C192" s="77" t="s">
        <v>194</v>
      </c>
      <c r="D192" s="78">
        <v>89449</v>
      </c>
      <c r="E192" s="79" t="s">
        <v>441</v>
      </c>
      <c r="F192" s="80" t="s">
        <v>138</v>
      </c>
      <c r="G192" s="101">
        <v>12</v>
      </c>
      <c r="H192" s="81">
        <v>12</v>
      </c>
      <c r="I192" s="116">
        <v>20.83</v>
      </c>
      <c r="J192" s="81">
        <v>17.41</v>
      </c>
      <c r="K192" s="116">
        <v>1.25</v>
      </c>
      <c r="L192" s="81">
        <v>1.04</v>
      </c>
      <c r="M192" s="81">
        <f>TRUNC(((J192*G192)+(L192*G192)),2)</f>
        <v>221.4</v>
      </c>
      <c r="N192" s="81">
        <f>TRUNC(((J192*H192)+(L192*H192)),2)</f>
        <v>221.4</v>
      </c>
      <c r="O192" s="48"/>
      <c r="P192" s="81">
        <v>20.83</v>
      </c>
      <c r="Q192" s="81">
        <v>1.25</v>
      </c>
      <c r="R192" s="81">
        <v>264.95999999999998</v>
      </c>
      <c r="S192" s="81">
        <v>264.95999999999998</v>
      </c>
      <c r="T192" s="64">
        <f t="shared" si="16"/>
        <v>-43.559999999999974</v>
      </c>
      <c r="U192" s="81">
        <f t="shared" si="17"/>
        <v>208.92</v>
      </c>
      <c r="V192" s="81">
        <f t="shared" si="18"/>
        <v>12.48</v>
      </c>
    </row>
    <row r="193" spans="1:22" x14ac:dyDescent="0.25">
      <c r="A193" s="51" t="s">
        <v>3344</v>
      </c>
      <c r="B193" s="92" t="s">
        <v>442</v>
      </c>
      <c r="C193" s="77" t="s">
        <v>123</v>
      </c>
      <c r="D193" s="78">
        <v>81007</v>
      </c>
      <c r="E193" s="79" t="s">
        <v>443</v>
      </c>
      <c r="F193" s="80" t="s">
        <v>138</v>
      </c>
      <c r="G193" s="101">
        <v>18</v>
      </c>
      <c r="H193" s="81">
        <v>18</v>
      </c>
      <c r="I193" s="116">
        <v>24.86</v>
      </c>
      <c r="J193" s="81">
        <v>20.78</v>
      </c>
      <c r="K193" s="116">
        <v>11.09</v>
      </c>
      <c r="L193" s="81">
        <v>9.27</v>
      </c>
      <c r="M193" s="81">
        <f>TRUNC(((J193*G193)+(L193*G193)),2)</f>
        <v>540.9</v>
      </c>
      <c r="N193" s="81">
        <f>TRUNC(((J193*H193)+(L193*H193)),2)</f>
        <v>540.9</v>
      </c>
      <c r="O193" s="38"/>
      <c r="P193" s="81">
        <v>24.86</v>
      </c>
      <c r="Q193" s="81">
        <v>11.09</v>
      </c>
      <c r="R193" s="81">
        <v>647.1</v>
      </c>
      <c r="S193" s="81">
        <v>647.1</v>
      </c>
      <c r="T193" s="64">
        <f t="shared" si="16"/>
        <v>-106.20000000000005</v>
      </c>
      <c r="U193" s="81">
        <f t="shared" si="17"/>
        <v>374.04</v>
      </c>
      <c r="V193" s="81">
        <f t="shared" si="18"/>
        <v>166.86</v>
      </c>
    </row>
    <row r="194" spans="1:22" x14ac:dyDescent="0.25">
      <c r="A194" s="51" t="s">
        <v>3345</v>
      </c>
      <c r="B194" s="94" t="s">
        <v>444</v>
      </c>
      <c r="C194" s="98"/>
      <c r="D194" s="98"/>
      <c r="E194" s="87" t="s">
        <v>445</v>
      </c>
      <c r="F194" s="98"/>
      <c r="G194" s="103"/>
      <c r="H194" s="88"/>
      <c r="I194" s="115"/>
      <c r="J194" s="88"/>
      <c r="K194" s="115"/>
      <c r="L194" s="88"/>
      <c r="M194" s="89">
        <f>SUM(M195:M197)</f>
        <v>50.57</v>
      </c>
      <c r="N194" s="89">
        <f>SUM(N195:N197)</f>
        <v>50.57</v>
      </c>
      <c r="O194" s="38"/>
      <c r="P194" s="88"/>
      <c r="Q194" s="88"/>
      <c r="R194" s="89">
        <v>60.52</v>
      </c>
      <c r="S194" s="89">
        <v>60.52</v>
      </c>
      <c r="T194" s="64">
        <f t="shared" si="16"/>
        <v>-9.9500000000000028</v>
      </c>
      <c r="U194" s="81">
        <f t="shared" si="17"/>
        <v>0</v>
      </c>
      <c r="V194" s="81">
        <f t="shared" si="18"/>
        <v>0</v>
      </c>
    </row>
    <row r="195" spans="1:22" x14ac:dyDescent="0.25">
      <c r="A195" s="51" t="s">
        <v>3346</v>
      </c>
      <c r="B195" s="92" t="s">
        <v>446</v>
      </c>
      <c r="C195" s="77" t="s">
        <v>123</v>
      </c>
      <c r="D195" s="78">
        <v>81165</v>
      </c>
      <c r="E195" s="79" t="s">
        <v>447</v>
      </c>
      <c r="F195" s="80" t="s">
        <v>120</v>
      </c>
      <c r="G195" s="101">
        <v>1</v>
      </c>
      <c r="H195" s="81">
        <v>1</v>
      </c>
      <c r="I195" s="116">
        <v>6.22</v>
      </c>
      <c r="J195" s="81">
        <v>5.2</v>
      </c>
      <c r="K195" s="116">
        <v>6.72</v>
      </c>
      <c r="L195" s="81">
        <v>5.61</v>
      </c>
      <c r="M195" s="81">
        <f>TRUNC(((J195*G195)+(L195*G195)),2)</f>
        <v>10.81</v>
      </c>
      <c r="N195" s="81">
        <f>TRUNC(((J195*H195)+(L195*H195)),2)</f>
        <v>10.81</v>
      </c>
      <c r="O195" s="38"/>
      <c r="P195" s="81">
        <v>6.22</v>
      </c>
      <c r="Q195" s="81">
        <v>6.72</v>
      </c>
      <c r="R195" s="81">
        <v>12.94</v>
      </c>
      <c r="S195" s="81">
        <v>12.94</v>
      </c>
      <c r="T195" s="64">
        <f t="shared" si="16"/>
        <v>-2.129999999999999</v>
      </c>
      <c r="U195" s="81">
        <f t="shared" si="17"/>
        <v>5.2</v>
      </c>
      <c r="V195" s="81">
        <f t="shared" si="18"/>
        <v>5.61</v>
      </c>
    </row>
    <row r="196" spans="1:22" x14ac:dyDescent="0.25">
      <c r="A196" s="51" t="s">
        <v>3347</v>
      </c>
      <c r="B196" s="92" t="s">
        <v>448</v>
      </c>
      <c r="C196" s="77" t="s">
        <v>123</v>
      </c>
      <c r="D196" s="78">
        <v>81181</v>
      </c>
      <c r="E196" s="79" t="s">
        <v>449</v>
      </c>
      <c r="F196" s="80" t="s">
        <v>120</v>
      </c>
      <c r="G196" s="101">
        <v>2</v>
      </c>
      <c r="H196" s="81">
        <v>2</v>
      </c>
      <c r="I196" s="116">
        <v>8.8800000000000008</v>
      </c>
      <c r="J196" s="81">
        <v>7.42</v>
      </c>
      <c r="K196" s="116">
        <v>5.23</v>
      </c>
      <c r="L196" s="81">
        <v>4.37</v>
      </c>
      <c r="M196" s="81">
        <f>TRUNC(((J196*G196)+(L196*G196)),2)</f>
        <v>23.58</v>
      </c>
      <c r="N196" s="81">
        <f>TRUNC(((J196*H196)+(L196*H196)),2)</f>
        <v>23.58</v>
      </c>
      <c r="O196" s="38"/>
      <c r="P196" s="81">
        <v>8.8800000000000008</v>
      </c>
      <c r="Q196" s="81">
        <v>5.23</v>
      </c>
      <c r="R196" s="81">
        <v>28.22</v>
      </c>
      <c r="S196" s="81">
        <v>28.22</v>
      </c>
      <c r="T196" s="64">
        <f t="shared" si="16"/>
        <v>-4.6400000000000006</v>
      </c>
      <c r="U196" s="81">
        <f t="shared" si="17"/>
        <v>14.84</v>
      </c>
      <c r="V196" s="81">
        <f t="shared" si="18"/>
        <v>8.74</v>
      </c>
    </row>
    <row r="197" spans="1:22" x14ac:dyDescent="0.25">
      <c r="A197" s="51" t="s">
        <v>3348</v>
      </c>
      <c r="B197" s="92" t="s">
        <v>450</v>
      </c>
      <c r="C197" s="77" t="s">
        <v>123</v>
      </c>
      <c r="D197" s="78">
        <v>81179</v>
      </c>
      <c r="E197" s="79" t="s">
        <v>451</v>
      </c>
      <c r="F197" s="80" t="s">
        <v>120</v>
      </c>
      <c r="G197" s="101">
        <v>2</v>
      </c>
      <c r="H197" s="81">
        <v>2</v>
      </c>
      <c r="I197" s="116">
        <v>4.45</v>
      </c>
      <c r="J197" s="81">
        <v>3.72</v>
      </c>
      <c r="K197" s="116">
        <v>5.23</v>
      </c>
      <c r="L197" s="81">
        <v>4.37</v>
      </c>
      <c r="M197" s="81">
        <f>TRUNC(((J197*G197)+(L197*G197)),2)</f>
        <v>16.18</v>
      </c>
      <c r="N197" s="81">
        <f>TRUNC(((J197*H197)+(L197*H197)),2)</f>
        <v>16.18</v>
      </c>
      <c r="O197" s="38"/>
      <c r="P197" s="81">
        <v>4.45</v>
      </c>
      <c r="Q197" s="81">
        <v>5.23</v>
      </c>
      <c r="R197" s="81">
        <v>19.36</v>
      </c>
      <c r="S197" s="81">
        <v>19.36</v>
      </c>
      <c r="T197" s="64">
        <f t="shared" si="16"/>
        <v>-3.1799999999999997</v>
      </c>
      <c r="U197" s="81">
        <f t="shared" si="17"/>
        <v>7.44</v>
      </c>
      <c r="V197" s="81">
        <f t="shared" si="18"/>
        <v>8.74</v>
      </c>
    </row>
    <row r="198" spans="1:22" x14ac:dyDescent="0.25">
      <c r="A198" s="51" t="s">
        <v>3349</v>
      </c>
      <c r="B198" s="94" t="s">
        <v>452</v>
      </c>
      <c r="C198" s="98"/>
      <c r="D198" s="98"/>
      <c r="E198" s="87" t="s">
        <v>453</v>
      </c>
      <c r="F198" s="98"/>
      <c r="G198" s="103"/>
      <c r="H198" s="88"/>
      <c r="I198" s="115"/>
      <c r="J198" s="88"/>
      <c r="K198" s="115"/>
      <c r="L198" s="88"/>
      <c r="M198" s="89">
        <f>SUM(M199:M203)</f>
        <v>328.44000000000005</v>
      </c>
      <c r="N198" s="89">
        <f>SUM(N199:N203)</f>
        <v>328.44000000000005</v>
      </c>
      <c r="O198" s="38"/>
      <c r="P198" s="88"/>
      <c r="Q198" s="88"/>
      <c r="R198" s="89">
        <v>393.2</v>
      </c>
      <c r="S198" s="89">
        <v>393.2</v>
      </c>
      <c r="T198" s="64">
        <f t="shared" si="16"/>
        <v>-64.759999999999934</v>
      </c>
      <c r="U198" s="81">
        <f t="shared" si="17"/>
        <v>0</v>
      </c>
      <c r="V198" s="81">
        <f t="shared" si="18"/>
        <v>0</v>
      </c>
    </row>
    <row r="199" spans="1:22" ht="24" x14ac:dyDescent="0.3">
      <c r="A199" s="51" t="s">
        <v>3350</v>
      </c>
      <c r="B199" s="92" t="s">
        <v>454</v>
      </c>
      <c r="C199" s="77" t="s">
        <v>194</v>
      </c>
      <c r="D199" s="78">
        <v>89481</v>
      </c>
      <c r="E199" s="79" t="s">
        <v>455</v>
      </c>
      <c r="F199" s="80" t="s">
        <v>120</v>
      </c>
      <c r="G199" s="101">
        <v>17</v>
      </c>
      <c r="H199" s="81">
        <v>17</v>
      </c>
      <c r="I199" s="116">
        <v>2.75</v>
      </c>
      <c r="J199" s="81">
        <v>2.29</v>
      </c>
      <c r="K199" s="116">
        <v>2.62</v>
      </c>
      <c r="L199" s="81">
        <v>2.19</v>
      </c>
      <c r="M199" s="81">
        <f>TRUNC(((J199*G199)+(L199*G199)),2)</f>
        <v>76.16</v>
      </c>
      <c r="N199" s="81">
        <f>TRUNC(((J199*H199)+(L199*H199)),2)</f>
        <v>76.16</v>
      </c>
      <c r="O199" s="48"/>
      <c r="P199" s="81">
        <v>2.75</v>
      </c>
      <c r="Q199" s="81">
        <v>2.62</v>
      </c>
      <c r="R199" s="81">
        <v>91.29</v>
      </c>
      <c r="S199" s="81">
        <v>91.29</v>
      </c>
      <c r="T199" s="64">
        <f t="shared" si="16"/>
        <v>-15.13000000000001</v>
      </c>
      <c r="U199" s="81">
        <f t="shared" si="17"/>
        <v>38.93</v>
      </c>
      <c r="V199" s="81">
        <f t="shared" si="18"/>
        <v>37.229999999999997</v>
      </c>
    </row>
    <row r="200" spans="1:22" ht="24" x14ac:dyDescent="0.3">
      <c r="A200" s="51" t="s">
        <v>3351</v>
      </c>
      <c r="B200" s="92" t="s">
        <v>456</v>
      </c>
      <c r="C200" s="77" t="s">
        <v>194</v>
      </c>
      <c r="D200" s="78">
        <v>89501</v>
      </c>
      <c r="E200" s="82" t="s">
        <v>3078</v>
      </c>
      <c r="F200" s="80" t="s">
        <v>120</v>
      </c>
      <c r="G200" s="101">
        <v>2</v>
      </c>
      <c r="H200" s="81">
        <v>2</v>
      </c>
      <c r="I200" s="116">
        <v>10.38</v>
      </c>
      <c r="J200" s="81">
        <v>8.67</v>
      </c>
      <c r="K200" s="116">
        <v>4.74</v>
      </c>
      <c r="L200" s="81">
        <v>3.96</v>
      </c>
      <c r="M200" s="81">
        <f>TRUNC(((J200*G200)+(L200*G200)),2)</f>
        <v>25.26</v>
      </c>
      <c r="N200" s="81">
        <f>TRUNC(((J200*H200)+(L200*H200)),2)</f>
        <v>25.26</v>
      </c>
      <c r="O200" s="48"/>
      <c r="P200" s="81">
        <v>10.38</v>
      </c>
      <c r="Q200" s="81">
        <v>4.74</v>
      </c>
      <c r="R200" s="81">
        <v>30.24</v>
      </c>
      <c r="S200" s="81">
        <v>30.24</v>
      </c>
      <c r="T200" s="64">
        <f t="shared" si="16"/>
        <v>-4.9799999999999969</v>
      </c>
      <c r="U200" s="81">
        <f t="shared" si="17"/>
        <v>17.34</v>
      </c>
      <c r="V200" s="81">
        <f t="shared" si="18"/>
        <v>7.92</v>
      </c>
    </row>
    <row r="201" spans="1:22" x14ac:dyDescent="0.25">
      <c r="A201" s="51" t="s">
        <v>3352</v>
      </c>
      <c r="B201" s="92" t="s">
        <v>457</v>
      </c>
      <c r="C201" s="77" t="s">
        <v>123</v>
      </c>
      <c r="D201" s="78">
        <v>81325</v>
      </c>
      <c r="E201" s="79" t="s">
        <v>458</v>
      </c>
      <c r="F201" s="80" t="s">
        <v>120</v>
      </c>
      <c r="G201" s="101">
        <v>1</v>
      </c>
      <c r="H201" s="81">
        <v>1</v>
      </c>
      <c r="I201" s="116">
        <v>25.45</v>
      </c>
      <c r="J201" s="81">
        <v>21.27</v>
      </c>
      <c r="K201" s="116">
        <v>10.46</v>
      </c>
      <c r="L201" s="81">
        <v>8.74</v>
      </c>
      <c r="M201" s="81">
        <f>TRUNC(((J201*G201)+(L201*G201)),2)</f>
        <v>30.01</v>
      </c>
      <c r="N201" s="81">
        <f>TRUNC(((J201*H201)+(L201*H201)),2)</f>
        <v>30.01</v>
      </c>
      <c r="O201" s="38"/>
      <c r="P201" s="81">
        <v>25.45</v>
      </c>
      <c r="Q201" s="81">
        <v>10.46</v>
      </c>
      <c r="R201" s="81">
        <v>35.909999999999997</v>
      </c>
      <c r="S201" s="81">
        <v>35.909999999999997</v>
      </c>
      <c r="T201" s="64">
        <f t="shared" si="16"/>
        <v>-5.899999999999995</v>
      </c>
      <c r="U201" s="81">
        <f t="shared" si="17"/>
        <v>21.27</v>
      </c>
      <c r="V201" s="81">
        <f t="shared" si="18"/>
        <v>8.74</v>
      </c>
    </row>
    <row r="202" spans="1:22" x14ac:dyDescent="0.25">
      <c r="A202" s="51" t="s">
        <v>3353</v>
      </c>
      <c r="B202" s="92" t="s">
        <v>459</v>
      </c>
      <c r="C202" s="77" t="s">
        <v>123</v>
      </c>
      <c r="D202" s="78">
        <v>81381</v>
      </c>
      <c r="E202" s="79" t="s">
        <v>460</v>
      </c>
      <c r="F202" s="80" t="s">
        <v>120</v>
      </c>
      <c r="G202" s="101">
        <v>8</v>
      </c>
      <c r="H202" s="81">
        <v>8</v>
      </c>
      <c r="I202" s="116">
        <v>16.84</v>
      </c>
      <c r="J202" s="81">
        <v>14.07</v>
      </c>
      <c r="K202" s="116">
        <v>8.2200000000000006</v>
      </c>
      <c r="L202" s="81">
        <v>6.87</v>
      </c>
      <c r="M202" s="81">
        <f>TRUNC(((J202*G202)+(L202*G202)),2)</f>
        <v>167.52</v>
      </c>
      <c r="N202" s="81">
        <f>TRUNC(((J202*H202)+(L202*H202)),2)</f>
        <v>167.52</v>
      </c>
      <c r="O202" s="38"/>
      <c r="P202" s="81">
        <v>16.84</v>
      </c>
      <c r="Q202" s="81">
        <v>8.2200000000000006</v>
      </c>
      <c r="R202" s="81">
        <v>200.48</v>
      </c>
      <c r="S202" s="81">
        <v>200.48</v>
      </c>
      <c r="T202" s="64">
        <f t="shared" si="16"/>
        <v>-32.95999999999998</v>
      </c>
      <c r="U202" s="81">
        <f t="shared" si="17"/>
        <v>112.56</v>
      </c>
      <c r="V202" s="81">
        <f t="shared" si="18"/>
        <v>54.96</v>
      </c>
    </row>
    <row r="203" spans="1:22" x14ac:dyDescent="0.25">
      <c r="A203" s="51" t="s">
        <v>3354</v>
      </c>
      <c r="B203" s="92" t="s">
        <v>461</v>
      </c>
      <c r="C203" s="77" t="s">
        <v>123</v>
      </c>
      <c r="D203" s="78">
        <v>81360</v>
      </c>
      <c r="E203" s="79" t="s">
        <v>462</v>
      </c>
      <c r="F203" s="80" t="s">
        <v>120</v>
      </c>
      <c r="G203" s="101">
        <v>3</v>
      </c>
      <c r="H203" s="81">
        <v>3</v>
      </c>
      <c r="I203" s="116">
        <v>7.5</v>
      </c>
      <c r="J203" s="81">
        <v>6.27</v>
      </c>
      <c r="K203" s="116">
        <v>4.26</v>
      </c>
      <c r="L203" s="81">
        <v>3.56</v>
      </c>
      <c r="M203" s="81">
        <f>TRUNC(((J203*G203)+(L203*G203)),2)</f>
        <v>29.49</v>
      </c>
      <c r="N203" s="81">
        <f>TRUNC(((J203*H203)+(L203*H203)),2)</f>
        <v>29.49</v>
      </c>
      <c r="O203" s="38"/>
      <c r="P203" s="81">
        <v>7.5</v>
      </c>
      <c r="Q203" s="81">
        <v>4.26</v>
      </c>
      <c r="R203" s="81">
        <v>35.28</v>
      </c>
      <c r="S203" s="81">
        <v>35.28</v>
      </c>
      <c r="T203" s="64">
        <f t="shared" si="16"/>
        <v>-5.7900000000000027</v>
      </c>
      <c r="U203" s="81">
        <f t="shared" si="17"/>
        <v>18.809999999999999</v>
      </c>
      <c r="V203" s="81">
        <f t="shared" si="18"/>
        <v>10.68</v>
      </c>
    </row>
    <row r="204" spans="1:22" x14ac:dyDescent="0.25">
      <c r="A204" s="51" t="s">
        <v>3355</v>
      </c>
      <c r="B204" s="94" t="s">
        <v>463</v>
      </c>
      <c r="C204" s="98"/>
      <c r="D204" s="98"/>
      <c r="E204" s="87" t="s">
        <v>464</v>
      </c>
      <c r="F204" s="98"/>
      <c r="G204" s="103"/>
      <c r="H204" s="88"/>
      <c r="I204" s="115"/>
      <c r="J204" s="88"/>
      <c r="K204" s="115"/>
      <c r="L204" s="88"/>
      <c r="M204" s="89">
        <f>SUM(M205:M210)</f>
        <v>209.76999999999998</v>
      </c>
      <c r="N204" s="89">
        <f>SUM(N205:N210)</f>
        <v>209.76999999999998</v>
      </c>
      <c r="O204" s="38"/>
      <c r="P204" s="88"/>
      <c r="Q204" s="88"/>
      <c r="R204" s="89">
        <v>251.06</v>
      </c>
      <c r="S204" s="89">
        <v>251.06</v>
      </c>
      <c r="T204" s="64">
        <f t="shared" si="16"/>
        <v>-41.29000000000002</v>
      </c>
      <c r="U204" s="81">
        <f t="shared" si="17"/>
        <v>0</v>
      </c>
      <c r="V204" s="81">
        <f t="shared" si="18"/>
        <v>0</v>
      </c>
    </row>
    <row r="205" spans="1:22" x14ac:dyDescent="0.3">
      <c r="A205" s="51" t="s">
        <v>3356</v>
      </c>
      <c r="B205" s="92" t="s">
        <v>465</v>
      </c>
      <c r="C205" s="77" t="s">
        <v>123</v>
      </c>
      <c r="D205" s="78">
        <v>81445</v>
      </c>
      <c r="E205" s="79" t="s">
        <v>466</v>
      </c>
      <c r="F205" s="80" t="s">
        <v>120</v>
      </c>
      <c r="G205" s="101">
        <v>1</v>
      </c>
      <c r="H205" s="81">
        <v>1</v>
      </c>
      <c r="I205" s="116">
        <v>11.47</v>
      </c>
      <c r="J205" s="81">
        <v>9.59</v>
      </c>
      <c r="K205" s="116">
        <v>7.1</v>
      </c>
      <c r="L205" s="81">
        <v>5.93</v>
      </c>
      <c r="M205" s="81">
        <f t="shared" ref="M205:M210" si="25">TRUNC(((J205*G205)+(L205*G205)),2)</f>
        <v>15.52</v>
      </c>
      <c r="N205" s="81">
        <f t="shared" ref="N205:N210" si="26">TRUNC(((J205*H205)+(L205*H205)),2)</f>
        <v>15.52</v>
      </c>
      <c r="O205" s="48"/>
      <c r="P205" s="81">
        <v>11.47</v>
      </c>
      <c r="Q205" s="81">
        <v>7.1</v>
      </c>
      <c r="R205" s="81">
        <v>18.57</v>
      </c>
      <c r="S205" s="81">
        <v>18.57</v>
      </c>
      <c r="T205" s="64">
        <f t="shared" ref="T205:T268" si="27">N205-S205</f>
        <v>-3.0500000000000007</v>
      </c>
      <c r="U205" s="81">
        <f t="shared" si="17"/>
        <v>9.59</v>
      </c>
      <c r="V205" s="81">
        <f t="shared" si="18"/>
        <v>5.93</v>
      </c>
    </row>
    <row r="206" spans="1:22" x14ac:dyDescent="0.25">
      <c r="A206" s="51" t="s">
        <v>3357</v>
      </c>
      <c r="B206" s="92" t="s">
        <v>467</v>
      </c>
      <c r="C206" s="77" t="s">
        <v>123</v>
      </c>
      <c r="D206" s="78">
        <v>81444</v>
      </c>
      <c r="E206" s="79" t="s">
        <v>468</v>
      </c>
      <c r="F206" s="80" t="s">
        <v>120</v>
      </c>
      <c r="G206" s="101">
        <v>2</v>
      </c>
      <c r="H206" s="81">
        <v>2</v>
      </c>
      <c r="I206" s="116">
        <v>12.59</v>
      </c>
      <c r="J206" s="81">
        <v>10.52</v>
      </c>
      <c r="K206" s="116">
        <v>7.1</v>
      </c>
      <c r="L206" s="81">
        <v>5.93</v>
      </c>
      <c r="M206" s="81">
        <f t="shared" si="25"/>
        <v>32.9</v>
      </c>
      <c r="N206" s="81">
        <f t="shared" si="26"/>
        <v>32.9</v>
      </c>
      <c r="O206" s="38"/>
      <c r="P206" s="81">
        <v>12.59</v>
      </c>
      <c r="Q206" s="81">
        <v>7.1</v>
      </c>
      <c r="R206" s="81">
        <v>39.380000000000003</v>
      </c>
      <c r="S206" s="81">
        <v>39.380000000000003</v>
      </c>
      <c r="T206" s="64">
        <f t="shared" si="27"/>
        <v>-6.480000000000004</v>
      </c>
      <c r="U206" s="81">
        <f t="shared" si="17"/>
        <v>21.04</v>
      </c>
      <c r="V206" s="81">
        <f t="shared" si="18"/>
        <v>11.86</v>
      </c>
    </row>
    <row r="207" spans="1:22" x14ac:dyDescent="0.25">
      <c r="A207" s="51" t="s">
        <v>3358</v>
      </c>
      <c r="B207" s="92" t="s">
        <v>469</v>
      </c>
      <c r="C207" s="77" t="s">
        <v>123</v>
      </c>
      <c r="D207" s="78">
        <v>81424</v>
      </c>
      <c r="E207" s="79" t="s">
        <v>470</v>
      </c>
      <c r="F207" s="80" t="s">
        <v>120</v>
      </c>
      <c r="G207" s="101">
        <v>1</v>
      </c>
      <c r="H207" s="81">
        <v>1</v>
      </c>
      <c r="I207" s="116">
        <v>9.9600000000000009</v>
      </c>
      <c r="J207" s="81">
        <v>8.32</v>
      </c>
      <c r="K207" s="116">
        <v>11.21</v>
      </c>
      <c r="L207" s="81">
        <v>9.3699999999999992</v>
      </c>
      <c r="M207" s="81">
        <f t="shared" si="25"/>
        <v>17.690000000000001</v>
      </c>
      <c r="N207" s="81">
        <f t="shared" si="26"/>
        <v>17.690000000000001</v>
      </c>
      <c r="O207" s="38"/>
      <c r="P207" s="81">
        <v>9.9600000000000009</v>
      </c>
      <c r="Q207" s="81">
        <v>11.21</v>
      </c>
      <c r="R207" s="81">
        <v>21.17</v>
      </c>
      <c r="S207" s="81">
        <v>21.17</v>
      </c>
      <c r="T207" s="64">
        <f t="shared" si="27"/>
        <v>-3.4800000000000004</v>
      </c>
      <c r="U207" s="81">
        <f t="shared" ref="U207:U270" si="28">TRUNC(J207*H207,2)</f>
        <v>8.32</v>
      </c>
      <c r="V207" s="81">
        <f t="shared" ref="V207:V270" si="29">TRUNC(L207*H207,2)</f>
        <v>9.3699999999999992</v>
      </c>
    </row>
    <row r="208" spans="1:22" ht="24" x14ac:dyDescent="0.3">
      <c r="A208" s="51" t="s">
        <v>3359</v>
      </c>
      <c r="B208" s="92" t="s">
        <v>471</v>
      </c>
      <c r="C208" s="77" t="s">
        <v>194</v>
      </c>
      <c r="D208" s="78">
        <v>89617</v>
      </c>
      <c r="E208" s="79" t="s">
        <v>472</v>
      </c>
      <c r="F208" s="80" t="s">
        <v>120</v>
      </c>
      <c r="G208" s="101">
        <v>6</v>
      </c>
      <c r="H208" s="81">
        <v>6</v>
      </c>
      <c r="I208" s="116">
        <v>4.12</v>
      </c>
      <c r="J208" s="81">
        <v>3.44</v>
      </c>
      <c r="K208" s="116">
        <v>3.5</v>
      </c>
      <c r="L208" s="81">
        <v>2.92</v>
      </c>
      <c r="M208" s="81">
        <f t="shared" si="25"/>
        <v>38.159999999999997</v>
      </c>
      <c r="N208" s="81">
        <f t="shared" si="26"/>
        <v>38.159999999999997</v>
      </c>
      <c r="O208" s="48"/>
      <c r="P208" s="81">
        <v>4.12</v>
      </c>
      <c r="Q208" s="81">
        <v>3.5</v>
      </c>
      <c r="R208" s="81">
        <v>45.72</v>
      </c>
      <c r="S208" s="81">
        <v>45.72</v>
      </c>
      <c r="T208" s="64">
        <f t="shared" si="27"/>
        <v>-7.5600000000000023</v>
      </c>
      <c r="U208" s="81">
        <f t="shared" si="28"/>
        <v>20.64</v>
      </c>
      <c r="V208" s="81">
        <f t="shared" si="29"/>
        <v>17.52</v>
      </c>
    </row>
    <row r="209" spans="1:22" x14ac:dyDescent="0.25">
      <c r="A209" s="51" t="s">
        <v>3360</v>
      </c>
      <c r="B209" s="92" t="s">
        <v>473</v>
      </c>
      <c r="C209" s="77" t="s">
        <v>123</v>
      </c>
      <c r="D209" s="78">
        <v>81405</v>
      </c>
      <c r="E209" s="79" t="s">
        <v>474</v>
      </c>
      <c r="F209" s="80" t="s">
        <v>120</v>
      </c>
      <c r="G209" s="101">
        <v>2</v>
      </c>
      <c r="H209" s="81">
        <v>2</v>
      </c>
      <c r="I209" s="116">
        <v>11.38</v>
      </c>
      <c r="J209" s="81">
        <v>9.51</v>
      </c>
      <c r="K209" s="116">
        <v>11.21</v>
      </c>
      <c r="L209" s="81">
        <v>9.3699999999999992</v>
      </c>
      <c r="M209" s="81">
        <f t="shared" si="25"/>
        <v>37.76</v>
      </c>
      <c r="N209" s="81">
        <f t="shared" si="26"/>
        <v>37.76</v>
      </c>
      <c r="O209" s="38"/>
      <c r="P209" s="81">
        <v>11.38</v>
      </c>
      <c r="Q209" s="81">
        <v>11.21</v>
      </c>
      <c r="R209" s="81">
        <v>45.18</v>
      </c>
      <c r="S209" s="81">
        <v>45.18</v>
      </c>
      <c r="T209" s="64">
        <f t="shared" si="27"/>
        <v>-7.4200000000000017</v>
      </c>
      <c r="U209" s="81">
        <f t="shared" si="28"/>
        <v>19.02</v>
      </c>
      <c r="V209" s="81">
        <f t="shared" si="29"/>
        <v>18.739999999999998</v>
      </c>
    </row>
    <row r="210" spans="1:22" x14ac:dyDescent="0.25">
      <c r="A210" s="51" t="s">
        <v>3361</v>
      </c>
      <c r="B210" s="92" t="s">
        <v>475</v>
      </c>
      <c r="C210" s="77" t="s">
        <v>123</v>
      </c>
      <c r="D210" s="78">
        <v>81406</v>
      </c>
      <c r="E210" s="79" t="s">
        <v>476</v>
      </c>
      <c r="F210" s="80" t="s">
        <v>120</v>
      </c>
      <c r="G210" s="101">
        <v>2</v>
      </c>
      <c r="H210" s="81">
        <v>2</v>
      </c>
      <c r="I210" s="116">
        <v>29.31</v>
      </c>
      <c r="J210" s="81">
        <v>24.5</v>
      </c>
      <c r="K210" s="116">
        <v>11.21</v>
      </c>
      <c r="L210" s="81">
        <v>9.3699999999999992</v>
      </c>
      <c r="M210" s="81">
        <f t="shared" si="25"/>
        <v>67.739999999999995</v>
      </c>
      <c r="N210" s="81">
        <f t="shared" si="26"/>
        <v>67.739999999999995</v>
      </c>
      <c r="O210" s="38"/>
      <c r="P210" s="81">
        <v>29.31</v>
      </c>
      <c r="Q210" s="81">
        <v>11.21</v>
      </c>
      <c r="R210" s="81">
        <v>81.040000000000006</v>
      </c>
      <c r="S210" s="81">
        <v>81.040000000000006</v>
      </c>
      <c r="T210" s="64">
        <f t="shared" si="27"/>
        <v>-13.300000000000011</v>
      </c>
      <c r="U210" s="81">
        <f t="shared" si="28"/>
        <v>49</v>
      </c>
      <c r="V210" s="81">
        <f t="shared" si="29"/>
        <v>18.739999999999998</v>
      </c>
    </row>
    <row r="211" spans="1:22" x14ac:dyDescent="0.25">
      <c r="A211" s="51" t="s">
        <v>3362</v>
      </c>
      <c r="B211" s="94" t="s">
        <v>477</v>
      </c>
      <c r="C211" s="98"/>
      <c r="D211" s="98"/>
      <c r="E211" s="87" t="s">
        <v>478</v>
      </c>
      <c r="F211" s="98"/>
      <c r="G211" s="103"/>
      <c r="H211" s="88"/>
      <c r="I211" s="115"/>
      <c r="J211" s="88"/>
      <c r="K211" s="115"/>
      <c r="L211" s="88"/>
      <c r="M211" s="89">
        <f>SUM(M212:M213)</f>
        <v>78.12</v>
      </c>
      <c r="N211" s="89">
        <f>SUM(N212:N213)</f>
        <v>78.12</v>
      </c>
      <c r="O211" s="38"/>
      <c r="P211" s="88"/>
      <c r="Q211" s="88"/>
      <c r="R211" s="89">
        <v>93.65</v>
      </c>
      <c r="S211" s="89">
        <v>93.65</v>
      </c>
      <c r="T211" s="64">
        <f t="shared" si="27"/>
        <v>-15.530000000000001</v>
      </c>
      <c r="U211" s="81">
        <f t="shared" si="28"/>
        <v>0</v>
      </c>
      <c r="V211" s="81">
        <f t="shared" si="29"/>
        <v>0</v>
      </c>
    </row>
    <row r="212" spans="1:22" x14ac:dyDescent="0.25">
      <c r="A212" s="51" t="s">
        <v>3363</v>
      </c>
      <c r="B212" s="92" t="s">
        <v>479</v>
      </c>
      <c r="C212" s="77" t="s">
        <v>123</v>
      </c>
      <c r="D212" s="78">
        <v>81066</v>
      </c>
      <c r="E212" s="79" t="s">
        <v>480</v>
      </c>
      <c r="F212" s="80" t="s">
        <v>120</v>
      </c>
      <c r="G212" s="101">
        <v>14</v>
      </c>
      <c r="H212" s="81">
        <v>14</v>
      </c>
      <c r="I212" s="116">
        <v>1.02</v>
      </c>
      <c r="J212" s="81">
        <v>0.85</v>
      </c>
      <c r="K212" s="116">
        <v>3.37</v>
      </c>
      <c r="L212" s="81">
        <v>2.81</v>
      </c>
      <c r="M212" s="81">
        <f>TRUNC(((J212*G212)+(L212*G212)),2)</f>
        <v>51.24</v>
      </c>
      <c r="N212" s="81">
        <f>TRUNC(((J212*H212)+(L212*H212)),2)</f>
        <v>51.24</v>
      </c>
      <c r="O212" s="38"/>
      <c r="P212" s="81">
        <v>1.02</v>
      </c>
      <c r="Q212" s="81">
        <v>3.37</v>
      </c>
      <c r="R212" s="81">
        <v>61.46</v>
      </c>
      <c r="S212" s="81">
        <v>61.46</v>
      </c>
      <c r="T212" s="64">
        <f t="shared" si="27"/>
        <v>-10.219999999999999</v>
      </c>
      <c r="U212" s="81">
        <f t="shared" si="28"/>
        <v>11.9</v>
      </c>
      <c r="V212" s="81">
        <f t="shared" si="29"/>
        <v>39.340000000000003</v>
      </c>
    </row>
    <row r="213" spans="1:22" x14ac:dyDescent="0.3">
      <c r="A213" s="51" t="s">
        <v>3364</v>
      </c>
      <c r="B213" s="92" t="s">
        <v>481</v>
      </c>
      <c r="C213" s="77" t="s">
        <v>123</v>
      </c>
      <c r="D213" s="78">
        <v>81069</v>
      </c>
      <c r="E213" s="79" t="s">
        <v>482</v>
      </c>
      <c r="F213" s="80" t="s">
        <v>120</v>
      </c>
      <c r="G213" s="101">
        <v>3</v>
      </c>
      <c r="H213" s="81">
        <v>3</v>
      </c>
      <c r="I213" s="116">
        <v>5.5</v>
      </c>
      <c r="J213" s="81">
        <v>4.59</v>
      </c>
      <c r="K213" s="116">
        <v>5.23</v>
      </c>
      <c r="L213" s="81">
        <v>4.37</v>
      </c>
      <c r="M213" s="81">
        <f>TRUNC(((J213*G213)+(L213*G213)),2)</f>
        <v>26.88</v>
      </c>
      <c r="N213" s="81">
        <f>TRUNC(((J213*H213)+(L213*H213)),2)</f>
        <v>26.88</v>
      </c>
      <c r="O213" s="48"/>
      <c r="P213" s="81">
        <v>5.5</v>
      </c>
      <c r="Q213" s="81">
        <v>5.23</v>
      </c>
      <c r="R213" s="81">
        <v>32.19</v>
      </c>
      <c r="S213" s="81">
        <v>32.19</v>
      </c>
      <c r="T213" s="64">
        <f t="shared" si="27"/>
        <v>-5.3099999999999987</v>
      </c>
      <c r="U213" s="81">
        <f t="shared" si="28"/>
        <v>13.77</v>
      </c>
      <c r="V213" s="81">
        <f t="shared" si="29"/>
        <v>13.11</v>
      </c>
    </row>
    <row r="214" spans="1:22" x14ac:dyDescent="0.25">
      <c r="A214" s="51" t="s">
        <v>3365</v>
      </c>
      <c r="B214" s="94" t="s">
        <v>483</v>
      </c>
      <c r="C214" s="98"/>
      <c r="D214" s="98"/>
      <c r="E214" s="87" t="s">
        <v>484</v>
      </c>
      <c r="F214" s="98"/>
      <c r="G214" s="103"/>
      <c r="H214" s="88"/>
      <c r="I214" s="115"/>
      <c r="J214" s="88"/>
      <c r="K214" s="115"/>
      <c r="L214" s="88"/>
      <c r="M214" s="89">
        <f>SUM(M215:M216)</f>
        <v>220.01999999999998</v>
      </c>
      <c r="N214" s="89">
        <f>SUM(N215:N216)</f>
        <v>220.01999999999998</v>
      </c>
      <c r="O214" s="38"/>
      <c r="P214" s="88"/>
      <c r="Q214" s="88"/>
      <c r="R214" s="89">
        <v>263.16000000000003</v>
      </c>
      <c r="S214" s="89">
        <v>263.16000000000003</v>
      </c>
      <c r="T214" s="64">
        <f t="shared" si="27"/>
        <v>-43.140000000000043</v>
      </c>
      <c r="U214" s="81">
        <f t="shared" si="28"/>
        <v>0</v>
      </c>
      <c r="V214" s="81">
        <f t="shared" si="29"/>
        <v>0</v>
      </c>
    </row>
    <row r="215" spans="1:22" x14ac:dyDescent="0.25">
      <c r="A215" s="51" t="s">
        <v>3366</v>
      </c>
      <c r="B215" s="92" t="s">
        <v>485</v>
      </c>
      <c r="C215" s="77" t="s">
        <v>123</v>
      </c>
      <c r="D215" s="78">
        <v>81501</v>
      </c>
      <c r="E215" s="79" t="s">
        <v>486</v>
      </c>
      <c r="F215" s="80" t="s">
        <v>120</v>
      </c>
      <c r="G215" s="101">
        <v>2</v>
      </c>
      <c r="H215" s="81">
        <v>2</v>
      </c>
      <c r="I215" s="116">
        <v>68.81</v>
      </c>
      <c r="J215" s="81">
        <v>57.53</v>
      </c>
      <c r="K215" s="116">
        <v>0</v>
      </c>
      <c r="L215" s="81">
        <v>0</v>
      </c>
      <c r="M215" s="81">
        <f>TRUNC(((J215*G215)+(L215*G215)),2)</f>
        <v>115.06</v>
      </c>
      <c r="N215" s="81">
        <f>TRUNC(((J215*H215)+(L215*H215)),2)</f>
        <v>115.06</v>
      </c>
      <c r="O215" s="38"/>
      <c r="P215" s="81">
        <v>68.81</v>
      </c>
      <c r="Q215" s="81">
        <v>0</v>
      </c>
      <c r="R215" s="81">
        <v>137.62</v>
      </c>
      <c r="S215" s="81">
        <v>137.62</v>
      </c>
      <c r="T215" s="64">
        <f t="shared" si="27"/>
        <v>-22.560000000000002</v>
      </c>
      <c r="U215" s="81">
        <f t="shared" si="28"/>
        <v>115.06</v>
      </c>
      <c r="V215" s="81">
        <f t="shared" si="29"/>
        <v>0</v>
      </c>
    </row>
    <row r="216" spans="1:22" x14ac:dyDescent="0.25">
      <c r="A216" s="51" t="s">
        <v>3367</v>
      </c>
      <c r="B216" s="92" t="s">
        <v>487</v>
      </c>
      <c r="C216" s="77" t="s">
        <v>123</v>
      </c>
      <c r="D216" s="78">
        <v>81504</v>
      </c>
      <c r="E216" s="79" t="s">
        <v>488</v>
      </c>
      <c r="F216" s="80" t="s">
        <v>120</v>
      </c>
      <c r="G216" s="101">
        <v>2</v>
      </c>
      <c r="H216" s="81">
        <v>2</v>
      </c>
      <c r="I216" s="116">
        <v>62.77</v>
      </c>
      <c r="J216" s="81">
        <v>52.48</v>
      </c>
      <c r="K216" s="116">
        <v>0</v>
      </c>
      <c r="L216" s="81">
        <v>0</v>
      </c>
      <c r="M216" s="81">
        <f>TRUNC(((J216*G216)+(L216*G216)),2)</f>
        <v>104.96</v>
      </c>
      <c r="N216" s="81">
        <f>TRUNC(((J216*H216)+(L216*H216)),2)</f>
        <v>104.96</v>
      </c>
      <c r="O216" s="38"/>
      <c r="P216" s="81">
        <v>62.77</v>
      </c>
      <c r="Q216" s="81">
        <v>0</v>
      </c>
      <c r="R216" s="81">
        <v>125.54</v>
      </c>
      <c r="S216" s="81">
        <v>125.54</v>
      </c>
      <c r="T216" s="64">
        <f t="shared" si="27"/>
        <v>-20.580000000000013</v>
      </c>
      <c r="U216" s="81">
        <f t="shared" si="28"/>
        <v>104.96</v>
      </c>
      <c r="V216" s="81">
        <f t="shared" si="29"/>
        <v>0</v>
      </c>
    </row>
    <row r="217" spans="1:22" x14ac:dyDescent="0.25">
      <c r="A217" s="51" t="s">
        <v>3368</v>
      </c>
      <c r="B217" s="93" t="s">
        <v>489</v>
      </c>
      <c r="C217" s="97"/>
      <c r="D217" s="97"/>
      <c r="E217" s="83" t="s">
        <v>490</v>
      </c>
      <c r="F217" s="97"/>
      <c r="G217" s="102"/>
      <c r="H217" s="84"/>
      <c r="I217" s="115"/>
      <c r="J217" s="84"/>
      <c r="K217" s="115"/>
      <c r="L217" s="84"/>
      <c r="M217" s="85">
        <f>M218+M223+M227+M229+M233+M237</f>
        <v>3379.05</v>
      </c>
      <c r="N217" s="85">
        <f>N218+N223+N227+N229+N233+N237</f>
        <v>3379.05</v>
      </c>
      <c r="O217" s="38"/>
      <c r="P217" s="84"/>
      <c r="Q217" s="84"/>
      <c r="R217" s="85">
        <v>4043.57</v>
      </c>
      <c r="S217" s="85">
        <v>4043.57</v>
      </c>
      <c r="T217" s="64">
        <f t="shared" si="27"/>
        <v>-664.52</v>
      </c>
      <c r="U217" s="81">
        <f t="shared" si="28"/>
        <v>0</v>
      </c>
      <c r="V217" s="81">
        <f t="shared" si="29"/>
        <v>0</v>
      </c>
    </row>
    <row r="218" spans="1:22" x14ac:dyDescent="0.25">
      <c r="A218" s="51" t="s">
        <v>3369</v>
      </c>
      <c r="B218" s="94" t="s">
        <v>491</v>
      </c>
      <c r="C218" s="98"/>
      <c r="D218" s="98"/>
      <c r="E218" s="87" t="s">
        <v>453</v>
      </c>
      <c r="F218" s="98"/>
      <c r="G218" s="103"/>
      <c r="H218" s="88"/>
      <c r="I218" s="115"/>
      <c r="J218" s="88"/>
      <c r="K218" s="115"/>
      <c r="L218" s="88"/>
      <c r="M218" s="89">
        <f>SUM(M219:M222)</f>
        <v>332.08000000000004</v>
      </c>
      <c r="N218" s="89">
        <f>SUM(N219:N222)</f>
        <v>332.08000000000004</v>
      </c>
      <c r="O218" s="38"/>
      <c r="P218" s="88"/>
      <c r="Q218" s="88"/>
      <c r="R218" s="89">
        <v>397.44</v>
      </c>
      <c r="S218" s="89">
        <v>397.44</v>
      </c>
      <c r="T218" s="64">
        <f t="shared" si="27"/>
        <v>-65.359999999999957</v>
      </c>
      <c r="U218" s="81">
        <f t="shared" si="28"/>
        <v>0</v>
      </c>
      <c r="V218" s="81">
        <f t="shared" si="29"/>
        <v>0</v>
      </c>
    </row>
    <row r="219" spans="1:22" x14ac:dyDescent="0.25">
      <c r="A219" s="51" t="s">
        <v>3370</v>
      </c>
      <c r="B219" s="92" t="s">
        <v>492</v>
      </c>
      <c r="C219" s="77" t="s">
        <v>123</v>
      </c>
      <c r="D219" s="78">
        <v>81938</v>
      </c>
      <c r="E219" s="79" t="s">
        <v>493</v>
      </c>
      <c r="F219" s="80" t="s">
        <v>120</v>
      </c>
      <c r="G219" s="101">
        <v>1</v>
      </c>
      <c r="H219" s="81">
        <v>1</v>
      </c>
      <c r="I219" s="116">
        <v>9.75</v>
      </c>
      <c r="J219" s="81">
        <v>8.15</v>
      </c>
      <c r="K219" s="116">
        <v>16.82</v>
      </c>
      <c r="L219" s="81">
        <v>14.06</v>
      </c>
      <c r="M219" s="81">
        <f>TRUNC(((J219*G219)+(L219*G219)),2)</f>
        <v>22.21</v>
      </c>
      <c r="N219" s="81">
        <f>TRUNC(((J219*H219)+(L219*H219)),2)</f>
        <v>22.21</v>
      </c>
      <c r="O219" s="38"/>
      <c r="P219" s="81">
        <v>9.75</v>
      </c>
      <c r="Q219" s="81">
        <v>16.82</v>
      </c>
      <c r="R219" s="81">
        <v>26.57</v>
      </c>
      <c r="S219" s="81">
        <v>26.57</v>
      </c>
      <c r="T219" s="64">
        <f t="shared" si="27"/>
        <v>-4.3599999999999994</v>
      </c>
      <c r="U219" s="81">
        <f t="shared" si="28"/>
        <v>8.15</v>
      </c>
      <c r="V219" s="81">
        <f t="shared" si="29"/>
        <v>14.06</v>
      </c>
    </row>
    <row r="220" spans="1:22" ht="36" x14ac:dyDescent="0.3">
      <c r="A220" s="51" t="s">
        <v>3371</v>
      </c>
      <c r="B220" s="92" t="s">
        <v>494</v>
      </c>
      <c r="C220" s="77" t="s">
        <v>194</v>
      </c>
      <c r="D220" s="78">
        <v>89801</v>
      </c>
      <c r="E220" s="82" t="s">
        <v>3079</v>
      </c>
      <c r="F220" s="80" t="s">
        <v>120</v>
      </c>
      <c r="G220" s="101">
        <v>23</v>
      </c>
      <c r="H220" s="81">
        <v>23</v>
      </c>
      <c r="I220" s="116">
        <v>8.7100000000000009</v>
      </c>
      <c r="J220" s="81">
        <v>7.28</v>
      </c>
      <c r="K220" s="116">
        <v>1.26</v>
      </c>
      <c r="L220" s="81">
        <v>1.05</v>
      </c>
      <c r="M220" s="81">
        <f>TRUNC(((J220*G220)+(L220*G220)),2)</f>
        <v>191.59</v>
      </c>
      <c r="N220" s="81">
        <f>TRUNC(((J220*H220)+(L220*H220)),2)</f>
        <v>191.59</v>
      </c>
      <c r="O220" s="48"/>
      <c r="P220" s="81">
        <v>8.7100000000000009</v>
      </c>
      <c r="Q220" s="81">
        <v>1.26</v>
      </c>
      <c r="R220" s="81">
        <v>229.31</v>
      </c>
      <c r="S220" s="81">
        <v>229.31</v>
      </c>
      <c r="T220" s="64">
        <f t="shared" si="27"/>
        <v>-37.72</v>
      </c>
      <c r="U220" s="81">
        <f t="shared" si="28"/>
        <v>167.44</v>
      </c>
      <c r="V220" s="81">
        <f t="shared" si="29"/>
        <v>24.15</v>
      </c>
    </row>
    <row r="221" spans="1:22" x14ac:dyDescent="0.25">
      <c r="A221" s="51" t="s">
        <v>3372</v>
      </c>
      <c r="B221" s="92" t="s">
        <v>495</v>
      </c>
      <c r="C221" s="77" t="s">
        <v>123</v>
      </c>
      <c r="D221" s="78">
        <v>81927</v>
      </c>
      <c r="E221" s="79" t="s">
        <v>496</v>
      </c>
      <c r="F221" s="80" t="s">
        <v>120</v>
      </c>
      <c r="G221" s="101">
        <v>6</v>
      </c>
      <c r="H221" s="81">
        <v>6</v>
      </c>
      <c r="I221" s="116">
        <v>3.14</v>
      </c>
      <c r="J221" s="81">
        <v>2.62</v>
      </c>
      <c r="K221" s="116">
        <v>10.46</v>
      </c>
      <c r="L221" s="81">
        <v>8.74</v>
      </c>
      <c r="M221" s="81">
        <f>TRUNC(((J221*G221)+(L221*G221)),2)</f>
        <v>68.16</v>
      </c>
      <c r="N221" s="81">
        <f>TRUNC(((J221*H221)+(L221*H221)),2)</f>
        <v>68.16</v>
      </c>
      <c r="O221" s="38"/>
      <c r="P221" s="81">
        <v>3.14</v>
      </c>
      <c r="Q221" s="81">
        <v>10.46</v>
      </c>
      <c r="R221" s="81">
        <v>81.599999999999994</v>
      </c>
      <c r="S221" s="81">
        <v>81.599999999999994</v>
      </c>
      <c r="T221" s="64">
        <f t="shared" si="27"/>
        <v>-13.439999999999998</v>
      </c>
      <c r="U221" s="81">
        <f t="shared" si="28"/>
        <v>15.72</v>
      </c>
      <c r="V221" s="81">
        <f t="shared" si="29"/>
        <v>52.44</v>
      </c>
    </row>
    <row r="222" spans="1:22" x14ac:dyDescent="0.25">
      <c r="A222" s="51" t="s">
        <v>3373</v>
      </c>
      <c r="B222" s="92" t="s">
        <v>497</v>
      </c>
      <c r="C222" s="77" t="s">
        <v>123</v>
      </c>
      <c r="D222" s="78">
        <v>82004</v>
      </c>
      <c r="E222" s="79" t="s">
        <v>498</v>
      </c>
      <c r="F222" s="80" t="s">
        <v>120</v>
      </c>
      <c r="G222" s="101">
        <v>4</v>
      </c>
      <c r="H222" s="81">
        <v>4</v>
      </c>
      <c r="I222" s="116">
        <v>6.4</v>
      </c>
      <c r="J222" s="81">
        <v>5.35</v>
      </c>
      <c r="K222" s="116">
        <v>8.59</v>
      </c>
      <c r="L222" s="81">
        <v>7.18</v>
      </c>
      <c r="M222" s="81">
        <f>TRUNC(((J222*G222)+(L222*G222)),2)</f>
        <v>50.12</v>
      </c>
      <c r="N222" s="81">
        <f>TRUNC(((J222*H222)+(L222*H222)),2)</f>
        <v>50.12</v>
      </c>
      <c r="O222" s="38"/>
      <c r="P222" s="81">
        <v>6.4</v>
      </c>
      <c r="Q222" s="81">
        <v>8.59</v>
      </c>
      <c r="R222" s="81">
        <v>59.96</v>
      </c>
      <c r="S222" s="81">
        <v>59.96</v>
      </c>
      <c r="T222" s="64">
        <f t="shared" si="27"/>
        <v>-9.8400000000000034</v>
      </c>
      <c r="U222" s="81">
        <f t="shared" si="28"/>
        <v>21.4</v>
      </c>
      <c r="V222" s="81">
        <f t="shared" si="29"/>
        <v>28.72</v>
      </c>
    </row>
    <row r="223" spans="1:22" x14ac:dyDescent="0.25">
      <c r="A223" s="51" t="s">
        <v>3374</v>
      </c>
      <c r="B223" s="94" t="s">
        <v>499</v>
      </c>
      <c r="C223" s="98"/>
      <c r="D223" s="98"/>
      <c r="E223" s="87" t="s">
        <v>500</v>
      </c>
      <c r="F223" s="98"/>
      <c r="G223" s="103"/>
      <c r="H223" s="88"/>
      <c r="I223" s="115"/>
      <c r="J223" s="88"/>
      <c r="K223" s="115"/>
      <c r="L223" s="88"/>
      <c r="M223" s="89">
        <f>SUM(M224:M226)</f>
        <v>285.06</v>
      </c>
      <c r="N223" s="89">
        <f>SUM(N224:N226)</f>
        <v>285.06</v>
      </c>
      <c r="O223" s="38"/>
      <c r="P223" s="88"/>
      <c r="Q223" s="88"/>
      <c r="R223" s="89">
        <v>341.22</v>
      </c>
      <c r="S223" s="89">
        <v>341.22</v>
      </c>
      <c r="T223" s="64">
        <f t="shared" si="27"/>
        <v>-56.160000000000025</v>
      </c>
      <c r="U223" s="81">
        <f t="shared" si="28"/>
        <v>0</v>
      </c>
      <c r="V223" s="81">
        <f t="shared" si="29"/>
        <v>0</v>
      </c>
    </row>
    <row r="224" spans="1:22" x14ac:dyDescent="0.25">
      <c r="A224" s="51" t="s">
        <v>3375</v>
      </c>
      <c r="B224" s="92" t="s">
        <v>501</v>
      </c>
      <c r="C224" s="77" t="s">
        <v>123</v>
      </c>
      <c r="D224" s="78">
        <v>81550</v>
      </c>
      <c r="E224" s="79" t="s">
        <v>502</v>
      </c>
      <c r="F224" s="80" t="s">
        <v>120</v>
      </c>
      <c r="G224" s="101">
        <v>7</v>
      </c>
      <c r="H224" s="81">
        <v>7</v>
      </c>
      <c r="I224" s="116">
        <v>13.86</v>
      </c>
      <c r="J224" s="81">
        <v>11.58</v>
      </c>
      <c r="K224" s="116">
        <v>10.46</v>
      </c>
      <c r="L224" s="81">
        <v>8.74</v>
      </c>
      <c r="M224" s="81">
        <f>TRUNC(((J224*G224)+(L224*G224)),2)</f>
        <v>142.24</v>
      </c>
      <c r="N224" s="81">
        <f>TRUNC(((J224*H224)+(L224*H224)),2)</f>
        <v>142.24</v>
      </c>
      <c r="O224" s="38"/>
      <c r="P224" s="81">
        <v>13.86</v>
      </c>
      <c r="Q224" s="81">
        <v>10.46</v>
      </c>
      <c r="R224" s="81">
        <v>170.24</v>
      </c>
      <c r="S224" s="81">
        <v>170.24</v>
      </c>
      <c r="T224" s="64">
        <f t="shared" si="27"/>
        <v>-28</v>
      </c>
      <c r="U224" s="81">
        <f t="shared" si="28"/>
        <v>81.06</v>
      </c>
      <c r="V224" s="81">
        <f t="shared" si="29"/>
        <v>61.18</v>
      </c>
    </row>
    <row r="225" spans="1:22" x14ac:dyDescent="0.25">
      <c r="A225" s="51" t="s">
        <v>3376</v>
      </c>
      <c r="B225" s="92" t="s">
        <v>503</v>
      </c>
      <c r="C225" s="77" t="s">
        <v>123</v>
      </c>
      <c r="D225" s="78">
        <v>81701</v>
      </c>
      <c r="E225" s="79" t="s">
        <v>504</v>
      </c>
      <c r="F225" s="80" t="s">
        <v>120</v>
      </c>
      <c r="G225" s="101">
        <v>4</v>
      </c>
      <c r="H225" s="81">
        <v>4</v>
      </c>
      <c r="I225" s="116">
        <v>4.9400000000000004</v>
      </c>
      <c r="J225" s="81">
        <v>4.13</v>
      </c>
      <c r="K225" s="116">
        <v>9.35</v>
      </c>
      <c r="L225" s="81">
        <v>7.81</v>
      </c>
      <c r="M225" s="81">
        <f>TRUNC(((J225*G225)+(L225*G225)),2)</f>
        <v>47.76</v>
      </c>
      <c r="N225" s="81">
        <f>TRUNC(((J225*H225)+(L225*H225)),2)</f>
        <v>47.76</v>
      </c>
      <c r="O225" s="38"/>
      <c r="P225" s="81">
        <v>4.9400000000000004</v>
      </c>
      <c r="Q225" s="81">
        <v>9.35</v>
      </c>
      <c r="R225" s="81">
        <v>57.16</v>
      </c>
      <c r="S225" s="81">
        <v>57.16</v>
      </c>
      <c r="T225" s="64">
        <f t="shared" si="27"/>
        <v>-9.3999999999999986</v>
      </c>
      <c r="U225" s="81">
        <f t="shared" si="28"/>
        <v>16.52</v>
      </c>
      <c r="V225" s="81">
        <f t="shared" si="29"/>
        <v>31.24</v>
      </c>
    </row>
    <row r="226" spans="1:22" x14ac:dyDescent="0.25">
      <c r="A226" s="51" t="s">
        <v>3377</v>
      </c>
      <c r="B226" s="92" t="s">
        <v>505</v>
      </c>
      <c r="C226" s="77" t="s">
        <v>123</v>
      </c>
      <c r="D226" s="78">
        <v>81730</v>
      </c>
      <c r="E226" s="79" t="s">
        <v>506</v>
      </c>
      <c r="F226" s="80" t="s">
        <v>120</v>
      </c>
      <c r="G226" s="101">
        <v>7</v>
      </c>
      <c r="H226" s="81">
        <v>7</v>
      </c>
      <c r="I226" s="116">
        <v>5.8</v>
      </c>
      <c r="J226" s="81">
        <v>4.84</v>
      </c>
      <c r="K226" s="116">
        <v>10.46</v>
      </c>
      <c r="L226" s="81">
        <v>8.74</v>
      </c>
      <c r="M226" s="81">
        <f>TRUNC(((J226*G226)+(L226*G226)),2)</f>
        <v>95.06</v>
      </c>
      <c r="N226" s="81">
        <f>TRUNC(((J226*H226)+(L226*H226)),2)</f>
        <v>95.06</v>
      </c>
      <c r="O226" s="38"/>
      <c r="P226" s="81">
        <v>5.8</v>
      </c>
      <c r="Q226" s="81">
        <v>10.46</v>
      </c>
      <c r="R226" s="81">
        <v>113.82</v>
      </c>
      <c r="S226" s="81">
        <v>113.82</v>
      </c>
      <c r="T226" s="64">
        <f t="shared" si="27"/>
        <v>-18.759999999999991</v>
      </c>
      <c r="U226" s="81">
        <f t="shared" si="28"/>
        <v>33.880000000000003</v>
      </c>
      <c r="V226" s="81">
        <f t="shared" si="29"/>
        <v>61.18</v>
      </c>
    </row>
    <row r="227" spans="1:22" x14ac:dyDescent="0.25">
      <c r="A227" s="51" t="s">
        <v>3378</v>
      </c>
      <c r="B227" s="94" t="s">
        <v>507</v>
      </c>
      <c r="C227" s="98"/>
      <c r="D227" s="98"/>
      <c r="E227" s="87" t="s">
        <v>508</v>
      </c>
      <c r="F227" s="98"/>
      <c r="G227" s="103"/>
      <c r="H227" s="88"/>
      <c r="I227" s="115"/>
      <c r="J227" s="88"/>
      <c r="K227" s="115"/>
      <c r="L227" s="88"/>
      <c r="M227" s="89">
        <f>M228</f>
        <v>15.86</v>
      </c>
      <c r="N227" s="89">
        <f>N228</f>
        <v>15.86</v>
      </c>
      <c r="O227" s="38"/>
      <c r="P227" s="88"/>
      <c r="Q227" s="88"/>
      <c r="R227" s="89">
        <v>18.98</v>
      </c>
      <c r="S227" s="89">
        <v>18.98</v>
      </c>
      <c r="T227" s="64">
        <f t="shared" si="27"/>
        <v>-3.120000000000001</v>
      </c>
      <c r="U227" s="81">
        <f t="shared" si="28"/>
        <v>0</v>
      </c>
      <c r="V227" s="81">
        <f t="shared" si="29"/>
        <v>0</v>
      </c>
    </row>
    <row r="228" spans="1:22" x14ac:dyDescent="0.25">
      <c r="A228" s="51" t="s">
        <v>3379</v>
      </c>
      <c r="B228" s="92" t="s">
        <v>509</v>
      </c>
      <c r="C228" s="77" t="s">
        <v>123</v>
      </c>
      <c r="D228" s="78">
        <v>81970</v>
      </c>
      <c r="E228" s="79" t="s">
        <v>510</v>
      </c>
      <c r="F228" s="80" t="s">
        <v>120</v>
      </c>
      <c r="G228" s="101">
        <v>1</v>
      </c>
      <c r="H228" s="81">
        <v>1</v>
      </c>
      <c r="I228" s="116">
        <v>8.14</v>
      </c>
      <c r="J228" s="81">
        <v>6.8</v>
      </c>
      <c r="K228" s="116">
        <v>10.84</v>
      </c>
      <c r="L228" s="81">
        <v>9.06</v>
      </c>
      <c r="M228" s="81">
        <f>TRUNC(((J228*G228)+(L228*G228)),2)</f>
        <v>15.86</v>
      </c>
      <c r="N228" s="81">
        <f>TRUNC(((J228*H228)+(L228*H228)),2)</f>
        <v>15.86</v>
      </c>
      <c r="O228" s="38"/>
      <c r="P228" s="81">
        <v>8.14</v>
      </c>
      <c r="Q228" s="81">
        <v>10.84</v>
      </c>
      <c r="R228" s="81">
        <v>18.98</v>
      </c>
      <c r="S228" s="81">
        <v>18.98</v>
      </c>
      <c r="T228" s="64">
        <f t="shared" si="27"/>
        <v>-3.120000000000001</v>
      </c>
      <c r="U228" s="81">
        <f t="shared" si="28"/>
        <v>6.8</v>
      </c>
      <c r="V228" s="81">
        <f t="shared" si="29"/>
        <v>9.06</v>
      </c>
    </row>
    <row r="229" spans="1:22" x14ac:dyDescent="0.25">
      <c r="A229" s="51" t="s">
        <v>3380</v>
      </c>
      <c r="B229" s="94" t="s">
        <v>511</v>
      </c>
      <c r="C229" s="98"/>
      <c r="D229" s="98"/>
      <c r="E229" s="87" t="s">
        <v>512</v>
      </c>
      <c r="F229" s="98"/>
      <c r="G229" s="103"/>
      <c r="H229" s="88"/>
      <c r="I229" s="115"/>
      <c r="J229" s="88"/>
      <c r="K229" s="115"/>
      <c r="L229" s="88"/>
      <c r="M229" s="89">
        <f>SUM(M230:M232)</f>
        <v>117.12</v>
      </c>
      <c r="N229" s="89">
        <f>SUM(N230:N232)</f>
        <v>117.12</v>
      </c>
      <c r="O229" s="38"/>
      <c r="P229" s="88"/>
      <c r="Q229" s="88"/>
      <c r="R229" s="89">
        <v>140.13999999999999</v>
      </c>
      <c r="S229" s="89">
        <v>140.13999999999999</v>
      </c>
      <c r="T229" s="64">
        <f t="shared" si="27"/>
        <v>-23.019999999999982</v>
      </c>
      <c r="U229" s="81">
        <f t="shared" si="28"/>
        <v>0</v>
      </c>
      <c r="V229" s="81">
        <f t="shared" si="29"/>
        <v>0</v>
      </c>
    </row>
    <row r="230" spans="1:22" x14ac:dyDescent="0.25">
      <c r="A230" s="51" t="s">
        <v>3381</v>
      </c>
      <c r="B230" s="92" t="s">
        <v>513</v>
      </c>
      <c r="C230" s="77" t="s">
        <v>123</v>
      </c>
      <c r="D230" s="78">
        <v>82230</v>
      </c>
      <c r="E230" s="79" t="s">
        <v>514</v>
      </c>
      <c r="F230" s="80" t="s">
        <v>120</v>
      </c>
      <c r="G230" s="101">
        <v>6</v>
      </c>
      <c r="H230" s="81">
        <v>6</v>
      </c>
      <c r="I230" s="116">
        <v>4.62</v>
      </c>
      <c r="J230" s="81">
        <v>3.86</v>
      </c>
      <c r="K230" s="116">
        <v>10.84</v>
      </c>
      <c r="L230" s="81">
        <v>9.06</v>
      </c>
      <c r="M230" s="81">
        <f>TRUNC(((J230*G230)+(L230*G230)),2)</f>
        <v>77.52</v>
      </c>
      <c r="N230" s="81">
        <f>TRUNC(((J230*H230)+(L230*H230)),2)</f>
        <v>77.52</v>
      </c>
      <c r="O230" s="38"/>
      <c r="P230" s="81">
        <v>4.62</v>
      </c>
      <c r="Q230" s="81">
        <v>10.84</v>
      </c>
      <c r="R230" s="81">
        <v>92.76</v>
      </c>
      <c r="S230" s="81">
        <v>92.76</v>
      </c>
      <c r="T230" s="64">
        <f t="shared" si="27"/>
        <v>-15.240000000000009</v>
      </c>
      <c r="U230" s="81">
        <f t="shared" si="28"/>
        <v>23.16</v>
      </c>
      <c r="V230" s="81">
        <f t="shared" si="29"/>
        <v>54.36</v>
      </c>
    </row>
    <row r="231" spans="1:22" x14ac:dyDescent="0.25">
      <c r="A231" s="51" t="s">
        <v>3382</v>
      </c>
      <c r="B231" s="92" t="s">
        <v>515</v>
      </c>
      <c r="C231" s="77" t="s">
        <v>123</v>
      </c>
      <c r="D231" s="78">
        <v>82235</v>
      </c>
      <c r="E231" s="79" t="s">
        <v>516</v>
      </c>
      <c r="F231" s="80" t="s">
        <v>120</v>
      </c>
      <c r="G231" s="101">
        <v>1</v>
      </c>
      <c r="H231" s="81">
        <v>1</v>
      </c>
      <c r="I231" s="116">
        <v>14.12</v>
      </c>
      <c r="J231" s="81">
        <v>11.8</v>
      </c>
      <c r="K231" s="116">
        <v>17.190000000000001</v>
      </c>
      <c r="L231" s="81">
        <v>14.37</v>
      </c>
      <c r="M231" s="81">
        <f>TRUNC(((J231*G231)+(L231*G231)),2)</f>
        <v>26.17</v>
      </c>
      <c r="N231" s="81">
        <f>TRUNC(((J231*H231)+(L231*H231)),2)</f>
        <v>26.17</v>
      </c>
      <c r="O231" s="38"/>
      <c r="P231" s="81">
        <v>14.12</v>
      </c>
      <c r="Q231" s="81">
        <v>17.190000000000001</v>
      </c>
      <c r="R231" s="81">
        <v>31.31</v>
      </c>
      <c r="S231" s="81">
        <v>31.31</v>
      </c>
      <c r="T231" s="64">
        <f t="shared" si="27"/>
        <v>-5.139999999999997</v>
      </c>
      <c r="U231" s="81">
        <f t="shared" si="28"/>
        <v>11.8</v>
      </c>
      <c r="V231" s="81">
        <f t="shared" si="29"/>
        <v>14.37</v>
      </c>
    </row>
    <row r="232" spans="1:22" x14ac:dyDescent="0.25">
      <c r="A232" s="51" t="s">
        <v>3383</v>
      </c>
      <c r="B232" s="92" t="s">
        <v>517</v>
      </c>
      <c r="C232" s="77" t="s">
        <v>123</v>
      </c>
      <c r="D232" s="78">
        <v>81643</v>
      </c>
      <c r="E232" s="79" t="s">
        <v>518</v>
      </c>
      <c r="F232" s="80" t="s">
        <v>120</v>
      </c>
      <c r="G232" s="101">
        <v>1</v>
      </c>
      <c r="H232" s="81">
        <v>1</v>
      </c>
      <c r="I232" s="116">
        <v>11.58</v>
      </c>
      <c r="J232" s="81">
        <v>9.68</v>
      </c>
      <c r="K232" s="116">
        <v>4.49</v>
      </c>
      <c r="L232" s="81">
        <v>3.75</v>
      </c>
      <c r="M232" s="81">
        <f>TRUNC(((J232*G232)+(L232*G232)),2)</f>
        <v>13.43</v>
      </c>
      <c r="N232" s="81">
        <f>TRUNC(((J232*H232)+(L232*H232)),2)</f>
        <v>13.43</v>
      </c>
      <c r="O232" s="38"/>
      <c r="P232" s="81">
        <v>11.58</v>
      </c>
      <c r="Q232" s="81">
        <v>4.49</v>
      </c>
      <c r="R232" s="81">
        <v>16.07</v>
      </c>
      <c r="S232" s="81">
        <v>16.07</v>
      </c>
      <c r="T232" s="64">
        <f t="shared" si="27"/>
        <v>-2.6400000000000006</v>
      </c>
      <c r="U232" s="81">
        <f t="shared" si="28"/>
        <v>9.68</v>
      </c>
      <c r="V232" s="81">
        <f t="shared" si="29"/>
        <v>3.75</v>
      </c>
    </row>
    <row r="233" spans="1:22" x14ac:dyDescent="0.25">
      <c r="A233" s="51" t="s">
        <v>3384</v>
      </c>
      <c r="B233" s="94" t="s">
        <v>519</v>
      </c>
      <c r="C233" s="98"/>
      <c r="D233" s="98"/>
      <c r="E233" s="87" t="s">
        <v>520</v>
      </c>
      <c r="F233" s="98"/>
      <c r="G233" s="103"/>
      <c r="H233" s="88"/>
      <c r="I233" s="115"/>
      <c r="J233" s="88"/>
      <c r="K233" s="115"/>
      <c r="L233" s="88"/>
      <c r="M233" s="89">
        <f>SUM(M234:M236)</f>
        <v>2166.48</v>
      </c>
      <c r="N233" s="89">
        <f>SUM(N234:N236)</f>
        <v>2166.48</v>
      </c>
      <c r="O233" s="38"/>
      <c r="P233" s="88"/>
      <c r="Q233" s="88"/>
      <c r="R233" s="89">
        <v>2592.6</v>
      </c>
      <c r="S233" s="89">
        <v>2592.6</v>
      </c>
      <c r="T233" s="64">
        <f t="shared" si="27"/>
        <v>-426.11999999999989</v>
      </c>
      <c r="U233" s="81">
        <f t="shared" si="28"/>
        <v>0</v>
      </c>
      <c r="V233" s="81">
        <f t="shared" si="29"/>
        <v>0</v>
      </c>
    </row>
    <row r="234" spans="1:22" ht="24" x14ac:dyDescent="0.3">
      <c r="A234" s="51" t="s">
        <v>3385</v>
      </c>
      <c r="B234" s="92" t="s">
        <v>521</v>
      </c>
      <c r="C234" s="77" t="s">
        <v>194</v>
      </c>
      <c r="D234" s="78">
        <v>89800</v>
      </c>
      <c r="E234" s="79" t="s">
        <v>522</v>
      </c>
      <c r="F234" s="80" t="s">
        <v>138</v>
      </c>
      <c r="G234" s="101">
        <v>42</v>
      </c>
      <c r="H234" s="81">
        <v>42</v>
      </c>
      <c r="I234" s="116">
        <v>18.649999999999999</v>
      </c>
      <c r="J234" s="81">
        <v>15.59</v>
      </c>
      <c r="K234" s="116">
        <v>9.81</v>
      </c>
      <c r="L234" s="81">
        <v>8.1999999999999993</v>
      </c>
      <c r="M234" s="81">
        <f>TRUNC(((J234*G234)+(L234*G234)),2)</f>
        <v>999.18</v>
      </c>
      <c r="N234" s="81">
        <f>TRUNC(((J234*H234)+(L234*H234)),2)</f>
        <v>999.18</v>
      </c>
      <c r="O234" s="48"/>
      <c r="P234" s="81">
        <v>18.649999999999999</v>
      </c>
      <c r="Q234" s="81">
        <v>9.81</v>
      </c>
      <c r="R234" s="81">
        <v>1195.32</v>
      </c>
      <c r="S234" s="81">
        <v>1195.32</v>
      </c>
      <c r="T234" s="64">
        <f t="shared" si="27"/>
        <v>-196.14</v>
      </c>
      <c r="U234" s="81">
        <f t="shared" si="28"/>
        <v>654.78</v>
      </c>
      <c r="V234" s="81">
        <f t="shared" si="29"/>
        <v>344.4</v>
      </c>
    </row>
    <row r="235" spans="1:22" ht="24" x14ac:dyDescent="0.3">
      <c r="A235" s="51" t="s">
        <v>3386</v>
      </c>
      <c r="B235" s="92" t="s">
        <v>523</v>
      </c>
      <c r="C235" s="77" t="s">
        <v>194</v>
      </c>
      <c r="D235" s="78">
        <v>89798</v>
      </c>
      <c r="E235" s="79" t="s">
        <v>524</v>
      </c>
      <c r="F235" s="80" t="s">
        <v>138</v>
      </c>
      <c r="G235" s="101">
        <v>90</v>
      </c>
      <c r="H235" s="81">
        <v>90</v>
      </c>
      <c r="I235" s="116">
        <v>11.89</v>
      </c>
      <c r="J235" s="81">
        <v>9.94</v>
      </c>
      <c r="K235" s="116">
        <v>1.53</v>
      </c>
      <c r="L235" s="81">
        <v>1.27</v>
      </c>
      <c r="M235" s="81">
        <f>TRUNC(((J235*G235)+(L235*G235)),2)</f>
        <v>1008.9</v>
      </c>
      <c r="N235" s="81">
        <f>TRUNC(((J235*H235)+(L235*H235)),2)</f>
        <v>1008.9</v>
      </c>
      <c r="O235" s="48"/>
      <c r="P235" s="81">
        <v>11.89</v>
      </c>
      <c r="Q235" s="81">
        <v>1.53</v>
      </c>
      <c r="R235" s="81">
        <v>1207.8</v>
      </c>
      <c r="S235" s="81">
        <v>1207.8</v>
      </c>
      <c r="T235" s="64">
        <f t="shared" si="27"/>
        <v>-198.89999999999998</v>
      </c>
      <c r="U235" s="81">
        <f t="shared" si="28"/>
        <v>894.6</v>
      </c>
      <c r="V235" s="81">
        <f t="shared" si="29"/>
        <v>114.3</v>
      </c>
    </row>
    <row r="236" spans="1:22" x14ac:dyDescent="0.25">
      <c r="A236" s="51" t="s">
        <v>3387</v>
      </c>
      <c r="B236" s="92" t="s">
        <v>525</v>
      </c>
      <c r="C236" s="77" t="s">
        <v>123</v>
      </c>
      <c r="D236" s="78">
        <v>82301</v>
      </c>
      <c r="E236" s="79" t="s">
        <v>526</v>
      </c>
      <c r="F236" s="80" t="s">
        <v>138</v>
      </c>
      <c r="G236" s="101">
        <v>12</v>
      </c>
      <c r="H236" s="81">
        <v>12</v>
      </c>
      <c r="I236" s="116">
        <v>6.83</v>
      </c>
      <c r="J236" s="81">
        <v>5.71</v>
      </c>
      <c r="K236" s="116">
        <v>8.9600000000000009</v>
      </c>
      <c r="L236" s="81">
        <v>7.49</v>
      </c>
      <c r="M236" s="81">
        <f>TRUNC(((J236*G236)+(L236*G236)),2)</f>
        <v>158.4</v>
      </c>
      <c r="N236" s="81">
        <f>TRUNC(((J236*H236)+(L236*H236)),2)</f>
        <v>158.4</v>
      </c>
      <c r="O236" s="38"/>
      <c r="P236" s="81">
        <v>6.83</v>
      </c>
      <c r="Q236" s="81">
        <v>8.9600000000000009</v>
      </c>
      <c r="R236" s="81">
        <v>189.48</v>
      </c>
      <c r="S236" s="81">
        <v>189.48</v>
      </c>
      <c r="T236" s="64">
        <f t="shared" si="27"/>
        <v>-31.079999999999984</v>
      </c>
      <c r="U236" s="81">
        <f t="shared" si="28"/>
        <v>68.52</v>
      </c>
      <c r="V236" s="81">
        <f t="shared" si="29"/>
        <v>89.88</v>
      </c>
    </row>
    <row r="237" spans="1:22" x14ac:dyDescent="0.25">
      <c r="A237" s="51" t="s">
        <v>3388</v>
      </c>
      <c r="B237" s="94" t="s">
        <v>527</v>
      </c>
      <c r="C237" s="98"/>
      <c r="D237" s="98"/>
      <c r="E237" s="87" t="s">
        <v>528</v>
      </c>
      <c r="F237" s="98"/>
      <c r="G237" s="103"/>
      <c r="H237" s="88"/>
      <c r="I237" s="115"/>
      <c r="J237" s="88"/>
      <c r="K237" s="115"/>
      <c r="L237" s="88"/>
      <c r="M237" s="89">
        <f>SUM(M238:M241)</f>
        <v>462.45000000000005</v>
      </c>
      <c r="N237" s="89">
        <f>SUM(N238:N241)</f>
        <v>462.45000000000005</v>
      </c>
      <c r="O237" s="38"/>
      <c r="P237" s="88"/>
      <c r="Q237" s="88"/>
      <c r="R237" s="89">
        <v>553.19000000000005</v>
      </c>
      <c r="S237" s="89">
        <v>553.19000000000005</v>
      </c>
      <c r="T237" s="64">
        <f t="shared" si="27"/>
        <v>-90.740000000000009</v>
      </c>
      <c r="U237" s="81">
        <f t="shared" si="28"/>
        <v>0</v>
      </c>
      <c r="V237" s="81">
        <f t="shared" si="29"/>
        <v>0</v>
      </c>
    </row>
    <row r="238" spans="1:22" x14ac:dyDescent="0.25">
      <c r="A238" s="51" t="s">
        <v>3389</v>
      </c>
      <c r="B238" s="92" t="s">
        <v>529</v>
      </c>
      <c r="C238" s="77" t="s">
        <v>123</v>
      </c>
      <c r="D238" s="78">
        <v>81663</v>
      </c>
      <c r="E238" s="79" t="s">
        <v>530</v>
      </c>
      <c r="F238" s="80" t="s">
        <v>120</v>
      </c>
      <c r="G238" s="101">
        <v>5</v>
      </c>
      <c r="H238" s="81">
        <v>5</v>
      </c>
      <c r="I238" s="116">
        <v>38.799999999999997</v>
      </c>
      <c r="J238" s="81">
        <v>32.44</v>
      </c>
      <c r="K238" s="116">
        <v>8.2200000000000006</v>
      </c>
      <c r="L238" s="81">
        <v>6.87</v>
      </c>
      <c r="M238" s="81">
        <f>TRUNC(((J238*G238)+(L238*G238)),2)</f>
        <v>196.55</v>
      </c>
      <c r="N238" s="81">
        <f>TRUNC(((J238*H238)+(L238*H238)),2)</f>
        <v>196.55</v>
      </c>
      <c r="O238" s="38"/>
      <c r="P238" s="81">
        <v>38.799999999999997</v>
      </c>
      <c r="Q238" s="81">
        <v>8.2200000000000006</v>
      </c>
      <c r="R238" s="81">
        <v>235.1</v>
      </c>
      <c r="S238" s="81">
        <v>235.1</v>
      </c>
      <c r="T238" s="64">
        <f t="shared" si="27"/>
        <v>-38.549999999999983</v>
      </c>
      <c r="U238" s="81">
        <f t="shared" si="28"/>
        <v>162.19999999999999</v>
      </c>
      <c r="V238" s="81">
        <f t="shared" si="29"/>
        <v>34.35</v>
      </c>
    </row>
    <row r="239" spans="1:22" x14ac:dyDescent="0.25">
      <c r="A239" s="51" t="s">
        <v>3390</v>
      </c>
      <c r="B239" s="92" t="s">
        <v>531</v>
      </c>
      <c r="C239" s="77" t="s">
        <v>123</v>
      </c>
      <c r="D239" s="78">
        <v>81752</v>
      </c>
      <c r="E239" s="79" t="s">
        <v>532</v>
      </c>
      <c r="F239" s="80" t="s">
        <v>120</v>
      </c>
      <c r="G239" s="101">
        <v>5</v>
      </c>
      <c r="H239" s="81">
        <v>5</v>
      </c>
      <c r="I239" s="116">
        <v>51.28</v>
      </c>
      <c r="J239" s="81">
        <v>42.87</v>
      </c>
      <c r="K239" s="116">
        <v>2.98</v>
      </c>
      <c r="L239" s="81">
        <v>2.4900000000000002</v>
      </c>
      <c r="M239" s="81">
        <f>TRUNC(((J239*G239)+(L239*G239)),2)</f>
        <v>226.8</v>
      </c>
      <c r="N239" s="81">
        <f>TRUNC(((J239*H239)+(L239*H239)),2)</f>
        <v>226.8</v>
      </c>
      <c r="O239" s="38"/>
      <c r="P239" s="81">
        <v>51.28</v>
      </c>
      <c r="Q239" s="81">
        <v>2.98</v>
      </c>
      <c r="R239" s="81">
        <v>271.3</v>
      </c>
      <c r="S239" s="81">
        <v>271.3</v>
      </c>
      <c r="T239" s="64">
        <f t="shared" si="27"/>
        <v>-44.5</v>
      </c>
      <c r="U239" s="81">
        <f t="shared" si="28"/>
        <v>214.35</v>
      </c>
      <c r="V239" s="81">
        <f t="shared" si="29"/>
        <v>12.45</v>
      </c>
    </row>
    <row r="240" spans="1:22" x14ac:dyDescent="0.25">
      <c r="A240" s="51" t="s">
        <v>3391</v>
      </c>
      <c r="B240" s="92" t="s">
        <v>533</v>
      </c>
      <c r="C240" s="77" t="s">
        <v>123</v>
      </c>
      <c r="D240" s="78">
        <v>81681</v>
      </c>
      <c r="E240" s="79" t="s">
        <v>534</v>
      </c>
      <c r="F240" s="80" t="s">
        <v>120</v>
      </c>
      <c r="G240" s="101">
        <v>1</v>
      </c>
      <c r="H240" s="81">
        <v>1</v>
      </c>
      <c r="I240" s="116">
        <v>10.26</v>
      </c>
      <c r="J240" s="81">
        <v>8.57</v>
      </c>
      <c r="K240" s="116">
        <v>8.2200000000000006</v>
      </c>
      <c r="L240" s="81">
        <v>6.87</v>
      </c>
      <c r="M240" s="81">
        <f>TRUNC(((J240*G240)+(L240*G240)),2)</f>
        <v>15.44</v>
      </c>
      <c r="N240" s="81">
        <f>TRUNC(((J240*H240)+(L240*H240)),2)</f>
        <v>15.44</v>
      </c>
      <c r="O240" s="38"/>
      <c r="P240" s="81">
        <v>10.26</v>
      </c>
      <c r="Q240" s="81">
        <v>8.2200000000000006</v>
      </c>
      <c r="R240" s="81">
        <v>18.48</v>
      </c>
      <c r="S240" s="81">
        <v>18.48</v>
      </c>
      <c r="T240" s="64">
        <f t="shared" si="27"/>
        <v>-3.0400000000000009</v>
      </c>
      <c r="U240" s="81">
        <f t="shared" si="28"/>
        <v>8.57</v>
      </c>
      <c r="V240" s="81">
        <f t="shared" si="29"/>
        <v>6.87</v>
      </c>
    </row>
    <row r="241" spans="1:22" x14ac:dyDescent="0.25">
      <c r="A241" s="51" t="s">
        <v>3392</v>
      </c>
      <c r="B241" s="92" t="s">
        <v>535</v>
      </c>
      <c r="C241" s="77" t="s">
        <v>123</v>
      </c>
      <c r="D241" s="78">
        <v>81783</v>
      </c>
      <c r="E241" s="79" t="s">
        <v>536</v>
      </c>
      <c r="F241" s="80" t="s">
        <v>120</v>
      </c>
      <c r="G241" s="101">
        <v>1</v>
      </c>
      <c r="H241" s="81">
        <v>1</v>
      </c>
      <c r="I241" s="116">
        <v>25.33</v>
      </c>
      <c r="J241" s="81">
        <v>21.17</v>
      </c>
      <c r="K241" s="116">
        <v>2.98</v>
      </c>
      <c r="L241" s="81">
        <v>2.4900000000000002</v>
      </c>
      <c r="M241" s="81">
        <f>TRUNC(((J241*G241)+(L241*G241)),2)</f>
        <v>23.66</v>
      </c>
      <c r="N241" s="81">
        <f>TRUNC(((J241*H241)+(L241*H241)),2)</f>
        <v>23.66</v>
      </c>
      <c r="O241" s="38"/>
      <c r="P241" s="81">
        <v>25.33</v>
      </c>
      <c r="Q241" s="81">
        <v>2.98</v>
      </c>
      <c r="R241" s="81">
        <v>28.31</v>
      </c>
      <c r="S241" s="81">
        <v>28.31</v>
      </c>
      <c r="T241" s="64">
        <f t="shared" si="27"/>
        <v>-4.6499999999999986</v>
      </c>
      <c r="U241" s="81">
        <f t="shared" si="28"/>
        <v>21.17</v>
      </c>
      <c r="V241" s="81">
        <f t="shared" si="29"/>
        <v>2.4900000000000002</v>
      </c>
    </row>
    <row r="242" spans="1:22" x14ac:dyDescent="0.25">
      <c r="A242" s="51" t="s">
        <v>3393</v>
      </c>
      <c r="B242" s="93" t="s">
        <v>537</v>
      </c>
      <c r="C242" s="97"/>
      <c r="D242" s="97"/>
      <c r="E242" s="83" t="s">
        <v>538</v>
      </c>
      <c r="F242" s="97"/>
      <c r="G242" s="102"/>
      <c r="H242" s="84"/>
      <c r="I242" s="115"/>
      <c r="J242" s="84"/>
      <c r="K242" s="115"/>
      <c r="L242" s="84"/>
      <c r="M242" s="85">
        <f>SUM(M243:M246)</f>
        <v>3824.6400000000003</v>
      </c>
      <c r="N242" s="85">
        <f>SUM(N243:N246)</f>
        <v>3824.6400000000003</v>
      </c>
      <c r="O242" s="38"/>
      <c r="P242" s="84"/>
      <c r="Q242" s="84"/>
      <c r="R242" s="85">
        <v>4574.47</v>
      </c>
      <c r="S242" s="85">
        <v>4574.47</v>
      </c>
      <c r="T242" s="64">
        <f t="shared" si="27"/>
        <v>-749.82999999999993</v>
      </c>
      <c r="U242" s="81">
        <f t="shared" si="28"/>
        <v>0</v>
      </c>
      <c r="V242" s="81">
        <f t="shared" si="29"/>
        <v>0</v>
      </c>
    </row>
    <row r="243" spans="1:22" x14ac:dyDescent="0.25">
      <c r="A243" s="51" t="s">
        <v>3394</v>
      </c>
      <c r="B243" s="92" t="s">
        <v>539</v>
      </c>
      <c r="C243" s="77" t="s">
        <v>123</v>
      </c>
      <c r="D243" s="78">
        <v>81825</v>
      </c>
      <c r="E243" s="79" t="s">
        <v>540</v>
      </c>
      <c r="F243" s="80" t="s">
        <v>120</v>
      </c>
      <c r="G243" s="101">
        <v>4</v>
      </c>
      <c r="H243" s="81">
        <v>4</v>
      </c>
      <c r="I243" s="116">
        <v>161.47999999999999</v>
      </c>
      <c r="J243" s="81">
        <v>135.01</v>
      </c>
      <c r="K243" s="116">
        <v>269.39</v>
      </c>
      <c r="L243" s="81">
        <v>225.23</v>
      </c>
      <c r="M243" s="81">
        <f>TRUNC(((J243*G243)+(L243*G243)),2)</f>
        <v>1440.96</v>
      </c>
      <c r="N243" s="81">
        <f>TRUNC(((J243*H243)+(L243*H243)),2)</f>
        <v>1440.96</v>
      </c>
      <c r="O243" s="38"/>
      <c r="P243" s="81">
        <v>161.47999999999999</v>
      </c>
      <c r="Q243" s="81">
        <v>269.39</v>
      </c>
      <c r="R243" s="81">
        <v>1723.48</v>
      </c>
      <c r="S243" s="81">
        <v>1723.48</v>
      </c>
      <c r="T243" s="64">
        <f t="shared" si="27"/>
        <v>-282.52</v>
      </c>
      <c r="U243" s="81">
        <f t="shared" si="28"/>
        <v>540.04</v>
      </c>
      <c r="V243" s="81">
        <f t="shared" si="29"/>
        <v>900.92</v>
      </c>
    </row>
    <row r="244" spans="1:22" x14ac:dyDescent="0.3">
      <c r="A244" s="51" t="s">
        <v>3395</v>
      </c>
      <c r="B244" s="92" t="s">
        <v>541</v>
      </c>
      <c r="C244" s="77" t="s">
        <v>123</v>
      </c>
      <c r="D244" s="78">
        <v>81826</v>
      </c>
      <c r="E244" s="79" t="s">
        <v>542</v>
      </c>
      <c r="F244" s="80" t="s">
        <v>120</v>
      </c>
      <c r="G244" s="101">
        <v>4</v>
      </c>
      <c r="H244" s="81">
        <v>4</v>
      </c>
      <c r="I244" s="116">
        <v>67.099999999999994</v>
      </c>
      <c r="J244" s="81">
        <v>56.1</v>
      </c>
      <c r="K244" s="116">
        <v>15.12</v>
      </c>
      <c r="L244" s="81">
        <v>12.64</v>
      </c>
      <c r="M244" s="81">
        <f>TRUNC(((J244*G244)+(L244*G244)),2)</f>
        <v>274.95999999999998</v>
      </c>
      <c r="N244" s="81">
        <f>TRUNC(((J244*H244)+(L244*H244)),2)</f>
        <v>274.95999999999998</v>
      </c>
      <c r="O244" s="48"/>
      <c r="P244" s="81">
        <v>67.099999999999994</v>
      </c>
      <c r="Q244" s="81">
        <v>15.12</v>
      </c>
      <c r="R244" s="81">
        <v>328.88</v>
      </c>
      <c r="S244" s="81">
        <v>328.88</v>
      </c>
      <c r="T244" s="64">
        <f t="shared" si="27"/>
        <v>-53.920000000000016</v>
      </c>
      <c r="U244" s="81">
        <f t="shared" si="28"/>
        <v>224.4</v>
      </c>
      <c r="V244" s="81">
        <f t="shared" si="29"/>
        <v>50.56</v>
      </c>
    </row>
    <row r="245" spans="1:22" x14ac:dyDescent="0.25">
      <c r="A245" s="51" t="s">
        <v>3396</v>
      </c>
      <c r="B245" s="92" t="s">
        <v>543</v>
      </c>
      <c r="C245" s="77" t="s">
        <v>123</v>
      </c>
      <c r="D245" s="78">
        <v>81854</v>
      </c>
      <c r="E245" s="79" t="s">
        <v>544</v>
      </c>
      <c r="F245" s="80" t="s">
        <v>120</v>
      </c>
      <c r="G245" s="101">
        <v>1</v>
      </c>
      <c r="H245" s="81">
        <v>1</v>
      </c>
      <c r="I245" s="116">
        <v>1525.17</v>
      </c>
      <c r="J245" s="81">
        <v>1275.19</v>
      </c>
      <c r="K245" s="116">
        <v>947.46</v>
      </c>
      <c r="L245" s="81">
        <v>792.17</v>
      </c>
      <c r="M245" s="81">
        <f>TRUNC(((J245*G245)+(L245*G245)),2)</f>
        <v>2067.36</v>
      </c>
      <c r="N245" s="81">
        <f>TRUNC(((J245*H245)+(L245*H245)),2)</f>
        <v>2067.36</v>
      </c>
      <c r="O245" s="38"/>
      <c r="P245" s="81">
        <v>1525.17</v>
      </c>
      <c r="Q245" s="81">
        <v>947.46</v>
      </c>
      <c r="R245" s="81">
        <v>2472.63</v>
      </c>
      <c r="S245" s="81">
        <v>2472.63</v>
      </c>
      <c r="T245" s="64">
        <f t="shared" si="27"/>
        <v>-405.27</v>
      </c>
      <c r="U245" s="81">
        <f t="shared" si="28"/>
        <v>1275.19</v>
      </c>
      <c r="V245" s="81">
        <f t="shared" si="29"/>
        <v>792.17</v>
      </c>
    </row>
    <row r="246" spans="1:22" x14ac:dyDescent="0.25">
      <c r="A246" s="51" t="s">
        <v>3397</v>
      </c>
      <c r="B246" s="92" t="s">
        <v>545</v>
      </c>
      <c r="C246" s="77" t="s">
        <v>123</v>
      </c>
      <c r="D246" s="78">
        <v>81885</v>
      </c>
      <c r="E246" s="79" t="s">
        <v>546</v>
      </c>
      <c r="F246" s="80" t="s">
        <v>120</v>
      </c>
      <c r="G246" s="101">
        <v>4</v>
      </c>
      <c r="H246" s="81">
        <v>4</v>
      </c>
      <c r="I246" s="116">
        <v>9.76</v>
      </c>
      <c r="J246" s="81">
        <v>8.16</v>
      </c>
      <c r="K246" s="116">
        <v>2.61</v>
      </c>
      <c r="L246" s="81">
        <v>2.1800000000000002</v>
      </c>
      <c r="M246" s="81">
        <f>TRUNC(((J246*G246)+(L246*G246)),2)</f>
        <v>41.36</v>
      </c>
      <c r="N246" s="81">
        <f>TRUNC(((J246*H246)+(L246*H246)),2)</f>
        <v>41.36</v>
      </c>
      <c r="O246" s="38"/>
      <c r="P246" s="81">
        <v>9.76</v>
      </c>
      <c r="Q246" s="81">
        <v>2.61</v>
      </c>
      <c r="R246" s="81">
        <v>49.48</v>
      </c>
      <c r="S246" s="81">
        <v>49.48</v>
      </c>
      <c r="T246" s="64">
        <f t="shared" si="27"/>
        <v>-8.1199999999999974</v>
      </c>
      <c r="U246" s="81">
        <f t="shared" si="28"/>
        <v>32.64</v>
      </c>
      <c r="V246" s="81">
        <f t="shared" si="29"/>
        <v>8.7200000000000006</v>
      </c>
    </row>
    <row r="247" spans="1:22" x14ac:dyDescent="0.25">
      <c r="A247" s="51" t="s">
        <v>3398</v>
      </c>
      <c r="B247" s="91" t="s">
        <v>547</v>
      </c>
      <c r="C247" s="95"/>
      <c r="D247" s="95"/>
      <c r="E247" s="74" t="s">
        <v>52</v>
      </c>
      <c r="F247" s="95"/>
      <c r="G247" s="100"/>
      <c r="H247" s="75"/>
      <c r="I247" s="115"/>
      <c r="J247" s="75"/>
      <c r="K247" s="115"/>
      <c r="L247" s="75"/>
      <c r="M247" s="76">
        <f>SUM(M248:M251)</f>
        <v>19757.080000000002</v>
      </c>
      <c r="N247" s="76">
        <f>SUM(N248:N251)</f>
        <v>19757.080000000002</v>
      </c>
      <c r="O247" s="38"/>
      <c r="P247" s="75"/>
      <c r="Q247" s="75"/>
      <c r="R247" s="76">
        <v>23632.79</v>
      </c>
      <c r="S247" s="76">
        <v>23632.79</v>
      </c>
      <c r="T247" s="64">
        <f t="shared" si="27"/>
        <v>-3875.7099999999991</v>
      </c>
      <c r="U247" s="81">
        <f t="shared" si="28"/>
        <v>0</v>
      </c>
      <c r="V247" s="81">
        <f t="shared" si="29"/>
        <v>0</v>
      </c>
    </row>
    <row r="248" spans="1:22" x14ac:dyDescent="0.25">
      <c r="A248" s="51" t="s">
        <v>3399</v>
      </c>
      <c r="B248" s="92" t="s">
        <v>548</v>
      </c>
      <c r="C248" s="77" t="s">
        <v>123</v>
      </c>
      <c r="D248" s="78">
        <v>100102</v>
      </c>
      <c r="E248" s="79" t="s">
        <v>549</v>
      </c>
      <c r="F248" s="80" t="s">
        <v>125</v>
      </c>
      <c r="G248" s="101">
        <v>12.48</v>
      </c>
      <c r="H248" s="81">
        <v>12.48</v>
      </c>
      <c r="I248" s="116">
        <v>46.67</v>
      </c>
      <c r="J248" s="81">
        <v>39.020000000000003</v>
      </c>
      <c r="K248" s="116">
        <v>40.54</v>
      </c>
      <c r="L248" s="81">
        <v>33.89</v>
      </c>
      <c r="M248" s="81">
        <f>TRUNC(((J248*G248)+(L248*G248)),2)</f>
        <v>909.91</v>
      </c>
      <c r="N248" s="81">
        <f>TRUNC(((J248*H248)+(L248*H248)),2)</f>
        <v>909.91</v>
      </c>
      <c r="O248" s="38"/>
      <c r="P248" s="81">
        <v>46.67</v>
      </c>
      <c r="Q248" s="81">
        <v>40.54</v>
      </c>
      <c r="R248" s="81">
        <v>1088.3800000000001</v>
      </c>
      <c r="S248" s="81">
        <v>1088.3800000000001</v>
      </c>
      <c r="T248" s="64">
        <f t="shared" si="27"/>
        <v>-178.47000000000014</v>
      </c>
      <c r="U248" s="81">
        <f t="shared" si="28"/>
        <v>486.96</v>
      </c>
      <c r="V248" s="81">
        <f t="shared" si="29"/>
        <v>422.94</v>
      </c>
    </row>
    <row r="249" spans="1:22" x14ac:dyDescent="0.3">
      <c r="A249" s="51" t="s">
        <v>3400</v>
      </c>
      <c r="B249" s="92" t="s">
        <v>550</v>
      </c>
      <c r="C249" s="77" t="s">
        <v>123</v>
      </c>
      <c r="D249" s="78">
        <v>100160</v>
      </c>
      <c r="E249" s="79" t="s">
        <v>551</v>
      </c>
      <c r="F249" s="80" t="s">
        <v>125</v>
      </c>
      <c r="G249" s="101">
        <v>186.5</v>
      </c>
      <c r="H249" s="81">
        <v>186.5</v>
      </c>
      <c r="I249" s="116">
        <v>23.65</v>
      </c>
      <c r="J249" s="81">
        <v>19.77</v>
      </c>
      <c r="K249" s="116">
        <v>27.93</v>
      </c>
      <c r="L249" s="81">
        <v>23.35</v>
      </c>
      <c r="M249" s="81">
        <f>TRUNC(((J249*G249)+(L249*G249)),2)</f>
        <v>8041.88</v>
      </c>
      <c r="N249" s="81">
        <f>TRUNC(((J249*H249)+(L249*H249)),2)</f>
        <v>8041.88</v>
      </c>
      <c r="O249" s="48"/>
      <c r="P249" s="81">
        <v>23.65</v>
      </c>
      <c r="Q249" s="81">
        <v>27.93</v>
      </c>
      <c r="R249" s="81">
        <v>9619.67</v>
      </c>
      <c r="S249" s="81">
        <v>9619.67</v>
      </c>
      <c r="T249" s="64">
        <f t="shared" si="27"/>
        <v>-1577.79</v>
      </c>
      <c r="U249" s="81">
        <f t="shared" si="28"/>
        <v>3687.1</v>
      </c>
      <c r="V249" s="81">
        <f t="shared" si="29"/>
        <v>4354.7700000000004</v>
      </c>
    </row>
    <row r="250" spans="1:22" ht="24" x14ac:dyDescent="0.3">
      <c r="A250" s="51" t="s">
        <v>3401</v>
      </c>
      <c r="B250" s="92" t="s">
        <v>552</v>
      </c>
      <c r="C250" s="77" t="s">
        <v>194</v>
      </c>
      <c r="D250" s="78">
        <v>93201</v>
      </c>
      <c r="E250" s="79" t="s">
        <v>553</v>
      </c>
      <c r="F250" s="80" t="s">
        <v>138</v>
      </c>
      <c r="G250" s="101">
        <v>67</v>
      </c>
      <c r="H250" s="81">
        <v>67</v>
      </c>
      <c r="I250" s="116">
        <v>2.82</v>
      </c>
      <c r="J250" s="81">
        <v>2.35</v>
      </c>
      <c r="K250" s="116">
        <v>4.0999999999999996</v>
      </c>
      <c r="L250" s="81">
        <v>3.42</v>
      </c>
      <c r="M250" s="81">
        <f>TRUNC(((J250*G250)+(L250*G250)),2)</f>
        <v>386.59</v>
      </c>
      <c r="N250" s="81">
        <f>TRUNC(((J250*H250)+(L250*H250)),2)</f>
        <v>386.59</v>
      </c>
      <c r="O250" s="48"/>
      <c r="P250" s="81">
        <v>2.82</v>
      </c>
      <c r="Q250" s="81">
        <v>4.0999999999999996</v>
      </c>
      <c r="R250" s="81">
        <v>463.64</v>
      </c>
      <c r="S250" s="81">
        <v>463.64</v>
      </c>
      <c r="T250" s="64">
        <f t="shared" si="27"/>
        <v>-77.050000000000011</v>
      </c>
      <c r="U250" s="81">
        <f t="shared" si="28"/>
        <v>157.44999999999999</v>
      </c>
      <c r="V250" s="81">
        <f t="shared" si="29"/>
        <v>229.14</v>
      </c>
    </row>
    <row r="251" spans="1:22" x14ac:dyDescent="0.25">
      <c r="A251" s="51" t="s">
        <v>3402</v>
      </c>
      <c r="B251" s="92" t="s">
        <v>554</v>
      </c>
      <c r="C251" s="77" t="s">
        <v>123</v>
      </c>
      <c r="D251" s="78">
        <v>100501</v>
      </c>
      <c r="E251" s="79" t="s">
        <v>555</v>
      </c>
      <c r="F251" s="80" t="s">
        <v>125</v>
      </c>
      <c r="G251" s="101">
        <v>69.14</v>
      </c>
      <c r="H251" s="81">
        <v>69.14</v>
      </c>
      <c r="I251" s="116">
        <v>126.54</v>
      </c>
      <c r="J251" s="81">
        <v>105.8</v>
      </c>
      <c r="K251" s="116">
        <v>53.69</v>
      </c>
      <c r="L251" s="81">
        <v>44.89</v>
      </c>
      <c r="M251" s="81">
        <f>TRUNC(((J251*G251)+(L251*G251)),2)</f>
        <v>10418.700000000001</v>
      </c>
      <c r="N251" s="81">
        <f>TRUNC(((J251*H251)+(L251*H251)),2)</f>
        <v>10418.700000000001</v>
      </c>
      <c r="O251" s="38"/>
      <c r="P251" s="81">
        <v>126.54</v>
      </c>
      <c r="Q251" s="81">
        <v>53.69</v>
      </c>
      <c r="R251" s="81">
        <v>12461.1</v>
      </c>
      <c r="S251" s="81">
        <v>12461.1</v>
      </c>
      <c r="T251" s="64">
        <f t="shared" si="27"/>
        <v>-2042.3999999999996</v>
      </c>
      <c r="U251" s="81">
        <f t="shared" si="28"/>
        <v>7315.01</v>
      </c>
      <c r="V251" s="81">
        <f t="shared" si="29"/>
        <v>3103.69</v>
      </c>
    </row>
    <row r="252" spans="1:22" x14ac:dyDescent="0.25">
      <c r="A252" s="51" t="s">
        <v>3403</v>
      </c>
      <c r="B252" s="91" t="s">
        <v>556</v>
      </c>
      <c r="C252" s="95"/>
      <c r="D252" s="95"/>
      <c r="E252" s="74" t="s">
        <v>54</v>
      </c>
      <c r="F252" s="95"/>
      <c r="G252" s="100"/>
      <c r="H252" s="75"/>
      <c r="I252" s="115"/>
      <c r="J252" s="75"/>
      <c r="K252" s="115"/>
      <c r="L252" s="75"/>
      <c r="M252" s="76">
        <f>M253+M255</f>
        <v>4778.5599999999995</v>
      </c>
      <c r="N252" s="76">
        <f>N253+N255</f>
        <v>4778.5599999999995</v>
      </c>
      <c r="O252" s="38"/>
      <c r="P252" s="75"/>
      <c r="Q252" s="75"/>
      <c r="R252" s="76">
        <v>5717.71</v>
      </c>
      <c r="S252" s="76">
        <v>5717.71</v>
      </c>
      <c r="T252" s="64">
        <f t="shared" si="27"/>
        <v>-939.15000000000055</v>
      </c>
      <c r="U252" s="81">
        <f t="shared" si="28"/>
        <v>0</v>
      </c>
      <c r="V252" s="81">
        <f t="shared" si="29"/>
        <v>0</v>
      </c>
    </row>
    <row r="253" spans="1:22" x14ac:dyDescent="0.25">
      <c r="A253" s="51" t="s">
        <v>3404</v>
      </c>
      <c r="B253" s="93" t="s">
        <v>557</v>
      </c>
      <c r="C253" s="97"/>
      <c r="D253" s="97"/>
      <c r="E253" s="83" t="s">
        <v>234</v>
      </c>
      <c r="F253" s="97"/>
      <c r="G253" s="102"/>
      <c r="H253" s="84"/>
      <c r="I253" s="115"/>
      <c r="J253" s="84"/>
      <c r="K253" s="115"/>
      <c r="L253" s="84"/>
      <c r="M253" s="85">
        <f>M254</f>
        <v>3264.56</v>
      </c>
      <c r="N253" s="85">
        <f>N254</f>
        <v>3264.56</v>
      </c>
      <c r="O253" s="38"/>
      <c r="P253" s="84"/>
      <c r="Q253" s="84"/>
      <c r="R253" s="85">
        <v>3905.79</v>
      </c>
      <c r="S253" s="85">
        <v>3905.79</v>
      </c>
      <c r="T253" s="64">
        <f t="shared" si="27"/>
        <v>-641.23</v>
      </c>
      <c r="U253" s="81">
        <f t="shared" si="28"/>
        <v>0</v>
      </c>
      <c r="V253" s="81">
        <f t="shared" si="29"/>
        <v>0</v>
      </c>
    </row>
    <row r="254" spans="1:22" x14ac:dyDescent="0.25">
      <c r="A254" s="51" t="s">
        <v>3405</v>
      </c>
      <c r="B254" s="92" t="s">
        <v>558</v>
      </c>
      <c r="C254" s="77" t="s">
        <v>123</v>
      </c>
      <c r="D254" s="78">
        <v>120902</v>
      </c>
      <c r="E254" s="79" t="s">
        <v>559</v>
      </c>
      <c r="F254" s="80" t="s">
        <v>125</v>
      </c>
      <c r="G254" s="101">
        <v>112.3</v>
      </c>
      <c r="H254" s="81">
        <v>112.3</v>
      </c>
      <c r="I254" s="116">
        <v>12.97</v>
      </c>
      <c r="J254" s="81">
        <v>10.84</v>
      </c>
      <c r="K254" s="116">
        <v>21.81</v>
      </c>
      <c r="L254" s="81">
        <v>18.23</v>
      </c>
      <c r="M254" s="81">
        <f>TRUNC(((J254*G254)+(L254*G254)),2)</f>
        <v>3264.56</v>
      </c>
      <c r="N254" s="81">
        <f>TRUNC(((J254*H254)+(L254*H254)),2)</f>
        <v>3264.56</v>
      </c>
      <c r="O254" s="38"/>
      <c r="P254" s="81">
        <v>12.97</v>
      </c>
      <c r="Q254" s="81">
        <v>21.81</v>
      </c>
      <c r="R254" s="81">
        <v>3905.79</v>
      </c>
      <c r="S254" s="81">
        <v>3905.79</v>
      </c>
      <c r="T254" s="64">
        <f t="shared" si="27"/>
        <v>-641.23</v>
      </c>
      <c r="U254" s="81">
        <f t="shared" si="28"/>
        <v>1217.33</v>
      </c>
      <c r="V254" s="81">
        <f t="shared" si="29"/>
        <v>2047.22</v>
      </c>
    </row>
    <row r="255" spans="1:22" x14ac:dyDescent="0.25">
      <c r="A255" s="51" t="s">
        <v>3406</v>
      </c>
      <c r="B255" s="93" t="s">
        <v>560</v>
      </c>
      <c r="C255" s="97"/>
      <c r="D255" s="97"/>
      <c r="E255" s="83" t="s">
        <v>561</v>
      </c>
      <c r="F255" s="97"/>
      <c r="G255" s="102"/>
      <c r="H255" s="84"/>
      <c r="I255" s="115"/>
      <c r="J255" s="84"/>
      <c r="K255" s="115"/>
      <c r="L255" s="84"/>
      <c r="M255" s="85">
        <f>M256</f>
        <v>1514</v>
      </c>
      <c r="N255" s="85">
        <f>N256</f>
        <v>1514</v>
      </c>
      <c r="O255" s="38"/>
      <c r="P255" s="84"/>
      <c r="Q255" s="84"/>
      <c r="R255" s="85">
        <v>1811.92</v>
      </c>
      <c r="S255" s="85">
        <v>1811.92</v>
      </c>
      <c r="T255" s="64">
        <f t="shared" si="27"/>
        <v>-297.92000000000007</v>
      </c>
      <c r="U255" s="81">
        <f t="shared" si="28"/>
        <v>0</v>
      </c>
      <c r="V255" s="81">
        <f t="shared" si="29"/>
        <v>0</v>
      </c>
    </row>
    <row r="256" spans="1:22" x14ac:dyDescent="0.25">
      <c r="A256" s="51" t="s">
        <v>3407</v>
      </c>
      <c r="B256" s="92" t="s">
        <v>562</v>
      </c>
      <c r="C256" s="77" t="s">
        <v>123</v>
      </c>
      <c r="D256" s="78">
        <v>120209</v>
      </c>
      <c r="E256" s="79" t="s">
        <v>563</v>
      </c>
      <c r="F256" s="80" t="s">
        <v>125</v>
      </c>
      <c r="G256" s="101">
        <v>69.77</v>
      </c>
      <c r="H256" s="81">
        <v>69.77</v>
      </c>
      <c r="I256" s="116">
        <v>12.48</v>
      </c>
      <c r="J256" s="81">
        <v>10.43</v>
      </c>
      <c r="K256" s="116">
        <v>13.49</v>
      </c>
      <c r="L256" s="81">
        <v>11.27</v>
      </c>
      <c r="M256" s="81">
        <f>TRUNC(((J256*G256)+(L256*G256)),2)</f>
        <v>1514</v>
      </c>
      <c r="N256" s="81">
        <f>TRUNC(((J256*H256)+(L256*H256)),2)</f>
        <v>1514</v>
      </c>
      <c r="O256" s="38"/>
      <c r="P256" s="81">
        <v>12.48</v>
      </c>
      <c r="Q256" s="81">
        <v>13.49</v>
      </c>
      <c r="R256" s="81">
        <v>1811.92</v>
      </c>
      <c r="S256" s="81">
        <v>1811.92</v>
      </c>
      <c r="T256" s="64">
        <f t="shared" si="27"/>
        <v>-297.92000000000007</v>
      </c>
      <c r="U256" s="81">
        <f t="shared" si="28"/>
        <v>727.7</v>
      </c>
      <c r="V256" s="81">
        <f t="shared" si="29"/>
        <v>786.3</v>
      </c>
    </row>
    <row r="257" spans="1:22" x14ac:dyDescent="0.25">
      <c r="A257" s="51" t="s">
        <v>3408</v>
      </c>
      <c r="B257" s="91" t="s">
        <v>564</v>
      </c>
      <c r="C257" s="95"/>
      <c r="D257" s="95"/>
      <c r="E257" s="74" t="s">
        <v>56</v>
      </c>
      <c r="F257" s="95"/>
      <c r="G257" s="100"/>
      <c r="H257" s="75"/>
      <c r="I257" s="115"/>
      <c r="J257" s="75"/>
      <c r="K257" s="115"/>
      <c r="L257" s="75"/>
      <c r="M257" s="76">
        <f>M258</f>
        <v>75152</v>
      </c>
      <c r="N257" s="76">
        <f>N258</f>
        <v>75152</v>
      </c>
      <c r="O257" s="38"/>
      <c r="P257" s="75"/>
      <c r="Q257" s="75"/>
      <c r="R257" s="76">
        <v>89992</v>
      </c>
      <c r="S257" s="76">
        <v>89992</v>
      </c>
      <c r="T257" s="64">
        <f t="shared" si="27"/>
        <v>-14840</v>
      </c>
      <c r="U257" s="81">
        <f t="shared" si="28"/>
        <v>0</v>
      </c>
      <c r="V257" s="81">
        <f t="shared" si="29"/>
        <v>0</v>
      </c>
    </row>
    <row r="258" spans="1:22" ht="36" x14ac:dyDescent="0.3">
      <c r="A258" s="51" t="s">
        <v>3409</v>
      </c>
      <c r="B258" s="92" t="s">
        <v>565</v>
      </c>
      <c r="C258" s="77" t="s">
        <v>194</v>
      </c>
      <c r="D258" s="78">
        <v>100775</v>
      </c>
      <c r="E258" s="79" t="s">
        <v>566</v>
      </c>
      <c r="F258" s="80" t="s">
        <v>209</v>
      </c>
      <c r="G258" s="101">
        <v>5600</v>
      </c>
      <c r="H258" s="81">
        <v>5600</v>
      </c>
      <c r="I258" s="116">
        <v>15.21</v>
      </c>
      <c r="J258" s="81">
        <v>12.71</v>
      </c>
      <c r="K258" s="116">
        <v>0.86</v>
      </c>
      <c r="L258" s="81">
        <v>0.71</v>
      </c>
      <c r="M258" s="81">
        <f>TRUNC(((J258*G258)+(L258*G258)),2)</f>
        <v>75152</v>
      </c>
      <c r="N258" s="81">
        <f>TRUNC(((J258*H258)+(L258*H258)),2)</f>
        <v>75152</v>
      </c>
      <c r="O258" s="49"/>
      <c r="P258" s="81">
        <v>15.21</v>
      </c>
      <c r="Q258" s="81">
        <v>0.86</v>
      </c>
      <c r="R258" s="81">
        <v>89992</v>
      </c>
      <c r="S258" s="81">
        <v>89992</v>
      </c>
      <c r="T258" s="64">
        <f t="shared" si="27"/>
        <v>-14840</v>
      </c>
      <c r="U258" s="81">
        <f t="shared" si="28"/>
        <v>71176</v>
      </c>
      <c r="V258" s="81">
        <f t="shared" si="29"/>
        <v>3976</v>
      </c>
    </row>
    <row r="259" spans="1:22" x14ac:dyDescent="0.25">
      <c r="A259" s="51" t="s">
        <v>3410</v>
      </c>
      <c r="B259" s="91" t="s">
        <v>567</v>
      </c>
      <c r="C259" s="95"/>
      <c r="D259" s="95"/>
      <c r="E259" s="74" t="s">
        <v>58</v>
      </c>
      <c r="F259" s="95"/>
      <c r="G259" s="100"/>
      <c r="H259" s="75"/>
      <c r="I259" s="115"/>
      <c r="J259" s="75"/>
      <c r="K259" s="115"/>
      <c r="L259" s="75"/>
      <c r="M259" s="76">
        <f>SUM(M260:M263)</f>
        <v>13650.32</v>
      </c>
      <c r="N259" s="76">
        <f>SUM(N260:N263)</f>
        <v>13650.32</v>
      </c>
      <c r="O259" s="38"/>
      <c r="P259" s="75"/>
      <c r="Q259" s="75"/>
      <c r="R259" s="76">
        <v>16330.03</v>
      </c>
      <c r="S259" s="76">
        <v>16330.03</v>
      </c>
      <c r="T259" s="64">
        <f t="shared" si="27"/>
        <v>-2679.7100000000009</v>
      </c>
      <c r="U259" s="81">
        <f t="shared" si="28"/>
        <v>0</v>
      </c>
      <c r="V259" s="81">
        <f t="shared" si="29"/>
        <v>0</v>
      </c>
    </row>
    <row r="260" spans="1:22" x14ac:dyDescent="0.25">
      <c r="A260" s="51" t="s">
        <v>3411</v>
      </c>
      <c r="B260" s="92" t="s">
        <v>568</v>
      </c>
      <c r="C260" s="77" t="s">
        <v>123</v>
      </c>
      <c r="D260" s="78">
        <v>160100</v>
      </c>
      <c r="E260" s="79" t="s">
        <v>569</v>
      </c>
      <c r="F260" s="80" t="s">
        <v>125</v>
      </c>
      <c r="G260" s="101">
        <v>341.7</v>
      </c>
      <c r="H260" s="81">
        <v>341.7</v>
      </c>
      <c r="I260" s="116">
        <v>37.08</v>
      </c>
      <c r="J260" s="81">
        <v>31</v>
      </c>
      <c r="K260" s="116">
        <v>4.01</v>
      </c>
      <c r="L260" s="81">
        <v>3.35</v>
      </c>
      <c r="M260" s="81">
        <f>TRUNC(((J260*G260)+(L260*G260)),2)</f>
        <v>11737.39</v>
      </c>
      <c r="N260" s="81">
        <f>TRUNC(((J260*H260)+(L260*H260)),2)</f>
        <v>11737.39</v>
      </c>
      <c r="O260" s="38"/>
      <c r="P260" s="81">
        <v>37.08</v>
      </c>
      <c r="Q260" s="81">
        <v>4.01</v>
      </c>
      <c r="R260" s="81">
        <v>14040.45</v>
      </c>
      <c r="S260" s="81">
        <v>14040.45</v>
      </c>
      <c r="T260" s="64">
        <f t="shared" si="27"/>
        <v>-2303.0600000000013</v>
      </c>
      <c r="U260" s="81">
        <f t="shared" si="28"/>
        <v>10592.7</v>
      </c>
      <c r="V260" s="81">
        <f t="shared" si="29"/>
        <v>1144.69</v>
      </c>
    </row>
    <row r="261" spans="1:22" x14ac:dyDescent="0.25">
      <c r="A261" s="51" t="s">
        <v>3412</v>
      </c>
      <c r="B261" s="92" t="s">
        <v>570</v>
      </c>
      <c r="C261" s="77" t="s">
        <v>123</v>
      </c>
      <c r="D261" s="78">
        <v>160101</v>
      </c>
      <c r="E261" s="79" t="s">
        <v>571</v>
      </c>
      <c r="F261" s="80" t="s">
        <v>138</v>
      </c>
      <c r="G261" s="101">
        <v>25.5</v>
      </c>
      <c r="H261" s="81">
        <v>25.5</v>
      </c>
      <c r="I261" s="116">
        <v>20.04</v>
      </c>
      <c r="J261" s="81">
        <v>16.75</v>
      </c>
      <c r="K261" s="116">
        <v>19.5</v>
      </c>
      <c r="L261" s="81">
        <v>16.3</v>
      </c>
      <c r="M261" s="81">
        <f>TRUNC(((J261*G261)+(L261*G261)),2)</f>
        <v>842.77</v>
      </c>
      <c r="N261" s="81">
        <f>TRUNC(((J261*H261)+(L261*H261)),2)</f>
        <v>842.77</v>
      </c>
      <c r="O261" s="38"/>
      <c r="P261" s="81">
        <v>20.04</v>
      </c>
      <c r="Q261" s="81">
        <v>19.5</v>
      </c>
      <c r="R261" s="81">
        <v>1008.27</v>
      </c>
      <c r="S261" s="81">
        <v>1008.27</v>
      </c>
      <c r="T261" s="64">
        <f t="shared" si="27"/>
        <v>-165.5</v>
      </c>
      <c r="U261" s="81">
        <f t="shared" si="28"/>
        <v>427.12</v>
      </c>
      <c r="V261" s="81">
        <f t="shared" si="29"/>
        <v>415.65</v>
      </c>
    </row>
    <row r="262" spans="1:22" x14ac:dyDescent="0.25">
      <c r="A262" s="51" t="s">
        <v>3413</v>
      </c>
      <c r="B262" s="92" t="s">
        <v>572</v>
      </c>
      <c r="C262" s="77" t="s">
        <v>123</v>
      </c>
      <c r="D262" s="78">
        <v>160403</v>
      </c>
      <c r="E262" s="79" t="s">
        <v>573</v>
      </c>
      <c r="F262" s="80" t="s">
        <v>138</v>
      </c>
      <c r="G262" s="101">
        <v>26.8</v>
      </c>
      <c r="H262" s="81">
        <v>26.8</v>
      </c>
      <c r="I262" s="116">
        <v>10.74</v>
      </c>
      <c r="J262" s="81">
        <v>8.9700000000000006</v>
      </c>
      <c r="K262" s="116">
        <v>10.79</v>
      </c>
      <c r="L262" s="81">
        <v>9.02</v>
      </c>
      <c r="M262" s="81">
        <f>TRUNC(((J262*G262)+(L262*G262)),2)</f>
        <v>482.13</v>
      </c>
      <c r="N262" s="81">
        <f>TRUNC(((J262*H262)+(L262*H262)),2)</f>
        <v>482.13</v>
      </c>
      <c r="O262" s="38"/>
      <c r="P262" s="81">
        <v>10.74</v>
      </c>
      <c r="Q262" s="81">
        <v>10.79</v>
      </c>
      <c r="R262" s="81">
        <v>577</v>
      </c>
      <c r="S262" s="81">
        <v>577</v>
      </c>
      <c r="T262" s="64">
        <f t="shared" si="27"/>
        <v>-94.87</v>
      </c>
      <c r="U262" s="81">
        <f t="shared" si="28"/>
        <v>240.39</v>
      </c>
      <c r="V262" s="81">
        <f t="shared" si="29"/>
        <v>241.73</v>
      </c>
    </row>
    <row r="263" spans="1:22" x14ac:dyDescent="0.25">
      <c r="A263" s="51" t="s">
        <v>3414</v>
      </c>
      <c r="B263" s="92" t="s">
        <v>574</v>
      </c>
      <c r="C263" s="77" t="s">
        <v>123</v>
      </c>
      <c r="D263" s="78">
        <v>160404</v>
      </c>
      <c r="E263" s="79" t="s">
        <v>575</v>
      </c>
      <c r="F263" s="80" t="s">
        <v>138</v>
      </c>
      <c r="G263" s="101">
        <v>51</v>
      </c>
      <c r="H263" s="81">
        <v>51</v>
      </c>
      <c r="I263" s="116">
        <v>0.5</v>
      </c>
      <c r="J263" s="81">
        <v>0.41</v>
      </c>
      <c r="K263" s="116">
        <v>13.31</v>
      </c>
      <c r="L263" s="81">
        <v>11.12</v>
      </c>
      <c r="M263" s="81">
        <f>TRUNC(((J263*G263)+(L263*G263)),2)</f>
        <v>588.03</v>
      </c>
      <c r="N263" s="81">
        <f>TRUNC(((J263*H263)+(L263*H263)),2)</f>
        <v>588.03</v>
      </c>
      <c r="O263" s="38"/>
      <c r="P263" s="81">
        <v>0.5</v>
      </c>
      <c r="Q263" s="81">
        <v>13.31</v>
      </c>
      <c r="R263" s="81">
        <v>704.31</v>
      </c>
      <c r="S263" s="81">
        <v>704.31</v>
      </c>
      <c r="T263" s="64">
        <f t="shared" si="27"/>
        <v>-116.27999999999997</v>
      </c>
      <c r="U263" s="81">
        <f t="shared" si="28"/>
        <v>20.91</v>
      </c>
      <c r="V263" s="81">
        <f t="shared" si="29"/>
        <v>567.12</v>
      </c>
    </row>
    <row r="264" spans="1:22" x14ac:dyDescent="0.25">
      <c r="A264" s="51" t="s">
        <v>3415</v>
      </c>
      <c r="B264" s="91" t="s">
        <v>576</v>
      </c>
      <c r="C264" s="95"/>
      <c r="D264" s="95"/>
      <c r="E264" s="74" t="s">
        <v>62</v>
      </c>
      <c r="F264" s="95"/>
      <c r="G264" s="100"/>
      <c r="H264" s="75"/>
      <c r="I264" s="115"/>
      <c r="J264" s="75"/>
      <c r="K264" s="115"/>
      <c r="L264" s="75"/>
      <c r="M264" s="76">
        <f>M265+M268+M272</f>
        <v>14647.83</v>
      </c>
      <c r="N264" s="76">
        <f>N265+N268+N272</f>
        <v>14647.83</v>
      </c>
      <c r="O264" s="38"/>
      <c r="P264" s="75"/>
      <c r="Q264" s="75"/>
      <c r="R264" s="76">
        <v>17519.580000000002</v>
      </c>
      <c r="S264" s="76">
        <v>17519.580000000002</v>
      </c>
      <c r="T264" s="64">
        <f t="shared" si="27"/>
        <v>-2871.7500000000018</v>
      </c>
      <c r="U264" s="81">
        <f t="shared" si="28"/>
        <v>0</v>
      </c>
      <c r="V264" s="81">
        <f t="shared" si="29"/>
        <v>0</v>
      </c>
    </row>
    <row r="265" spans="1:22" x14ac:dyDescent="0.25">
      <c r="A265" s="51" t="s">
        <v>3416</v>
      </c>
      <c r="B265" s="93" t="s">
        <v>577</v>
      </c>
      <c r="C265" s="97"/>
      <c r="D265" s="97"/>
      <c r="E265" s="83" t="s">
        <v>578</v>
      </c>
      <c r="F265" s="97"/>
      <c r="G265" s="102"/>
      <c r="H265" s="84"/>
      <c r="I265" s="115"/>
      <c r="J265" s="84"/>
      <c r="K265" s="115"/>
      <c r="L265" s="84"/>
      <c r="M265" s="85">
        <f>SUM(M266:M267)</f>
        <v>10982.3</v>
      </c>
      <c r="N265" s="85">
        <f>SUM(N266:N267)</f>
        <v>10982.3</v>
      </c>
      <c r="O265" s="38"/>
      <c r="P265" s="84"/>
      <c r="Q265" s="84"/>
      <c r="R265" s="85">
        <v>13135.39</v>
      </c>
      <c r="S265" s="85">
        <v>13135.39</v>
      </c>
      <c r="T265" s="64">
        <f t="shared" si="27"/>
        <v>-2153.09</v>
      </c>
      <c r="U265" s="81">
        <f t="shared" si="28"/>
        <v>0</v>
      </c>
      <c r="V265" s="81">
        <f t="shared" si="29"/>
        <v>0</v>
      </c>
    </row>
    <row r="266" spans="1:22" x14ac:dyDescent="0.25">
      <c r="A266" s="51" t="s">
        <v>3417</v>
      </c>
      <c r="B266" s="92" t="s">
        <v>579</v>
      </c>
      <c r="C266" s="77" t="s">
        <v>123</v>
      </c>
      <c r="D266" s="78">
        <v>180501</v>
      </c>
      <c r="E266" s="79" t="s">
        <v>580</v>
      </c>
      <c r="F266" s="80" t="s">
        <v>125</v>
      </c>
      <c r="G266" s="101">
        <v>15.97</v>
      </c>
      <c r="H266" s="81">
        <v>15.97</v>
      </c>
      <c r="I266" s="116">
        <v>688.81</v>
      </c>
      <c r="J266" s="81">
        <v>575.91</v>
      </c>
      <c r="K266" s="116">
        <v>45.72</v>
      </c>
      <c r="L266" s="81">
        <v>38.22</v>
      </c>
      <c r="M266" s="81">
        <f>TRUNC(((J266*G266)+(L266*G266)),2)</f>
        <v>9807.65</v>
      </c>
      <c r="N266" s="81">
        <f>TRUNC(((J266*H266)+(L266*H266)),2)</f>
        <v>9807.65</v>
      </c>
      <c r="O266" s="38"/>
      <c r="P266" s="81">
        <v>688.81</v>
      </c>
      <c r="Q266" s="81">
        <v>45.72</v>
      </c>
      <c r="R266" s="81">
        <v>11730.44</v>
      </c>
      <c r="S266" s="81">
        <v>11730.44</v>
      </c>
      <c r="T266" s="64">
        <f t="shared" si="27"/>
        <v>-1922.7900000000009</v>
      </c>
      <c r="U266" s="81">
        <f t="shared" si="28"/>
        <v>9197.2800000000007</v>
      </c>
      <c r="V266" s="81">
        <f t="shared" si="29"/>
        <v>610.37</v>
      </c>
    </row>
    <row r="267" spans="1:22" x14ac:dyDescent="0.25">
      <c r="A267" s="51" t="s">
        <v>3418</v>
      </c>
      <c r="B267" s="92" t="s">
        <v>581</v>
      </c>
      <c r="C267" s="77" t="s">
        <v>123</v>
      </c>
      <c r="D267" s="78">
        <v>180505</v>
      </c>
      <c r="E267" s="79" t="s">
        <v>582</v>
      </c>
      <c r="F267" s="80" t="s">
        <v>125</v>
      </c>
      <c r="G267" s="101">
        <v>2.34</v>
      </c>
      <c r="H267" s="81">
        <v>2.34</v>
      </c>
      <c r="I267" s="116">
        <v>554.69000000000005</v>
      </c>
      <c r="J267" s="81">
        <v>463.77</v>
      </c>
      <c r="K267" s="116">
        <v>45.72</v>
      </c>
      <c r="L267" s="81">
        <v>38.22</v>
      </c>
      <c r="M267" s="81">
        <f>TRUNC(((J267*G267)+(L267*G267)),2)</f>
        <v>1174.6500000000001</v>
      </c>
      <c r="N267" s="81">
        <f>TRUNC(((J267*H267)+(L267*H267)),2)</f>
        <v>1174.6500000000001</v>
      </c>
      <c r="O267" s="38"/>
      <c r="P267" s="81">
        <v>554.69000000000005</v>
      </c>
      <c r="Q267" s="81">
        <v>45.72</v>
      </c>
      <c r="R267" s="81">
        <v>1404.95</v>
      </c>
      <c r="S267" s="81">
        <v>1404.95</v>
      </c>
      <c r="T267" s="64">
        <f t="shared" si="27"/>
        <v>-230.29999999999995</v>
      </c>
      <c r="U267" s="81">
        <f t="shared" si="28"/>
        <v>1085.22</v>
      </c>
      <c r="V267" s="81">
        <f t="shared" si="29"/>
        <v>89.43</v>
      </c>
    </row>
    <row r="268" spans="1:22" x14ac:dyDescent="0.25">
      <c r="A268" s="51" t="s">
        <v>3419</v>
      </c>
      <c r="B268" s="93" t="s">
        <v>583</v>
      </c>
      <c r="C268" s="97"/>
      <c r="D268" s="97"/>
      <c r="E268" s="83" t="s">
        <v>584</v>
      </c>
      <c r="F268" s="97"/>
      <c r="G268" s="102"/>
      <c r="H268" s="84"/>
      <c r="I268" s="115"/>
      <c r="J268" s="84"/>
      <c r="K268" s="115"/>
      <c r="L268" s="84"/>
      <c r="M268" s="85">
        <f>SUM(M269:M271)</f>
        <v>2375.7200000000003</v>
      </c>
      <c r="N268" s="85">
        <f>SUM(N269:N271)</f>
        <v>2375.7200000000003</v>
      </c>
      <c r="O268" s="38"/>
      <c r="P268" s="84"/>
      <c r="Q268" s="84"/>
      <c r="R268" s="85">
        <v>2841.49</v>
      </c>
      <c r="S268" s="85">
        <v>2841.49</v>
      </c>
      <c r="T268" s="64">
        <f t="shared" si="27"/>
        <v>-465.76999999999953</v>
      </c>
      <c r="U268" s="81">
        <f t="shared" si="28"/>
        <v>0</v>
      </c>
      <c r="V268" s="81">
        <f t="shared" si="29"/>
        <v>0</v>
      </c>
    </row>
    <row r="269" spans="1:22" x14ac:dyDescent="0.25">
      <c r="A269" s="51" t="s">
        <v>3420</v>
      </c>
      <c r="B269" s="92" t="s">
        <v>585</v>
      </c>
      <c r="C269" s="77" t="s">
        <v>123</v>
      </c>
      <c r="D269" s="78">
        <v>180380</v>
      </c>
      <c r="E269" s="79" t="s">
        <v>586</v>
      </c>
      <c r="F269" s="80" t="s">
        <v>125</v>
      </c>
      <c r="G269" s="101">
        <v>0.72</v>
      </c>
      <c r="H269" s="81">
        <v>0.72</v>
      </c>
      <c r="I269" s="116">
        <v>766.79</v>
      </c>
      <c r="J269" s="81">
        <v>641.11</v>
      </c>
      <c r="K269" s="116">
        <v>48.85</v>
      </c>
      <c r="L269" s="81">
        <v>40.840000000000003</v>
      </c>
      <c r="M269" s="81">
        <f>TRUNC(((J269*G269)+(L269*G269)),2)</f>
        <v>491</v>
      </c>
      <c r="N269" s="81">
        <f>TRUNC(((J269*H269)+(L269*H269)),2)</f>
        <v>491</v>
      </c>
      <c r="O269" s="38"/>
      <c r="P269" s="81">
        <v>766.79</v>
      </c>
      <c r="Q269" s="81">
        <v>48.85</v>
      </c>
      <c r="R269" s="81">
        <v>587.26</v>
      </c>
      <c r="S269" s="81">
        <v>587.26</v>
      </c>
      <c r="T269" s="64">
        <f t="shared" ref="T269:T332" si="30">N269-S269</f>
        <v>-96.259999999999991</v>
      </c>
      <c r="U269" s="81">
        <f t="shared" si="28"/>
        <v>461.59</v>
      </c>
      <c r="V269" s="81">
        <f t="shared" si="29"/>
        <v>29.4</v>
      </c>
    </row>
    <row r="270" spans="1:22" x14ac:dyDescent="0.25">
      <c r="A270" s="51" t="s">
        <v>3421</v>
      </c>
      <c r="B270" s="92" t="s">
        <v>587</v>
      </c>
      <c r="C270" s="77" t="s">
        <v>123</v>
      </c>
      <c r="D270" s="78">
        <v>180401</v>
      </c>
      <c r="E270" s="79" t="s">
        <v>588</v>
      </c>
      <c r="F270" s="80" t="s">
        <v>125</v>
      </c>
      <c r="G270" s="101">
        <v>2.4</v>
      </c>
      <c r="H270" s="81">
        <v>2.4</v>
      </c>
      <c r="I270" s="116">
        <v>231.94</v>
      </c>
      <c r="J270" s="81">
        <v>193.92</v>
      </c>
      <c r="K270" s="116">
        <v>48.85</v>
      </c>
      <c r="L270" s="81">
        <v>40.840000000000003</v>
      </c>
      <c r="M270" s="81">
        <f>TRUNC(((J270*G270)+(L270*G270)),2)</f>
        <v>563.41999999999996</v>
      </c>
      <c r="N270" s="81">
        <f>TRUNC(((J270*H270)+(L270*H270)),2)</f>
        <v>563.41999999999996</v>
      </c>
      <c r="O270" s="38"/>
      <c r="P270" s="81">
        <v>231.94</v>
      </c>
      <c r="Q270" s="81">
        <v>48.85</v>
      </c>
      <c r="R270" s="81">
        <v>673.89</v>
      </c>
      <c r="S270" s="81">
        <v>673.89</v>
      </c>
      <c r="T270" s="64">
        <f t="shared" si="30"/>
        <v>-110.47000000000003</v>
      </c>
      <c r="U270" s="81">
        <f t="shared" si="28"/>
        <v>465.4</v>
      </c>
      <c r="V270" s="81">
        <f t="shared" si="29"/>
        <v>98.01</v>
      </c>
    </row>
    <row r="271" spans="1:22" x14ac:dyDescent="0.25">
      <c r="A271" s="51" t="s">
        <v>3422</v>
      </c>
      <c r="B271" s="92" t="s">
        <v>589</v>
      </c>
      <c r="C271" s="77" t="s">
        <v>123</v>
      </c>
      <c r="D271" s="78">
        <v>180381</v>
      </c>
      <c r="E271" s="79" t="s">
        <v>590</v>
      </c>
      <c r="F271" s="80" t="s">
        <v>125</v>
      </c>
      <c r="G271" s="101">
        <v>3.24</v>
      </c>
      <c r="H271" s="81">
        <v>3.24</v>
      </c>
      <c r="I271" s="116">
        <v>438.91</v>
      </c>
      <c r="J271" s="81">
        <v>366.97</v>
      </c>
      <c r="K271" s="116">
        <v>48.85</v>
      </c>
      <c r="L271" s="81">
        <v>40.840000000000003</v>
      </c>
      <c r="M271" s="81">
        <f>TRUNC(((J271*G271)+(L271*G271)),2)</f>
        <v>1321.3</v>
      </c>
      <c r="N271" s="81">
        <f>TRUNC(((J271*H271)+(L271*H271)),2)</f>
        <v>1321.3</v>
      </c>
      <c r="O271" s="38"/>
      <c r="P271" s="81">
        <v>438.91</v>
      </c>
      <c r="Q271" s="81">
        <v>48.85</v>
      </c>
      <c r="R271" s="81">
        <v>1580.34</v>
      </c>
      <c r="S271" s="81">
        <v>1580.34</v>
      </c>
      <c r="T271" s="64">
        <f t="shared" si="30"/>
        <v>-259.03999999999996</v>
      </c>
      <c r="U271" s="81">
        <f t="shared" ref="U271:U334" si="31">TRUNC(J271*H271,2)</f>
        <v>1188.98</v>
      </c>
      <c r="V271" s="81">
        <f t="shared" ref="V271:V334" si="32">TRUNC(L271*H271,2)</f>
        <v>132.32</v>
      </c>
    </row>
    <row r="272" spans="1:22" x14ac:dyDescent="0.25">
      <c r="A272" s="51" t="s">
        <v>3423</v>
      </c>
      <c r="B272" s="93" t="s">
        <v>591</v>
      </c>
      <c r="C272" s="97"/>
      <c r="D272" s="97"/>
      <c r="E272" s="83" t="s">
        <v>592</v>
      </c>
      <c r="F272" s="97"/>
      <c r="G272" s="102"/>
      <c r="H272" s="84"/>
      <c r="I272" s="115"/>
      <c r="J272" s="84"/>
      <c r="K272" s="115"/>
      <c r="L272" s="84"/>
      <c r="M272" s="85">
        <f>M273</f>
        <v>1289.81</v>
      </c>
      <c r="N272" s="85">
        <f>N273</f>
        <v>1289.81</v>
      </c>
      <c r="O272" s="38"/>
      <c r="P272" s="84"/>
      <c r="Q272" s="84"/>
      <c r="R272" s="85">
        <v>1542.7</v>
      </c>
      <c r="S272" s="85">
        <v>1542.7</v>
      </c>
      <c r="T272" s="64">
        <f t="shared" si="30"/>
        <v>-252.8900000000001</v>
      </c>
      <c r="U272" s="81">
        <f t="shared" si="31"/>
        <v>0</v>
      </c>
      <c r="V272" s="81">
        <f t="shared" si="32"/>
        <v>0</v>
      </c>
    </row>
    <row r="273" spans="1:22" x14ac:dyDescent="0.25">
      <c r="A273" s="51" t="s">
        <v>3424</v>
      </c>
      <c r="B273" s="92" t="s">
        <v>593</v>
      </c>
      <c r="C273" s="77" t="s">
        <v>123</v>
      </c>
      <c r="D273" s="78">
        <v>180303</v>
      </c>
      <c r="E273" s="79" t="s">
        <v>594</v>
      </c>
      <c r="F273" s="80" t="s">
        <v>125</v>
      </c>
      <c r="G273" s="101">
        <v>4.75</v>
      </c>
      <c r="H273" s="81">
        <v>4.75</v>
      </c>
      <c r="I273" s="116">
        <v>266.42</v>
      </c>
      <c r="J273" s="81">
        <v>222.75</v>
      </c>
      <c r="K273" s="116">
        <v>58.36</v>
      </c>
      <c r="L273" s="81">
        <v>48.79</v>
      </c>
      <c r="M273" s="81">
        <f>TRUNC(((J273*G273)+(L273*G273)),2)</f>
        <v>1289.81</v>
      </c>
      <c r="N273" s="81">
        <f>TRUNC(((J273*H273)+(L273*H273)),2)</f>
        <v>1289.81</v>
      </c>
      <c r="O273" s="38"/>
      <c r="P273" s="81">
        <v>266.42</v>
      </c>
      <c r="Q273" s="81">
        <v>58.36</v>
      </c>
      <c r="R273" s="81">
        <v>1542.7</v>
      </c>
      <c r="S273" s="81">
        <v>1542.7</v>
      </c>
      <c r="T273" s="64">
        <f t="shared" si="30"/>
        <v>-252.8900000000001</v>
      </c>
      <c r="U273" s="81">
        <f t="shared" si="31"/>
        <v>1058.06</v>
      </c>
      <c r="V273" s="81">
        <f t="shared" si="32"/>
        <v>231.75</v>
      </c>
    </row>
    <row r="274" spans="1:22" x14ac:dyDescent="0.25">
      <c r="A274" s="51" t="s">
        <v>3425</v>
      </c>
      <c r="B274" s="91" t="s">
        <v>595</v>
      </c>
      <c r="C274" s="95"/>
      <c r="D274" s="95"/>
      <c r="E274" s="74" t="s">
        <v>64</v>
      </c>
      <c r="F274" s="95"/>
      <c r="G274" s="100"/>
      <c r="H274" s="75"/>
      <c r="I274" s="115"/>
      <c r="J274" s="75"/>
      <c r="K274" s="115"/>
      <c r="L274" s="75"/>
      <c r="M274" s="76">
        <f>M275</f>
        <v>997.94</v>
      </c>
      <c r="N274" s="76">
        <f>N275</f>
        <v>997.94</v>
      </c>
      <c r="O274" s="38"/>
      <c r="P274" s="75"/>
      <c r="Q274" s="75"/>
      <c r="R274" s="76">
        <v>1193.58</v>
      </c>
      <c r="S274" s="76">
        <v>1193.58</v>
      </c>
      <c r="T274" s="64">
        <f t="shared" si="30"/>
        <v>-195.63999999999987</v>
      </c>
      <c r="U274" s="81">
        <f t="shared" si="31"/>
        <v>0</v>
      </c>
      <c r="V274" s="81">
        <f t="shared" si="32"/>
        <v>0</v>
      </c>
    </row>
    <row r="275" spans="1:22" x14ac:dyDescent="0.25">
      <c r="A275" s="51" t="s">
        <v>3426</v>
      </c>
      <c r="B275" s="92" t="s">
        <v>596</v>
      </c>
      <c r="C275" s="77" t="s">
        <v>123</v>
      </c>
      <c r="D275" s="78">
        <v>190105</v>
      </c>
      <c r="E275" s="79" t="s">
        <v>597</v>
      </c>
      <c r="F275" s="80" t="s">
        <v>125</v>
      </c>
      <c r="G275" s="101">
        <v>6.36</v>
      </c>
      <c r="H275" s="81">
        <v>6.36</v>
      </c>
      <c r="I275" s="116">
        <v>187.67</v>
      </c>
      <c r="J275" s="81">
        <v>156.91</v>
      </c>
      <c r="K275" s="116">
        <v>0</v>
      </c>
      <c r="L275" s="81">
        <v>0</v>
      </c>
      <c r="M275" s="81">
        <f>TRUNC(((J275*G275)+(L275*G275)),2)</f>
        <v>997.94</v>
      </c>
      <c r="N275" s="81">
        <f>TRUNC(((J275*H275)+(L275*H275)),2)</f>
        <v>997.94</v>
      </c>
      <c r="O275" s="38"/>
      <c r="P275" s="81">
        <v>187.67</v>
      </c>
      <c r="Q275" s="81">
        <v>0</v>
      </c>
      <c r="R275" s="81">
        <v>1193.58</v>
      </c>
      <c r="S275" s="81">
        <v>1193.58</v>
      </c>
      <c r="T275" s="64">
        <f t="shared" si="30"/>
        <v>-195.63999999999987</v>
      </c>
      <c r="U275" s="81">
        <f t="shared" si="31"/>
        <v>997.94</v>
      </c>
      <c r="V275" s="81">
        <f t="shared" si="32"/>
        <v>0</v>
      </c>
    </row>
    <row r="276" spans="1:22" x14ac:dyDescent="0.25">
      <c r="A276" s="51" t="s">
        <v>3427</v>
      </c>
      <c r="B276" s="91" t="s">
        <v>598</v>
      </c>
      <c r="C276" s="95"/>
      <c r="D276" s="95"/>
      <c r="E276" s="74" t="s">
        <v>66</v>
      </c>
      <c r="F276" s="95"/>
      <c r="G276" s="100"/>
      <c r="H276" s="75"/>
      <c r="I276" s="115"/>
      <c r="J276" s="75"/>
      <c r="K276" s="115"/>
      <c r="L276" s="75"/>
      <c r="M276" s="76">
        <f>SUM(M277:M280)</f>
        <v>20485.870000000003</v>
      </c>
      <c r="N276" s="76">
        <f>SUM(N277:N280)</f>
        <v>20485.870000000003</v>
      </c>
      <c r="O276" s="38"/>
      <c r="P276" s="75"/>
      <c r="Q276" s="75"/>
      <c r="R276" s="76">
        <v>24512.52</v>
      </c>
      <c r="S276" s="76">
        <v>24512.52</v>
      </c>
      <c r="T276" s="64">
        <f t="shared" si="30"/>
        <v>-4026.6499999999978</v>
      </c>
      <c r="U276" s="81">
        <f t="shared" si="31"/>
        <v>0</v>
      </c>
      <c r="V276" s="81">
        <f t="shared" si="32"/>
        <v>0</v>
      </c>
    </row>
    <row r="277" spans="1:22" x14ac:dyDescent="0.25">
      <c r="A277" s="51" t="s">
        <v>3428</v>
      </c>
      <c r="B277" s="92" t="s">
        <v>599</v>
      </c>
      <c r="C277" s="77" t="s">
        <v>123</v>
      </c>
      <c r="D277" s="78">
        <v>200150</v>
      </c>
      <c r="E277" s="79" t="s">
        <v>600</v>
      </c>
      <c r="F277" s="80" t="s">
        <v>125</v>
      </c>
      <c r="G277" s="101">
        <v>332.68</v>
      </c>
      <c r="H277" s="81">
        <v>332.68</v>
      </c>
      <c r="I277" s="116">
        <v>3.66</v>
      </c>
      <c r="J277" s="81">
        <v>3.06</v>
      </c>
      <c r="K277" s="116">
        <v>1.24</v>
      </c>
      <c r="L277" s="81">
        <v>1.03</v>
      </c>
      <c r="M277" s="81">
        <f>TRUNC(((J277*G277)+(L277*G277)),2)</f>
        <v>1360.66</v>
      </c>
      <c r="N277" s="81">
        <f>TRUNC(((J277*H277)+(L277*H277)),2)</f>
        <v>1360.66</v>
      </c>
      <c r="O277" s="38"/>
      <c r="P277" s="81">
        <v>3.66</v>
      </c>
      <c r="Q277" s="81">
        <v>1.24</v>
      </c>
      <c r="R277" s="81">
        <v>1630.13</v>
      </c>
      <c r="S277" s="81">
        <v>1630.13</v>
      </c>
      <c r="T277" s="64">
        <f t="shared" si="30"/>
        <v>-269.47000000000003</v>
      </c>
      <c r="U277" s="81">
        <f t="shared" si="31"/>
        <v>1018</v>
      </c>
      <c r="V277" s="81">
        <f t="shared" si="32"/>
        <v>342.66</v>
      </c>
    </row>
    <row r="278" spans="1:22" x14ac:dyDescent="0.25">
      <c r="A278" s="51" t="s">
        <v>3429</v>
      </c>
      <c r="B278" s="92" t="s">
        <v>601</v>
      </c>
      <c r="C278" s="77" t="s">
        <v>123</v>
      </c>
      <c r="D278" s="78">
        <v>200201</v>
      </c>
      <c r="E278" s="79" t="s">
        <v>602</v>
      </c>
      <c r="F278" s="80" t="s">
        <v>125</v>
      </c>
      <c r="G278" s="101">
        <v>261.8</v>
      </c>
      <c r="H278" s="81">
        <v>261.8</v>
      </c>
      <c r="I278" s="116">
        <v>9.34</v>
      </c>
      <c r="J278" s="81">
        <v>7.8</v>
      </c>
      <c r="K278" s="116">
        <v>13.87</v>
      </c>
      <c r="L278" s="81">
        <v>11.59</v>
      </c>
      <c r="M278" s="81">
        <f>TRUNC(((J278*G278)+(L278*G278)),2)</f>
        <v>5076.3</v>
      </c>
      <c r="N278" s="81">
        <f>TRUNC(((J278*H278)+(L278*H278)),2)</f>
        <v>5076.3</v>
      </c>
      <c r="O278" s="38"/>
      <c r="P278" s="81">
        <v>9.34</v>
      </c>
      <c r="Q278" s="81">
        <v>13.87</v>
      </c>
      <c r="R278" s="81">
        <v>6076.37</v>
      </c>
      <c r="S278" s="81">
        <v>6076.37</v>
      </c>
      <c r="T278" s="64">
        <f t="shared" si="30"/>
        <v>-1000.0699999999997</v>
      </c>
      <c r="U278" s="81">
        <f t="shared" si="31"/>
        <v>2042.04</v>
      </c>
      <c r="V278" s="81">
        <f t="shared" si="32"/>
        <v>3034.26</v>
      </c>
    </row>
    <row r="279" spans="1:22" x14ac:dyDescent="0.25">
      <c r="A279" s="51" t="s">
        <v>3430</v>
      </c>
      <c r="B279" s="92" t="s">
        <v>603</v>
      </c>
      <c r="C279" s="77" t="s">
        <v>123</v>
      </c>
      <c r="D279" s="78">
        <v>200403</v>
      </c>
      <c r="E279" s="79" t="s">
        <v>604</v>
      </c>
      <c r="F279" s="80" t="s">
        <v>125</v>
      </c>
      <c r="G279" s="101">
        <v>70.88</v>
      </c>
      <c r="H279" s="81">
        <v>70.88</v>
      </c>
      <c r="I279" s="116">
        <v>2.91</v>
      </c>
      <c r="J279" s="81">
        <v>2.4300000000000002</v>
      </c>
      <c r="K279" s="116">
        <v>15.13</v>
      </c>
      <c r="L279" s="81">
        <v>12.65</v>
      </c>
      <c r="M279" s="81">
        <f>TRUNC(((J279*G279)+(L279*G279)),2)</f>
        <v>1068.8699999999999</v>
      </c>
      <c r="N279" s="81">
        <f>TRUNC(((J279*H279)+(L279*H279)),2)</f>
        <v>1068.8699999999999</v>
      </c>
      <c r="O279" s="38"/>
      <c r="P279" s="81">
        <v>2.91</v>
      </c>
      <c r="Q279" s="81">
        <v>15.13</v>
      </c>
      <c r="R279" s="81">
        <v>1278.67</v>
      </c>
      <c r="S279" s="81">
        <v>1278.67</v>
      </c>
      <c r="T279" s="64">
        <f t="shared" si="30"/>
        <v>-209.80000000000018</v>
      </c>
      <c r="U279" s="81">
        <f t="shared" si="31"/>
        <v>172.23</v>
      </c>
      <c r="V279" s="81">
        <f t="shared" si="32"/>
        <v>896.63</v>
      </c>
    </row>
    <row r="280" spans="1:22" ht="24" x14ac:dyDescent="0.3">
      <c r="A280" s="51" t="s">
        <v>3431</v>
      </c>
      <c r="B280" s="92" t="s">
        <v>605</v>
      </c>
      <c r="C280" s="77" t="s">
        <v>194</v>
      </c>
      <c r="D280" s="78">
        <v>87273</v>
      </c>
      <c r="E280" s="79" t="s">
        <v>606</v>
      </c>
      <c r="F280" s="80" t="s">
        <v>125</v>
      </c>
      <c r="G280" s="101">
        <v>261.8</v>
      </c>
      <c r="H280" s="81">
        <v>261.8</v>
      </c>
      <c r="I280" s="116">
        <v>38.909999999999997</v>
      </c>
      <c r="J280" s="81">
        <v>32.53</v>
      </c>
      <c r="K280" s="116">
        <v>20.399999999999999</v>
      </c>
      <c r="L280" s="81">
        <v>17.05</v>
      </c>
      <c r="M280" s="81">
        <f>TRUNC(((J280*G280)+(L280*G280)),2)</f>
        <v>12980.04</v>
      </c>
      <c r="N280" s="81">
        <f>TRUNC(((J280*H280)+(L280*H280)),2)</f>
        <v>12980.04</v>
      </c>
      <c r="O280" s="48"/>
      <c r="P280" s="81">
        <v>38.909999999999997</v>
      </c>
      <c r="Q280" s="81">
        <v>20.399999999999999</v>
      </c>
      <c r="R280" s="81">
        <v>15527.35</v>
      </c>
      <c r="S280" s="81">
        <v>15527.35</v>
      </c>
      <c r="T280" s="64">
        <f t="shared" si="30"/>
        <v>-2547.3099999999995</v>
      </c>
      <c r="U280" s="81">
        <f t="shared" si="31"/>
        <v>8516.35</v>
      </c>
      <c r="V280" s="81">
        <f t="shared" si="32"/>
        <v>4463.6899999999996</v>
      </c>
    </row>
    <row r="281" spans="1:22" x14ac:dyDescent="0.25">
      <c r="A281" s="51" t="s">
        <v>3432</v>
      </c>
      <c r="B281" s="91" t="s">
        <v>607</v>
      </c>
      <c r="C281" s="95"/>
      <c r="D281" s="95"/>
      <c r="E281" s="74" t="s">
        <v>68</v>
      </c>
      <c r="F281" s="95"/>
      <c r="G281" s="100"/>
      <c r="H281" s="75"/>
      <c r="I281" s="115"/>
      <c r="J281" s="75"/>
      <c r="K281" s="115"/>
      <c r="L281" s="75"/>
      <c r="M281" s="76">
        <f>SUM(M282:M283)</f>
        <v>5308.1100000000006</v>
      </c>
      <c r="N281" s="76">
        <f>SUM(N282:N283)</f>
        <v>5308.1100000000006</v>
      </c>
      <c r="O281" s="38"/>
      <c r="P281" s="75"/>
      <c r="Q281" s="75"/>
      <c r="R281" s="76">
        <v>6349.78</v>
      </c>
      <c r="S281" s="76">
        <v>6349.78</v>
      </c>
      <c r="T281" s="64">
        <f t="shared" si="30"/>
        <v>-1041.6699999999992</v>
      </c>
      <c r="U281" s="81">
        <f t="shared" si="31"/>
        <v>0</v>
      </c>
      <c r="V281" s="81">
        <f t="shared" si="32"/>
        <v>0</v>
      </c>
    </row>
    <row r="282" spans="1:22" x14ac:dyDescent="0.3">
      <c r="A282" s="51" t="s">
        <v>3433</v>
      </c>
      <c r="B282" s="92" t="s">
        <v>608</v>
      </c>
      <c r="C282" s="77" t="s">
        <v>123</v>
      </c>
      <c r="D282" s="78">
        <v>210499</v>
      </c>
      <c r="E282" s="79" t="s">
        <v>609</v>
      </c>
      <c r="F282" s="80" t="s">
        <v>125</v>
      </c>
      <c r="G282" s="101">
        <v>76.790000000000006</v>
      </c>
      <c r="H282" s="81">
        <v>76.790000000000006</v>
      </c>
      <c r="I282" s="116">
        <v>66.02</v>
      </c>
      <c r="J282" s="81">
        <v>55.19</v>
      </c>
      <c r="K282" s="116">
        <v>12.93</v>
      </c>
      <c r="L282" s="81">
        <v>10.81</v>
      </c>
      <c r="M282" s="81">
        <f>TRUNC(((J282*G282)+(L282*G282)),2)</f>
        <v>5068.1400000000003</v>
      </c>
      <c r="N282" s="81">
        <f>TRUNC(((J282*H282)+(L282*H282)),2)</f>
        <v>5068.1400000000003</v>
      </c>
      <c r="O282" s="48"/>
      <c r="P282" s="81">
        <v>66.02</v>
      </c>
      <c r="Q282" s="81">
        <v>12.93</v>
      </c>
      <c r="R282" s="81">
        <v>6062.57</v>
      </c>
      <c r="S282" s="81">
        <v>6062.57</v>
      </c>
      <c r="T282" s="64">
        <f t="shared" si="30"/>
        <v>-994.42999999999938</v>
      </c>
      <c r="U282" s="81">
        <f t="shared" si="31"/>
        <v>4238.04</v>
      </c>
      <c r="V282" s="81">
        <f t="shared" si="32"/>
        <v>830.09</v>
      </c>
    </row>
    <row r="283" spans="1:22" x14ac:dyDescent="0.25">
      <c r="A283" s="51" t="s">
        <v>3434</v>
      </c>
      <c r="B283" s="92" t="s">
        <v>610</v>
      </c>
      <c r="C283" s="77" t="s">
        <v>194</v>
      </c>
      <c r="D283" s="78">
        <v>96120</v>
      </c>
      <c r="E283" s="79" t="s">
        <v>611</v>
      </c>
      <c r="F283" s="80" t="s">
        <v>138</v>
      </c>
      <c r="G283" s="101">
        <v>94.48</v>
      </c>
      <c r="H283" s="81">
        <v>94.48</v>
      </c>
      <c r="I283" s="116">
        <v>1.83</v>
      </c>
      <c r="J283" s="81">
        <v>1.53</v>
      </c>
      <c r="K283" s="116">
        <v>1.21</v>
      </c>
      <c r="L283" s="81">
        <v>1.01</v>
      </c>
      <c r="M283" s="81">
        <f>TRUNC(((J283*G283)+(L283*G283)),2)</f>
        <v>239.97</v>
      </c>
      <c r="N283" s="81">
        <f>TRUNC(((J283*H283)+(L283*H283)),2)</f>
        <v>239.97</v>
      </c>
      <c r="O283" s="38"/>
      <c r="P283" s="81">
        <v>1.83</v>
      </c>
      <c r="Q283" s="81">
        <v>1.21</v>
      </c>
      <c r="R283" s="81">
        <v>287.20999999999998</v>
      </c>
      <c r="S283" s="81">
        <v>287.20999999999998</v>
      </c>
      <c r="T283" s="64">
        <f t="shared" si="30"/>
        <v>-47.239999999999981</v>
      </c>
      <c r="U283" s="81">
        <f t="shared" si="31"/>
        <v>144.55000000000001</v>
      </c>
      <c r="V283" s="81">
        <f t="shared" si="32"/>
        <v>95.42</v>
      </c>
    </row>
    <row r="284" spans="1:22" x14ac:dyDescent="0.25">
      <c r="A284" s="51" t="s">
        <v>3435</v>
      </c>
      <c r="B284" s="91" t="s">
        <v>612</v>
      </c>
      <c r="C284" s="95"/>
      <c r="D284" s="95"/>
      <c r="E284" s="74" t="s">
        <v>70</v>
      </c>
      <c r="F284" s="95"/>
      <c r="G284" s="100"/>
      <c r="H284" s="75"/>
      <c r="I284" s="115"/>
      <c r="J284" s="75"/>
      <c r="K284" s="115"/>
      <c r="L284" s="75"/>
      <c r="M284" s="76">
        <f>M285+M289+M292</f>
        <v>33695.839999999997</v>
      </c>
      <c r="N284" s="76">
        <f>N285+N289+N292</f>
        <v>33695.839999999997</v>
      </c>
      <c r="O284" s="38"/>
      <c r="P284" s="75"/>
      <c r="Q284" s="75"/>
      <c r="R284" s="76">
        <v>40309</v>
      </c>
      <c r="S284" s="76">
        <v>40309</v>
      </c>
      <c r="T284" s="64">
        <f t="shared" si="30"/>
        <v>-6613.1600000000035</v>
      </c>
      <c r="U284" s="81">
        <f t="shared" si="31"/>
        <v>0</v>
      </c>
      <c r="V284" s="81">
        <f t="shared" si="32"/>
        <v>0</v>
      </c>
    </row>
    <row r="285" spans="1:22" x14ac:dyDescent="0.25">
      <c r="A285" s="51" t="s">
        <v>3436</v>
      </c>
      <c r="B285" s="93" t="s">
        <v>613</v>
      </c>
      <c r="C285" s="97"/>
      <c r="D285" s="97"/>
      <c r="E285" s="83" t="s">
        <v>614</v>
      </c>
      <c r="F285" s="97"/>
      <c r="G285" s="102"/>
      <c r="H285" s="84"/>
      <c r="I285" s="115"/>
      <c r="J285" s="84"/>
      <c r="K285" s="115"/>
      <c r="L285" s="84"/>
      <c r="M285" s="85">
        <f>SUM(M286:M288)</f>
        <v>29200.649999999998</v>
      </c>
      <c r="N285" s="85">
        <f>SUM(N286:N288)</f>
        <v>29200.649999999998</v>
      </c>
      <c r="O285" s="38"/>
      <c r="P285" s="84"/>
      <c r="Q285" s="84"/>
      <c r="R285" s="85">
        <v>34931.81</v>
      </c>
      <c r="S285" s="85">
        <v>34931.81</v>
      </c>
      <c r="T285" s="64">
        <f t="shared" si="30"/>
        <v>-5731.16</v>
      </c>
      <c r="U285" s="81">
        <f t="shared" si="31"/>
        <v>0</v>
      </c>
      <c r="V285" s="81">
        <f t="shared" si="32"/>
        <v>0</v>
      </c>
    </row>
    <row r="286" spans="1:22" x14ac:dyDescent="0.3">
      <c r="A286" s="51" t="s">
        <v>3437</v>
      </c>
      <c r="B286" s="92" t="s">
        <v>615</v>
      </c>
      <c r="C286" s="77" t="s">
        <v>123</v>
      </c>
      <c r="D286" s="78">
        <v>220101</v>
      </c>
      <c r="E286" s="79" t="s">
        <v>616</v>
      </c>
      <c r="F286" s="80" t="s">
        <v>125</v>
      </c>
      <c r="G286" s="101">
        <v>268.10000000000002</v>
      </c>
      <c r="H286" s="81">
        <v>268.10000000000002</v>
      </c>
      <c r="I286" s="116">
        <v>26.78</v>
      </c>
      <c r="J286" s="81">
        <v>22.39</v>
      </c>
      <c r="K286" s="116">
        <v>11.05</v>
      </c>
      <c r="L286" s="81">
        <v>9.23</v>
      </c>
      <c r="M286" s="81">
        <f>TRUNC(((J286*G286)+(L286*G286)),2)</f>
        <v>8477.32</v>
      </c>
      <c r="N286" s="81">
        <f>TRUNC(((J286*H286)+(L286*H286)),2)</f>
        <v>8477.32</v>
      </c>
      <c r="O286" s="48"/>
      <c r="P286" s="81">
        <v>26.78</v>
      </c>
      <c r="Q286" s="81">
        <v>11.05</v>
      </c>
      <c r="R286" s="81">
        <v>10142.219999999999</v>
      </c>
      <c r="S286" s="81">
        <v>10142.219999999999</v>
      </c>
      <c r="T286" s="64">
        <f t="shared" si="30"/>
        <v>-1664.8999999999996</v>
      </c>
      <c r="U286" s="81">
        <f t="shared" si="31"/>
        <v>6002.75</v>
      </c>
      <c r="V286" s="81">
        <f t="shared" si="32"/>
        <v>2474.56</v>
      </c>
    </row>
    <row r="287" spans="1:22" ht="24" x14ac:dyDescent="0.3">
      <c r="A287" s="51" t="s">
        <v>3438</v>
      </c>
      <c r="B287" s="92" t="s">
        <v>617</v>
      </c>
      <c r="C287" s="77" t="s">
        <v>274</v>
      </c>
      <c r="D287" s="86" t="s">
        <v>618</v>
      </c>
      <c r="E287" s="82" t="s">
        <v>3080</v>
      </c>
      <c r="F287" s="80" t="s">
        <v>125</v>
      </c>
      <c r="G287" s="101">
        <v>268.10000000000002</v>
      </c>
      <c r="H287" s="81">
        <v>268.10000000000002</v>
      </c>
      <c r="I287" s="116">
        <v>68.959999999999994</v>
      </c>
      <c r="J287" s="81">
        <v>57.65</v>
      </c>
      <c r="K287" s="116">
        <v>21.88</v>
      </c>
      <c r="L287" s="81">
        <v>18.29</v>
      </c>
      <c r="M287" s="81">
        <f>TRUNC(((J287*G287)+(L287*G287)),2)</f>
        <v>20359.509999999998</v>
      </c>
      <c r="N287" s="81">
        <f>TRUNC(((J287*H287)+(L287*H287)),2)</f>
        <v>20359.509999999998</v>
      </c>
      <c r="O287" s="48"/>
      <c r="P287" s="81">
        <v>68.959999999999994</v>
      </c>
      <c r="Q287" s="81">
        <v>21.88</v>
      </c>
      <c r="R287" s="81">
        <v>24354.2</v>
      </c>
      <c r="S287" s="81">
        <v>24354.2</v>
      </c>
      <c r="T287" s="64">
        <f t="shared" si="30"/>
        <v>-3994.6900000000023</v>
      </c>
      <c r="U287" s="81">
        <f t="shared" si="31"/>
        <v>15455.96</v>
      </c>
      <c r="V287" s="81">
        <f t="shared" si="32"/>
        <v>4903.54</v>
      </c>
    </row>
    <row r="288" spans="1:22" x14ac:dyDescent="0.25">
      <c r="A288" s="51" t="s">
        <v>3439</v>
      </c>
      <c r="B288" s="92" t="s">
        <v>619</v>
      </c>
      <c r="C288" s="77" t="s">
        <v>274</v>
      </c>
      <c r="D288" s="86" t="s">
        <v>620</v>
      </c>
      <c r="E288" s="79" t="s">
        <v>621</v>
      </c>
      <c r="F288" s="80" t="s">
        <v>138</v>
      </c>
      <c r="G288" s="101">
        <v>22.09</v>
      </c>
      <c r="H288" s="81">
        <v>22.09</v>
      </c>
      <c r="I288" s="116">
        <v>19.36</v>
      </c>
      <c r="J288" s="81">
        <v>16.18</v>
      </c>
      <c r="K288" s="116">
        <v>0.35</v>
      </c>
      <c r="L288" s="81">
        <v>0.28999999999999998</v>
      </c>
      <c r="M288" s="81">
        <f>TRUNC(((J288*G288)+(L288*G288)),2)</f>
        <v>363.82</v>
      </c>
      <c r="N288" s="81">
        <f>TRUNC(((J288*H288)+(L288*H288)),2)</f>
        <v>363.82</v>
      </c>
      <c r="O288" s="38"/>
      <c r="P288" s="81">
        <v>19.36</v>
      </c>
      <c r="Q288" s="81">
        <v>0.35</v>
      </c>
      <c r="R288" s="81">
        <v>435.39</v>
      </c>
      <c r="S288" s="81">
        <v>435.39</v>
      </c>
      <c r="T288" s="64">
        <f t="shared" si="30"/>
        <v>-71.569999999999993</v>
      </c>
      <c r="U288" s="81">
        <f t="shared" si="31"/>
        <v>357.41</v>
      </c>
      <c r="V288" s="81">
        <f t="shared" si="32"/>
        <v>6.4</v>
      </c>
    </row>
    <row r="289" spans="1:22" x14ac:dyDescent="0.25">
      <c r="A289" s="51" t="s">
        <v>3440</v>
      </c>
      <c r="B289" s="93" t="s">
        <v>622</v>
      </c>
      <c r="C289" s="97"/>
      <c r="D289" s="97"/>
      <c r="E289" s="83" t="s">
        <v>623</v>
      </c>
      <c r="F289" s="97"/>
      <c r="G289" s="102"/>
      <c r="H289" s="84"/>
      <c r="I289" s="115"/>
      <c r="J289" s="84"/>
      <c r="K289" s="115"/>
      <c r="L289" s="84"/>
      <c r="M289" s="85">
        <f>SUM(M290:M291)</f>
        <v>855.33</v>
      </c>
      <c r="N289" s="85">
        <f>SUM(N290:N291)</f>
        <v>855.33</v>
      </c>
      <c r="O289" s="38"/>
      <c r="P289" s="84"/>
      <c r="Q289" s="84"/>
      <c r="R289" s="85">
        <v>1023.2</v>
      </c>
      <c r="S289" s="85">
        <v>1023.2</v>
      </c>
      <c r="T289" s="64">
        <f t="shared" si="30"/>
        <v>-167.87</v>
      </c>
      <c r="U289" s="81">
        <f t="shared" si="31"/>
        <v>0</v>
      </c>
      <c r="V289" s="81">
        <f t="shared" si="32"/>
        <v>0</v>
      </c>
    </row>
    <row r="290" spans="1:22" x14ac:dyDescent="0.25">
      <c r="A290" s="51" t="s">
        <v>3441</v>
      </c>
      <c r="B290" s="92" t="s">
        <v>624</v>
      </c>
      <c r="C290" s="77" t="s">
        <v>123</v>
      </c>
      <c r="D290" s="78">
        <v>220107</v>
      </c>
      <c r="E290" s="79" t="s">
        <v>625</v>
      </c>
      <c r="F290" s="80" t="s">
        <v>160</v>
      </c>
      <c r="G290" s="101">
        <v>0.65</v>
      </c>
      <c r="H290" s="81">
        <v>0.65</v>
      </c>
      <c r="I290" s="116">
        <v>181.54</v>
      </c>
      <c r="J290" s="81">
        <v>151.78</v>
      </c>
      <c r="K290" s="116">
        <v>25.21</v>
      </c>
      <c r="L290" s="81">
        <v>21.07</v>
      </c>
      <c r="M290" s="81">
        <f>TRUNC(((J290*G290)+(L290*G290)),2)</f>
        <v>112.35</v>
      </c>
      <c r="N290" s="81">
        <f>TRUNC(((J290*H290)+(L290*H290)),2)</f>
        <v>112.35</v>
      </c>
      <c r="O290" s="38"/>
      <c r="P290" s="81">
        <v>181.54</v>
      </c>
      <c r="Q290" s="81">
        <v>25.21</v>
      </c>
      <c r="R290" s="81">
        <v>134.38</v>
      </c>
      <c r="S290" s="81">
        <v>134.38</v>
      </c>
      <c r="T290" s="64">
        <f t="shared" si="30"/>
        <v>-22.03</v>
      </c>
      <c r="U290" s="81">
        <f t="shared" si="31"/>
        <v>98.65</v>
      </c>
      <c r="V290" s="81">
        <f t="shared" si="32"/>
        <v>13.69</v>
      </c>
    </row>
    <row r="291" spans="1:22" x14ac:dyDescent="0.25">
      <c r="A291" s="51" t="s">
        <v>3442</v>
      </c>
      <c r="B291" s="92" t="s">
        <v>626</v>
      </c>
      <c r="C291" s="77" t="s">
        <v>123</v>
      </c>
      <c r="D291" s="78">
        <v>220059</v>
      </c>
      <c r="E291" s="79" t="s">
        <v>627</v>
      </c>
      <c r="F291" s="80" t="s">
        <v>125</v>
      </c>
      <c r="G291" s="101">
        <v>21.93</v>
      </c>
      <c r="H291" s="81">
        <v>21.93</v>
      </c>
      <c r="I291" s="116">
        <v>30.53</v>
      </c>
      <c r="J291" s="81">
        <v>25.52</v>
      </c>
      <c r="K291" s="116">
        <v>10</v>
      </c>
      <c r="L291" s="81">
        <v>8.36</v>
      </c>
      <c r="M291" s="81">
        <f>TRUNC(((J291*G291)+(L291*G291)),2)</f>
        <v>742.98</v>
      </c>
      <c r="N291" s="81">
        <f>TRUNC(((J291*H291)+(L291*H291)),2)</f>
        <v>742.98</v>
      </c>
      <c r="O291" s="38"/>
      <c r="P291" s="81">
        <v>30.53</v>
      </c>
      <c r="Q291" s="81">
        <v>10</v>
      </c>
      <c r="R291" s="81">
        <v>888.82</v>
      </c>
      <c r="S291" s="81">
        <v>888.82</v>
      </c>
      <c r="T291" s="64">
        <f t="shared" si="30"/>
        <v>-145.84000000000003</v>
      </c>
      <c r="U291" s="81">
        <f t="shared" si="31"/>
        <v>559.65</v>
      </c>
      <c r="V291" s="81">
        <f t="shared" si="32"/>
        <v>183.33</v>
      </c>
    </row>
    <row r="292" spans="1:22" x14ac:dyDescent="0.25">
      <c r="A292" s="51" t="s">
        <v>3443</v>
      </c>
      <c r="B292" s="93" t="s">
        <v>628</v>
      </c>
      <c r="C292" s="97"/>
      <c r="D292" s="97"/>
      <c r="E292" s="83" t="s">
        <v>629</v>
      </c>
      <c r="F292" s="97"/>
      <c r="G292" s="102"/>
      <c r="H292" s="84"/>
      <c r="I292" s="115"/>
      <c r="J292" s="84"/>
      <c r="K292" s="115"/>
      <c r="L292" s="84"/>
      <c r="M292" s="85">
        <f>SUM(M293:M294)</f>
        <v>3639.86</v>
      </c>
      <c r="N292" s="85">
        <f>SUM(N293:N294)</f>
        <v>3639.86</v>
      </c>
      <c r="O292" s="38"/>
      <c r="P292" s="84"/>
      <c r="Q292" s="84"/>
      <c r="R292" s="85">
        <v>4353.99</v>
      </c>
      <c r="S292" s="85">
        <v>4353.99</v>
      </c>
      <c r="T292" s="64">
        <f t="shared" si="30"/>
        <v>-714.12999999999965</v>
      </c>
      <c r="U292" s="81">
        <f t="shared" si="31"/>
        <v>0</v>
      </c>
      <c r="V292" s="81">
        <f t="shared" si="32"/>
        <v>0</v>
      </c>
    </row>
    <row r="293" spans="1:22" ht="24" x14ac:dyDescent="0.3">
      <c r="A293" s="51" t="s">
        <v>3444</v>
      </c>
      <c r="B293" s="92" t="s">
        <v>630</v>
      </c>
      <c r="C293" s="77" t="s">
        <v>123</v>
      </c>
      <c r="D293" s="78">
        <v>220100</v>
      </c>
      <c r="E293" s="82" t="s">
        <v>3081</v>
      </c>
      <c r="F293" s="80" t="s">
        <v>125</v>
      </c>
      <c r="G293" s="101">
        <v>46.61</v>
      </c>
      <c r="H293" s="81">
        <v>46.61</v>
      </c>
      <c r="I293" s="116">
        <v>47.88</v>
      </c>
      <c r="J293" s="81">
        <v>40.03</v>
      </c>
      <c r="K293" s="116">
        <v>39.35</v>
      </c>
      <c r="L293" s="81">
        <v>32.9</v>
      </c>
      <c r="M293" s="81">
        <f>TRUNC(((J293*G293)+(L293*G293)),2)</f>
        <v>3399.26</v>
      </c>
      <c r="N293" s="81">
        <f>TRUNC(((J293*H293)+(L293*H293)),2)</f>
        <v>3399.26</v>
      </c>
      <c r="O293" s="48"/>
      <c r="P293" s="81">
        <v>47.88</v>
      </c>
      <c r="Q293" s="81">
        <v>39.35</v>
      </c>
      <c r="R293" s="81">
        <v>4065.79</v>
      </c>
      <c r="S293" s="81">
        <v>4065.79</v>
      </c>
      <c r="T293" s="64">
        <f t="shared" si="30"/>
        <v>-666.52999999999975</v>
      </c>
      <c r="U293" s="81">
        <f t="shared" si="31"/>
        <v>1865.79</v>
      </c>
      <c r="V293" s="81">
        <f t="shared" si="32"/>
        <v>1533.46</v>
      </c>
    </row>
    <row r="294" spans="1:22" x14ac:dyDescent="0.25">
      <c r="A294" s="51" t="s">
        <v>3445</v>
      </c>
      <c r="B294" s="92" t="s">
        <v>631</v>
      </c>
      <c r="C294" s="77" t="s">
        <v>123</v>
      </c>
      <c r="D294" s="78">
        <v>220902</v>
      </c>
      <c r="E294" s="79" t="s">
        <v>632</v>
      </c>
      <c r="F294" s="80" t="s">
        <v>138</v>
      </c>
      <c r="G294" s="101">
        <v>29.2</v>
      </c>
      <c r="H294" s="81">
        <v>29.2</v>
      </c>
      <c r="I294" s="116">
        <v>1.49</v>
      </c>
      <c r="J294" s="81">
        <v>1.24</v>
      </c>
      <c r="K294" s="116">
        <v>8.3800000000000008</v>
      </c>
      <c r="L294" s="81">
        <v>7</v>
      </c>
      <c r="M294" s="81">
        <f>TRUNC(((J294*G294)+(L294*G294)),2)</f>
        <v>240.6</v>
      </c>
      <c r="N294" s="81">
        <f>TRUNC(((J294*H294)+(L294*H294)),2)</f>
        <v>240.6</v>
      </c>
      <c r="O294" s="38"/>
      <c r="P294" s="81">
        <v>1.49</v>
      </c>
      <c r="Q294" s="81">
        <v>8.3800000000000008</v>
      </c>
      <c r="R294" s="81">
        <v>288.2</v>
      </c>
      <c r="S294" s="81">
        <v>288.2</v>
      </c>
      <c r="T294" s="64">
        <f t="shared" si="30"/>
        <v>-47.599999999999994</v>
      </c>
      <c r="U294" s="81">
        <f t="shared" si="31"/>
        <v>36.200000000000003</v>
      </c>
      <c r="V294" s="81">
        <f t="shared" si="32"/>
        <v>204.4</v>
      </c>
    </row>
    <row r="295" spans="1:22" x14ac:dyDescent="0.25">
      <c r="A295" s="51" t="s">
        <v>3446</v>
      </c>
      <c r="B295" s="91" t="s">
        <v>633</v>
      </c>
      <c r="C295" s="95"/>
      <c r="D295" s="95"/>
      <c r="E295" s="74" t="s">
        <v>78</v>
      </c>
      <c r="F295" s="95"/>
      <c r="G295" s="100"/>
      <c r="H295" s="75"/>
      <c r="I295" s="115"/>
      <c r="J295" s="75"/>
      <c r="K295" s="115"/>
      <c r="L295" s="75"/>
      <c r="M295" s="76">
        <f>M296+M299+M302+M305+M307+M309+M311+M313</f>
        <v>12628.380000000001</v>
      </c>
      <c r="N295" s="76">
        <f>N296+N299+N302+N305+N307+N309+N311+N313</f>
        <v>12628.380000000001</v>
      </c>
      <c r="O295" s="38"/>
      <c r="P295" s="75"/>
      <c r="Q295" s="75"/>
      <c r="R295" s="76">
        <v>15114.87</v>
      </c>
      <c r="S295" s="76">
        <v>15114.87</v>
      </c>
      <c r="T295" s="64">
        <f t="shared" si="30"/>
        <v>-2486.4899999999998</v>
      </c>
      <c r="U295" s="81">
        <f t="shared" si="31"/>
        <v>0</v>
      </c>
      <c r="V295" s="81">
        <f t="shared" si="32"/>
        <v>0</v>
      </c>
    </row>
    <row r="296" spans="1:22" x14ac:dyDescent="0.25">
      <c r="A296" s="51" t="s">
        <v>3447</v>
      </c>
      <c r="B296" s="93" t="s">
        <v>634</v>
      </c>
      <c r="C296" s="97"/>
      <c r="D296" s="97"/>
      <c r="E296" s="83" t="s">
        <v>635</v>
      </c>
      <c r="F296" s="97"/>
      <c r="G296" s="102"/>
      <c r="H296" s="84"/>
      <c r="I296" s="115"/>
      <c r="J296" s="84"/>
      <c r="K296" s="115"/>
      <c r="L296" s="84"/>
      <c r="M296" s="85">
        <f>SUM(M297:M298)</f>
        <v>1023.96</v>
      </c>
      <c r="N296" s="85">
        <f>SUM(N297:N298)</f>
        <v>1023.96</v>
      </c>
      <c r="O296" s="38"/>
      <c r="P296" s="84"/>
      <c r="Q296" s="84"/>
      <c r="R296" s="85">
        <v>1225.48</v>
      </c>
      <c r="S296" s="85">
        <v>1225.48</v>
      </c>
      <c r="T296" s="64">
        <f t="shared" si="30"/>
        <v>-201.51999999999998</v>
      </c>
      <c r="U296" s="81">
        <f t="shared" si="31"/>
        <v>0</v>
      </c>
      <c r="V296" s="81">
        <f t="shared" si="32"/>
        <v>0</v>
      </c>
    </row>
    <row r="297" spans="1:22" x14ac:dyDescent="0.25">
      <c r="A297" s="51" t="s">
        <v>3448</v>
      </c>
      <c r="B297" s="92" t="s">
        <v>636</v>
      </c>
      <c r="C297" s="77" t="s">
        <v>123</v>
      </c>
      <c r="D297" s="78">
        <v>261300</v>
      </c>
      <c r="E297" s="79" t="s">
        <v>637</v>
      </c>
      <c r="F297" s="80" t="s">
        <v>125</v>
      </c>
      <c r="G297" s="101">
        <v>43.06</v>
      </c>
      <c r="H297" s="81">
        <v>43.06</v>
      </c>
      <c r="I297" s="116">
        <v>2.16</v>
      </c>
      <c r="J297" s="81">
        <v>1.8</v>
      </c>
      <c r="K297" s="116">
        <v>9.6999999999999993</v>
      </c>
      <c r="L297" s="81">
        <v>8.11</v>
      </c>
      <c r="M297" s="81">
        <f>TRUNC(((J297*G297)+(L297*G297)),2)</f>
        <v>426.72</v>
      </c>
      <c r="N297" s="81">
        <f>TRUNC(((J297*H297)+(L297*H297)),2)</f>
        <v>426.72</v>
      </c>
      <c r="O297" s="38"/>
      <c r="P297" s="81">
        <v>2.16</v>
      </c>
      <c r="Q297" s="81">
        <v>9.6999999999999993</v>
      </c>
      <c r="R297" s="81">
        <v>510.69</v>
      </c>
      <c r="S297" s="81">
        <v>510.69</v>
      </c>
      <c r="T297" s="64">
        <f t="shared" si="30"/>
        <v>-83.96999999999997</v>
      </c>
      <c r="U297" s="81">
        <f t="shared" si="31"/>
        <v>77.5</v>
      </c>
      <c r="V297" s="81">
        <f t="shared" si="32"/>
        <v>349.21</v>
      </c>
    </row>
    <row r="298" spans="1:22" x14ac:dyDescent="0.25">
      <c r="A298" s="51" t="s">
        <v>3449</v>
      </c>
      <c r="B298" s="92" t="s">
        <v>638</v>
      </c>
      <c r="C298" s="77" t="s">
        <v>123</v>
      </c>
      <c r="D298" s="78">
        <v>261550</v>
      </c>
      <c r="E298" s="79" t="s">
        <v>639</v>
      </c>
      <c r="F298" s="80" t="s">
        <v>125</v>
      </c>
      <c r="G298" s="101">
        <v>43.06</v>
      </c>
      <c r="H298" s="81">
        <v>43.06</v>
      </c>
      <c r="I298" s="116">
        <v>7.64</v>
      </c>
      <c r="J298" s="81">
        <v>6.38</v>
      </c>
      <c r="K298" s="116">
        <v>8.9600000000000009</v>
      </c>
      <c r="L298" s="81">
        <v>7.49</v>
      </c>
      <c r="M298" s="81">
        <f>TRUNC(((J298*G298)+(L298*G298)),2)</f>
        <v>597.24</v>
      </c>
      <c r="N298" s="81">
        <f>TRUNC(((J298*H298)+(L298*H298)),2)</f>
        <v>597.24</v>
      </c>
      <c r="O298" s="38"/>
      <c r="P298" s="81">
        <v>7.64</v>
      </c>
      <c r="Q298" s="81">
        <v>8.9600000000000009</v>
      </c>
      <c r="R298" s="81">
        <v>714.79</v>
      </c>
      <c r="S298" s="81">
        <v>714.79</v>
      </c>
      <c r="T298" s="64">
        <f t="shared" si="30"/>
        <v>-117.54999999999995</v>
      </c>
      <c r="U298" s="81">
        <f t="shared" si="31"/>
        <v>274.72000000000003</v>
      </c>
      <c r="V298" s="81">
        <f t="shared" si="32"/>
        <v>322.51</v>
      </c>
    </row>
    <row r="299" spans="1:22" x14ac:dyDescent="0.25">
      <c r="A299" s="51" t="s">
        <v>3450</v>
      </c>
      <c r="B299" s="93" t="s">
        <v>640</v>
      </c>
      <c r="C299" s="97"/>
      <c r="D299" s="97"/>
      <c r="E299" s="83" t="s">
        <v>641</v>
      </c>
      <c r="F299" s="97"/>
      <c r="G299" s="102"/>
      <c r="H299" s="84"/>
      <c r="I299" s="115"/>
      <c r="J299" s="84"/>
      <c r="K299" s="115"/>
      <c r="L299" s="84"/>
      <c r="M299" s="85">
        <f>SUM(M300:M301)</f>
        <v>2008.92</v>
      </c>
      <c r="N299" s="85">
        <f>SUM(N300:N301)</f>
        <v>2008.92</v>
      </c>
      <c r="O299" s="38"/>
      <c r="P299" s="84"/>
      <c r="Q299" s="84"/>
      <c r="R299" s="85">
        <v>2404.33</v>
      </c>
      <c r="S299" s="85">
        <v>2404.33</v>
      </c>
      <c r="T299" s="64">
        <f t="shared" si="30"/>
        <v>-395.40999999999985</v>
      </c>
      <c r="U299" s="81">
        <f t="shared" si="31"/>
        <v>0</v>
      </c>
      <c r="V299" s="81">
        <f t="shared" si="32"/>
        <v>0</v>
      </c>
    </row>
    <row r="300" spans="1:22" x14ac:dyDescent="0.25">
      <c r="A300" s="51" t="s">
        <v>3451</v>
      </c>
      <c r="B300" s="92" t="s">
        <v>642</v>
      </c>
      <c r="C300" s="77" t="s">
        <v>123</v>
      </c>
      <c r="D300" s="78">
        <v>261300</v>
      </c>
      <c r="E300" s="79" t="s">
        <v>637</v>
      </c>
      <c r="F300" s="80" t="s">
        <v>125</v>
      </c>
      <c r="G300" s="101">
        <v>99.6</v>
      </c>
      <c r="H300" s="81">
        <v>99.6</v>
      </c>
      <c r="I300" s="116">
        <v>2.16</v>
      </c>
      <c r="J300" s="81">
        <v>1.8</v>
      </c>
      <c r="K300" s="116">
        <v>9.6999999999999993</v>
      </c>
      <c r="L300" s="81">
        <v>8.11</v>
      </c>
      <c r="M300" s="81">
        <f>TRUNC(((J300*G300)+(L300*G300)),2)</f>
        <v>987.03</v>
      </c>
      <c r="N300" s="81">
        <f>TRUNC(((J300*H300)+(L300*H300)),2)</f>
        <v>987.03</v>
      </c>
      <c r="O300" s="38"/>
      <c r="P300" s="81">
        <v>2.16</v>
      </c>
      <c r="Q300" s="81">
        <v>9.6999999999999993</v>
      </c>
      <c r="R300" s="81">
        <v>1181.25</v>
      </c>
      <c r="S300" s="81">
        <v>1181.25</v>
      </c>
      <c r="T300" s="64">
        <f t="shared" si="30"/>
        <v>-194.22000000000003</v>
      </c>
      <c r="U300" s="81">
        <f t="shared" si="31"/>
        <v>179.28</v>
      </c>
      <c r="V300" s="81">
        <f t="shared" si="32"/>
        <v>807.75</v>
      </c>
    </row>
    <row r="301" spans="1:22" x14ac:dyDescent="0.25">
      <c r="A301" s="51" t="s">
        <v>3452</v>
      </c>
      <c r="B301" s="92" t="s">
        <v>643</v>
      </c>
      <c r="C301" s="77" t="s">
        <v>123</v>
      </c>
      <c r="D301" s="78">
        <v>261001</v>
      </c>
      <c r="E301" s="79" t="s">
        <v>644</v>
      </c>
      <c r="F301" s="80" t="s">
        <v>125</v>
      </c>
      <c r="G301" s="101">
        <v>99.6</v>
      </c>
      <c r="H301" s="81">
        <v>99.6</v>
      </c>
      <c r="I301" s="116">
        <v>4.3499999999999996</v>
      </c>
      <c r="J301" s="81">
        <v>3.63</v>
      </c>
      <c r="K301" s="116">
        <v>7.93</v>
      </c>
      <c r="L301" s="81">
        <v>6.63</v>
      </c>
      <c r="M301" s="81">
        <f>TRUNC(((J301*G301)+(L301*G301)),2)</f>
        <v>1021.89</v>
      </c>
      <c r="N301" s="81">
        <f>TRUNC(((J301*H301)+(L301*H301)),2)</f>
        <v>1021.89</v>
      </c>
      <c r="O301" s="38"/>
      <c r="P301" s="81">
        <v>4.3499999999999996</v>
      </c>
      <c r="Q301" s="81">
        <v>7.93</v>
      </c>
      <c r="R301" s="81">
        <v>1223.08</v>
      </c>
      <c r="S301" s="81">
        <v>1223.08</v>
      </c>
      <c r="T301" s="64">
        <f t="shared" si="30"/>
        <v>-201.18999999999994</v>
      </c>
      <c r="U301" s="81">
        <f t="shared" si="31"/>
        <v>361.54</v>
      </c>
      <c r="V301" s="81">
        <f t="shared" si="32"/>
        <v>660.34</v>
      </c>
    </row>
    <row r="302" spans="1:22" x14ac:dyDescent="0.25">
      <c r="A302" s="51" t="s">
        <v>3453</v>
      </c>
      <c r="B302" s="93" t="s">
        <v>645</v>
      </c>
      <c r="C302" s="97"/>
      <c r="D302" s="97"/>
      <c r="E302" s="83" t="s">
        <v>646</v>
      </c>
      <c r="F302" s="97"/>
      <c r="G302" s="102"/>
      <c r="H302" s="84"/>
      <c r="I302" s="115"/>
      <c r="J302" s="84"/>
      <c r="K302" s="115"/>
      <c r="L302" s="84"/>
      <c r="M302" s="85">
        <f>SUM(M303:M304)</f>
        <v>1372.22</v>
      </c>
      <c r="N302" s="85">
        <f>SUM(N303:N304)</f>
        <v>1372.22</v>
      </c>
      <c r="O302" s="38"/>
      <c r="P302" s="84"/>
      <c r="Q302" s="84"/>
      <c r="R302" s="85">
        <v>1642.52</v>
      </c>
      <c r="S302" s="85">
        <v>1642.52</v>
      </c>
      <c r="T302" s="64">
        <f t="shared" si="30"/>
        <v>-270.29999999999995</v>
      </c>
      <c r="U302" s="81">
        <f t="shared" si="31"/>
        <v>0</v>
      </c>
      <c r="V302" s="81">
        <f t="shared" si="32"/>
        <v>0</v>
      </c>
    </row>
    <row r="303" spans="1:22" x14ac:dyDescent="0.25">
      <c r="A303" s="51" t="s">
        <v>3454</v>
      </c>
      <c r="B303" s="92" t="s">
        <v>647</v>
      </c>
      <c r="C303" s="77" t="s">
        <v>123</v>
      </c>
      <c r="D303" s="78">
        <v>261300</v>
      </c>
      <c r="E303" s="79" t="s">
        <v>637</v>
      </c>
      <c r="F303" s="80" t="s">
        <v>125</v>
      </c>
      <c r="G303" s="101">
        <v>76.790000000000006</v>
      </c>
      <c r="H303" s="81">
        <v>76.790000000000006</v>
      </c>
      <c r="I303" s="116">
        <v>2.16</v>
      </c>
      <c r="J303" s="81">
        <v>1.8</v>
      </c>
      <c r="K303" s="116">
        <v>9.6999999999999993</v>
      </c>
      <c r="L303" s="81">
        <v>8.11</v>
      </c>
      <c r="M303" s="81">
        <f>TRUNC(((J303*G303)+(L303*G303)),2)</f>
        <v>760.98</v>
      </c>
      <c r="N303" s="81">
        <f>TRUNC(((J303*H303)+(L303*H303)),2)</f>
        <v>760.98</v>
      </c>
      <c r="O303" s="38"/>
      <c r="P303" s="81">
        <v>2.16</v>
      </c>
      <c r="Q303" s="81">
        <v>9.6999999999999993</v>
      </c>
      <c r="R303" s="81">
        <v>910.72</v>
      </c>
      <c r="S303" s="81">
        <v>910.72</v>
      </c>
      <c r="T303" s="64">
        <f t="shared" si="30"/>
        <v>-149.74</v>
      </c>
      <c r="U303" s="81">
        <f t="shared" si="31"/>
        <v>138.22</v>
      </c>
      <c r="V303" s="81">
        <f t="shared" si="32"/>
        <v>622.76</v>
      </c>
    </row>
    <row r="304" spans="1:22" x14ac:dyDescent="0.25">
      <c r="A304" s="51" t="s">
        <v>3455</v>
      </c>
      <c r="B304" s="92" t="s">
        <v>648</v>
      </c>
      <c r="C304" s="77" t="s">
        <v>123</v>
      </c>
      <c r="D304" s="78">
        <v>261307</v>
      </c>
      <c r="E304" s="79" t="s">
        <v>649</v>
      </c>
      <c r="F304" s="80" t="s">
        <v>125</v>
      </c>
      <c r="G304" s="101">
        <v>76.790000000000006</v>
      </c>
      <c r="H304" s="81">
        <v>76.790000000000006</v>
      </c>
      <c r="I304" s="116">
        <v>3.83</v>
      </c>
      <c r="J304" s="81">
        <v>3.2</v>
      </c>
      <c r="K304" s="116">
        <v>5.7</v>
      </c>
      <c r="L304" s="81">
        <v>4.76</v>
      </c>
      <c r="M304" s="81">
        <f>TRUNC(((J304*G304)+(L304*G304)),2)</f>
        <v>611.24</v>
      </c>
      <c r="N304" s="81">
        <f>TRUNC(((J304*H304)+(L304*H304)),2)</f>
        <v>611.24</v>
      </c>
      <c r="O304" s="38"/>
      <c r="P304" s="81">
        <v>3.83</v>
      </c>
      <c r="Q304" s="81">
        <v>5.7</v>
      </c>
      <c r="R304" s="81">
        <v>731.8</v>
      </c>
      <c r="S304" s="81">
        <v>731.8</v>
      </c>
      <c r="T304" s="64">
        <f t="shared" si="30"/>
        <v>-120.55999999999995</v>
      </c>
      <c r="U304" s="81">
        <f t="shared" si="31"/>
        <v>245.72</v>
      </c>
      <c r="V304" s="81">
        <f t="shared" si="32"/>
        <v>365.52</v>
      </c>
    </row>
    <row r="305" spans="1:22" x14ac:dyDescent="0.25">
      <c r="A305" s="51" t="s">
        <v>3456</v>
      </c>
      <c r="B305" s="93" t="s">
        <v>650</v>
      </c>
      <c r="C305" s="97"/>
      <c r="D305" s="97"/>
      <c r="E305" s="83" t="s">
        <v>651</v>
      </c>
      <c r="F305" s="97"/>
      <c r="G305" s="102"/>
      <c r="H305" s="84"/>
      <c r="I305" s="115"/>
      <c r="J305" s="84"/>
      <c r="K305" s="115"/>
      <c r="L305" s="84"/>
      <c r="M305" s="85">
        <f>M306</f>
        <v>1799.97</v>
      </c>
      <c r="N305" s="85">
        <f>N306</f>
        <v>1799.97</v>
      </c>
      <c r="O305" s="38"/>
      <c r="P305" s="84"/>
      <c r="Q305" s="84"/>
      <c r="R305" s="85">
        <v>2153.88</v>
      </c>
      <c r="S305" s="85">
        <v>2153.88</v>
      </c>
      <c r="T305" s="64">
        <f t="shared" si="30"/>
        <v>-353.91000000000008</v>
      </c>
      <c r="U305" s="81">
        <f t="shared" si="31"/>
        <v>0</v>
      </c>
      <c r="V305" s="81">
        <f t="shared" si="32"/>
        <v>0</v>
      </c>
    </row>
    <row r="306" spans="1:22" x14ac:dyDescent="0.25">
      <c r="A306" s="51" t="s">
        <v>3457</v>
      </c>
      <c r="B306" s="92" t="s">
        <v>652</v>
      </c>
      <c r="C306" s="77" t="s">
        <v>123</v>
      </c>
      <c r="D306" s="78">
        <v>261000</v>
      </c>
      <c r="E306" s="79" t="s">
        <v>653</v>
      </c>
      <c r="F306" s="80" t="s">
        <v>125</v>
      </c>
      <c r="G306" s="101">
        <v>160.13999999999999</v>
      </c>
      <c r="H306" s="81">
        <v>160.13999999999999</v>
      </c>
      <c r="I306" s="116">
        <v>5.47</v>
      </c>
      <c r="J306" s="81">
        <v>4.57</v>
      </c>
      <c r="K306" s="116">
        <v>7.98</v>
      </c>
      <c r="L306" s="81">
        <v>6.67</v>
      </c>
      <c r="M306" s="81">
        <f>TRUNC(((J306*G306)+(L306*G306)),2)</f>
        <v>1799.97</v>
      </c>
      <c r="N306" s="81">
        <f>TRUNC(((J306*H306)+(L306*H306)),2)</f>
        <v>1799.97</v>
      </c>
      <c r="O306" s="38"/>
      <c r="P306" s="81">
        <v>5.47</v>
      </c>
      <c r="Q306" s="81">
        <v>7.98</v>
      </c>
      <c r="R306" s="81">
        <v>2153.88</v>
      </c>
      <c r="S306" s="81">
        <v>2153.88</v>
      </c>
      <c r="T306" s="64">
        <f t="shared" si="30"/>
        <v>-353.91000000000008</v>
      </c>
      <c r="U306" s="81">
        <f t="shared" si="31"/>
        <v>731.83</v>
      </c>
      <c r="V306" s="81">
        <f t="shared" si="32"/>
        <v>1068.1300000000001</v>
      </c>
    </row>
    <row r="307" spans="1:22" x14ac:dyDescent="0.25">
      <c r="A307" s="51" t="s">
        <v>3458</v>
      </c>
      <c r="B307" s="93" t="s">
        <v>654</v>
      </c>
      <c r="C307" s="97"/>
      <c r="D307" s="97"/>
      <c r="E307" s="83" t="s">
        <v>655</v>
      </c>
      <c r="F307" s="97"/>
      <c r="G307" s="102"/>
      <c r="H307" s="84"/>
      <c r="I307" s="115"/>
      <c r="J307" s="84"/>
      <c r="K307" s="115"/>
      <c r="L307" s="84"/>
      <c r="M307" s="85">
        <f>M308</f>
        <v>738.17</v>
      </c>
      <c r="N307" s="85">
        <f>N308</f>
        <v>738.17</v>
      </c>
      <c r="O307" s="38"/>
      <c r="P307" s="84"/>
      <c r="Q307" s="84"/>
      <c r="R307" s="85">
        <v>883.48</v>
      </c>
      <c r="S307" s="85">
        <v>883.48</v>
      </c>
      <c r="T307" s="64">
        <f t="shared" si="30"/>
        <v>-145.31000000000006</v>
      </c>
      <c r="U307" s="81">
        <f t="shared" si="31"/>
        <v>0</v>
      </c>
      <c r="V307" s="81">
        <f t="shared" si="32"/>
        <v>0</v>
      </c>
    </row>
    <row r="308" spans="1:22" x14ac:dyDescent="0.25">
      <c r="A308" s="51" t="s">
        <v>3459</v>
      </c>
      <c r="B308" s="92" t="s">
        <v>656</v>
      </c>
      <c r="C308" s="77" t="s">
        <v>123</v>
      </c>
      <c r="D308" s="78">
        <v>261703</v>
      </c>
      <c r="E308" s="79" t="s">
        <v>657</v>
      </c>
      <c r="F308" s="80" t="s">
        <v>125</v>
      </c>
      <c r="G308" s="101">
        <v>68.540000000000006</v>
      </c>
      <c r="H308" s="81">
        <v>68.540000000000006</v>
      </c>
      <c r="I308" s="116">
        <v>3.93</v>
      </c>
      <c r="J308" s="81">
        <v>3.28</v>
      </c>
      <c r="K308" s="116">
        <v>8.9600000000000009</v>
      </c>
      <c r="L308" s="81">
        <v>7.49</v>
      </c>
      <c r="M308" s="81">
        <f>TRUNC(((J308*G308)+(L308*G308)),2)</f>
        <v>738.17</v>
      </c>
      <c r="N308" s="81">
        <f>TRUNC(((J308*H308)+(L308*H308)),2)</f>
        <v>738.17</v>
      </c>
      <c r="O308" s="38"/>
      <c r="P308" s="81">
        <v>3.93</v>
      </c>
      <c r="Q308" s="81">
        <v>8.9600000000000009</v>
      </c>
      <c r="R308" s="81">
        <v>883.48</v>
      </c>
      <c r="S308" s="81">
        <v>883.48</v>
      </c>
      <c r="T308" s="64">
        <f t="shared" si="30"/>
        <v>-145.31000000000006</v>
      </c>
      <c r="U308" s="81">
        <f t="shared" si="31"/>
        <v>224.81</v>
      </c>
      <c r="V308" s="81">
        <f t="shared" si="32"/>
        <v>513.36</v>
      </c>
    </row>
    <row r="309" spans="1:22" x14ac:dyDescent="0.25">
      <c r="A309" s="51" t="s">
        <v>3460</v>
      </c>
      <c r="B309" s="93" t="s">
        <v>658</v>
      </c>
      <c r="C309" s="97"/>
      <c r="D309" s="97"/>
      <c r="E309" s="83" t="s">
        <v>578</v>
      </c>
      <c r="F309" s="97"/>
      <c r="G309" s="102"/>
      <c r="H309" s="84"/>
      <c r="I309" s="115"/>
      <c r="J309" s="84"/>
      <c r="K309" s="115"/>
      <c r="L309" s="84"/>
      <c r="M309" s="85">
        <f>M310</f>
        <v>1523.34</v>
      </c>
      <c r="N309" s="85">
        <f>N310</f>
        <v>1523.34</v>
      </c>
      <c r="O309" s="38"/>
      <c r="P309" s="84"/>
      <c r="Q309" s="84"/>
      <c r="R309" s="85">
        <v>1822.89</v>
      </c>
      <c r="S309" s="85">
        <v>1822.89</v>
      </c>
      <c r="T309" s="64">
        <f t="shared" si="30"/>
        <v>-299.55000000000018</v>
      </c>
      <c r="U309" s="81">
        <f t="shared" si="31"/>
        <v>0</v>
      </c>
      <c r="V309" s="81">
        <f t="shared" si="32"/>
        <v>0</v>
      </c>
    </row>
    <row r="310" spans="1:22" x14ac:dyDescent="0.25">
      <c r="A310" s="51" t="s">
        <v>3461</v>
      </c>
      <c r="B310" s="92" t="s">
        <v>659</v>
      </c>
      <c r="C310" s="77" t="s">
        <v>123</v>
      </c>
      <c r="D310" s="78">
        <v>261602</v>
      </c>
      <c r="E310" s="79" t="s">
        <v>181</v>
      </c>
      <c r="F310" s="80" t="s">
        <v>125</v>
      </c>
      <c r="G310" s="101">
        <v>69.180000000000007</v>
      </c>
      <c r="H310" s="81">
        <v>69.180000000000007</v>
      </c>
      <c r="I310" s="116">
        <v>11.48</v>
      </c>
      <c r="J310" s="81">
        <v>9.59</v>
      </c>
      <c r="K310" s="116">
        <v>14.87</v>
      </c>
      <c r="L310" s="81">
        <v>12.43</v>
      </c>
      <c r="M310" s="81">
        <f>TRUNC(((J310*G310)+(L310*G310)),2)</f>
        <v>1523.34</v>
      </c>
      <c r="N310" s="81">
        <f>TRUNC(((J310*H310)+(L310*H310)),2)</f>
        <v>1523.34</v>
      </c>
      <c r="O310" s="38"/>
      <c r="P310" s="81">
        <v>11.48</v>
      </c>
      <c r="Q310" s="81">
        <v>14.87</v>
      </c>
      <c r="R310" s="81">
        <v>1822.89</v>
      </c>
      <c r="S310" s="81">
        <v>1822.89</v>
      </c>
      <c r="T310" s="64">
        <f t="shared" si="30"/>
        <v>-299.55000000000018</v>
      </c>
      <c r="U310" s="81">
        <f t="shared" si="31"/>
        <v>663.43</v>
      </c>
      <c r="V310" s="81">
        <f t="shared" si="32"/>
        <v>859.9</v>
      </c>
    </row>
    <row r="311" spans="1:22" x14ac:dyDescent="0.25">
      <c r="A311" s="51" t="s">
        <v>3462</v>
      </c>
      <c r="B311" s="93" t="s">
        <v>660</v>
      </c>
      <c r="C311" s="97"/>
      <c r="D311" s="97"/>
      <c r="E311" s="83" t="s">
        <v>584</v>
      </c>
      <c r="F311" s="97"/>
      <c r="G311" s="102"/>
      <c r="H311" s="84"/>
      <c r="I311" s="115"/>
      <c r="J311" s="84"/>
      <c r="K311" s="115"/>
      <c r="L311" s="84"/>
      <c r="M311" s="85">
        <f>M312</f>
        <v>280.08999999999997</v>
      </c>
      <c r="N311" s="85">
        <f>N312</f>
        <v>280.08999999999997</v>
      </c>
      <c r="O311" s="38"/>
      <c r="P311" s="84"/>
      <c r="Q311" s="84"/>
      <c r="R311" s="85">
        <v>335.17</v>
      </c>
      <c r="S311" s="85">
        <v>335.17</v>
      </c>
      <c r="T311" s="64">
        <f t="shared" si="30"/>
        <v>-55.080000000000041</v>
      </c>
      <c r="U311" s="81">
        <f t="shared" si="31"/>
        <v>0</v>
      </c>
      <c r="V311" s="81">
        <f t="shared" si="32"/>
        <v>0</v>
      </c>
    </row>
    <row r="312" spans="1:22" x14ac:dyDescent="0.25">
      <c r="A312" s="51" t="s">
        <v>3463</v>
      </c>
      <c r="B312" s="92" t="s">
        <v>661</v>
      </c>
      <c r="C312" s="77" t="s">
        <v>123</v>
      </c>
      <c r="D312" s="78">
        <v>261602</v>
      </c>
      <c r="E312" s="79" t="s">
        <v>181</v>
      </c>
      <c r="F312" s="80" t="s">
        <v>125</v>
      </c>
      <c r="G312" s="101">
        <v>12.72</v>
      </c>
      <c r="H312" s="81">
        <v>12.72</v>
      </c>
      <c r="I312" s="116">
        <v>11.48</v>
      </c>
      <c r="J312" s="81">
        <v>9.59</v>
      </c>
      <c r="K312" s="116">
        <v>14.87</v>
      </c>
      <c r="L312" s="81">
        <v>12.43</v>
      </c>
      <c r="M312" s="81">
        <f>TRUNC(((J312*G312)+(L312*G312)),2)</f>
        <v>280.08999999999997</v>
      </c>
      <c r="N312" s="81">
        <f>TRUNC(((J312*H312)+(L312*H312)),2)</f>
        <v>280.08999999999997</v>
      </c>
      <c r="O312" s="38"/>
      <c r="P312" s="81">
        <v>11.48</v>
      </c>
      <c r="Q312" s="81">
        <v>14.87</v>
      </c>
      <c r="R312" s="81">
        <v>335.17</v>
      </c>
      <c r="S312" s="81">
        <v>335.17</v>
      </c>
      <c r="T312" s="64">
        <f t="shared" si="30"/>
        <v>-55.080000000000041</v>
      </c>
      <c r="U312" s="81">
        <f t="shared" si="31"/>
        <v>121.98</v>
      </c>
      <c r="V312" s="81">
        <f t="shared" si="32"/>
        <v>158.1</v>
      </c>
    </row>
    <row r="313" spans="1:22" x14ac:dyDescent="0.25">
      <c r="A313" s="51" t="s">
        <v>3464</v>
      </c>
      <c r="B313" s="93" t="s">
        <v>662</v>
      </c>
      <c r="C313" s="97"/>
      <c r="D313" s="97"/>
      <c r="E313" s="83" t="s">
        <v>86</v>
      </c>
      <c r="F313" s="97"/>
      <c r="G313" s="102"/>
      <c r="H313" s="84"/>
      <c r="I313" s="115"/>
      <c r="J313" s="84"/>
      <c r="K313" s="115"/>
      <c r="L313" s="84"/>
      <c r="M313" s="85">
        <f>M314</f>
        <v>3881.71</v>
      </c>
      <c r="N313" s="85">
        <f>N314</f>
        <v>3881.71</v>
      </c>
      <c r="O313" s="38"/>
      <c r="P313" s="84"/>
      <c r="Q313" s="84"/>
      <c r="R313" s="85">
        <v>4647.12</v>
      </c>
      <c r="S313" s="85">
        <v>4647.12</v>
      </c>
      <c r="T313" s="64">
        <f t="shared" si="30"/>
        <v>-765.40999999999985</v>
      </c>
      <c r="U313" s="81">
        <f t="shared" si="31"/>
        <v>0</v>
      </c>
      <c r="V313" s="81">
        <f t="shared" si="32"/>
        <v>0</v>
      </c>
    </row>
    <row r="314" spans="1:22" x14ac:dyDescent="0.25">
      <c r="A314" s="51" t="s">
        <v>3465</v>
      </c>
      <c r="B314" s="92" t="s">
        <v>663</v>
      </c>
      <c r="C314" s="77" t="s">
        <v>123</v>
      </c>
      <c r="D314" s="78">
        <v>261609</v>
      </c>
      <c r="E314" s="79" t="s">
        <v>664</v>
      </c>
      <c r="F314" s="80" t="s">
        <v>125</v>
      </c>
      <c r="G314" s="101">
        <v>341.7</v>
      </c>
      <c r="H314" s="81">
        <v>341.7</v>
      </c>
      <c r="I314" s="116">
        <v>9.65</v>
      </c>
      <c r="J314" s="81">
        <v>8.06</v>
      </c>
      <c r="K314" s="116">
        <v>3.95</v>
      </c>
      <c r="L314" s="81">
        <v>3.3</v>
      </c>
      <c r="M314" s="81">
        <f>TRUNC(((J314*G314)+(L314*G314)),2)</f>
        <v>3881.71</v>
      </c>
      <c r="N314" s="81">
        <f>TRUNC(((J314*H314)+(L314*H314)),2)</f>
        <v>3881.71</v>
      </c>
      <c r="O314" s="38"/>
      <c r="P314" s="81">
        <v>9.65</v>
      </c>
      <c r="Q314" s="81">
        <v>3.95</v>
      </c>
      <c r="R314" s="81">
        <v>4647.12</v>
      </c>
      <c r="S314" s="81">
        <v>4647.12</v>
      </c>
      <c r="T314" s="64">
        <f t="shared" si="30"/>
        <v>-765.40999999999985</v>
      </c>
      <c r="U314" s="81">
        <f t="shared" si="31"/>
        <v>2754.1</v>
      </c>
      <c r="V314" s="81">
        <f t="shared" si="32"/>
        <v>1127.6099999999999</v>
      </c>
    </row>
    <row r="315" spans="1:22" x14ac:dyDescent="0.25">
      <c r="A315" s="51" t="s">
        <v>3466</v>
      </c>
      <c r="B315" s="91" t="s">
        <v>665</v>
      </c>
      <c r="C315" s="95"/>
      <c r="D315" s="95"/>
      <c r="E315" s="74" t="s">
        <v>80</v>
      </c>
      <c r="F315" s="95"/>
      <c r="G315" s="100"/>
      <c r="H315" s="75"/>
      <c r="I315" s="115"/>
      <c r="J315" s="75"/>
      <c r="K315" s="115"/>
      <c r="L315" s="75"/>
      <c r="M315" s="76">
        <f>M316+M320</f>
        <v>8716.66</v>
      </c>
      <c r="N315" s="76">
        <f>N316+N320</f>
        <v>8716.66</v>
      </c>
      <c r="O315" s="38"/>
      <c r="P315" s="75"/>
      <c r="Q315" s="75"/>
      <c r="R315" s="76">
        <v>10429.84</v>
      </c>
      <c r="S315" s="76">
        <v>10429.84</v>
      </c>
      <c r="T315" s="64">
        <f t="shared" si="30"/>
        <v>-1713.1800000000003</v>
      </c>
      <c r="U315" s="81">
        <f t="shared" si="31"/>
        <v>0</v>
      </c>
      <c r="V315" s="81">
        <f t="shared" si="32"/>
        <v>0</v>
      </c>
    </row>
    <row r="316" spans="1:22" x14ac:dyDescent="0.25">
      <c r="A316" s="51" t="s">
        <v>3467</v>
      </c>
      <c r="B316" s="93" t="s">
        <v>666</v>
      </c>
      <c r="C316" s="97"/>
      <c r="D316" s="97"/>
      <c r="E316" s="83" t="s">
        <v>191</v>
      </c>
      <c r="F316" s="97"/>
      <c r="G316" s="102"/>
      <c r="H316" s="84"/>
      <c r="I316" s="115"/>
      <c r="J316" s="84"/>
      <c r="K316" s="115"/>
      <c r="L316" s="84"/>
      <c r="M316" s="85">
        <f>SUM(M317:M319)</f>
        <v>7705.1</v>
      </c>
      <c r="N316" s="85">
        <f>SUM(N317:N319)</f>
        <v>7705.1</v>
      </c>
      <c r="O316" s="38"/>
      <c r="P316" s="84"/>
      <c r="Q316" s="84"/>
      <c r="R316" s="85">
        <v>9219.83</v>
      </c>
      <c r="S316" s="85">
        <v>9219.83</v>
      </c>
      <c r="T316" s="64">
        <f t="shared" si="30"/>
        <v>-1514.7299999999996</v>
      </c>
      <c r="U316" s="81">
        <f t="shared" si="31"/>
        <v>0</v>
      </c>
      <c r="V316" s="81">
        <f t="shared" si="32"/>
        <v>0</v>
      </c>
    </row>
    <row r="317" spans="1:22" x14ac:dyDescent="0.25">
      <c r="A317" s="51" t="s">
        <v>3468</v>
      </c>
      <c r="B317" s="92" t="s">
        <v>667</v>
      </c>
      <c r="C317" s="77" t="s">
        <v>123</v>
      </c>
      <c r="D317" s="78">
        <v>271608</v>
      </c>
      <c r="E317" s="79" t="s">
        <v>668</v>
      </c>
      <c r="F317" s="80" t="s">
        <v>125</v>
      </c>
      <c r="G317" s="101">
        <v>14.96</v>
      </c>
      <c r="H317" s="81">
        <v>14.96</v>
      </c>
      <c r="I317" s="116">
        <v>452.58</v>
      </c>
      <c r="J317" s="81">
        <v>378.4</v>
      </c>
      <c r="K317" s="116">
        <v>51.41</v>
      </c>
      <c r="L317" s="81">
        <v>42.98</v>
      </c>
      <c r="M317" s="81">
        <f>TRUNC(((J317*G317)+(L317*G317)),2)</f>
        <v>6303.84</v>
      </c>
      <c r="N317" s="81">
        <f>TRUNC(((J317*H317)+(L317*H317)),2)</f>
        <v>6303.84</v>
      </c>
      <c r="O317" s="38"/>
      <c r="P317" s="81">
        <v>452.58</v>
      </c>
      <c r="Q317" s="81">
        <v>51.41</v>
      </c>
      <c r="R317" s="81">
        <v>7539.69</v>
      </c>
      <c r="S317" s="81">
        <v>7539.69</v>
      </c>
      <c r="T317" s="64">
        <f t="shared" si="30"/>
        <v>-1235.8499999999995</v>
      </c>
      <c r="U317" s="81">
        <f t="shared" si="31"/>
        <v>5660.86</v>
      </c>
      <c r="V317" s="81">
        <f t="shared" si="32"/>
        <v>642.98</v>
      </c>
    </row>
    <row r="318" spans="1:22" x14ac:dyDescent="0.25">
      <c r="A318" s="51" t="s">
        <v>3469</v>
      </c>
      <c r="B318" s="92" t="s">
        <v>669</v>
      </c>
      <c r="C318" s="77" t="s">
        <v>274</v>
      </c>
      <c r="D318" s="86" t="s">
        <v>670</v>
      </c>
      <c r="E318" s="79" t="s">
        <v>671</v>
      </c>
      <c r="F318" s="80" t="s">
        <v>125</v>
      </c>
      <c r="G318" s="101">
        <v>0.93</v>
      </c>
      <c r="H318" s="81">
        <v>0.93</v>
      </c>
      <c r="I318" s="116">
        <v>386.78</v>
      </c>
      <c r="J318" s="81">
        <v>323.38</v>
      </c>
      <c r="K318" s="116">
        <v>58.65</v>
      </c>
      <c r="L318" s="81">
        <v>49.03</v>
      </c>
      <c r="M318" s="81">
        <f>TRUNC(((J318*G318)+(L318*G318)),2)</f>
        <v>346.34</v>
      </c>
      <c r="N318" s="81">
        <f>TRUNC(((J318*H318)+(L318*H318)),2)</f>
        <v>346.34</v>
      </c>
      <c r="O318" s="38"/>
      <c r="P318" s="81">
        <v>386.78</v>
      </c>
      <c r="Q318" s="81">
        <v>58.65</v>
      </c>
      <c r="R318" s="81">
        <v>414.24</v>
      </c>
      <c r="S318" s="81">
        <v>414.24</v>
      </c>
      <c r="T318" s="64">
        <f t="shared" si="30"/>
        <v>-67.900000000000034</v>
      </c>
      <c r="U318" s="81">
        <f t="shared" si="31"/>
        <v>300.74</v>
      </c>
      <c r="V318" s="81">
        <f t="shared" si="32"/>
        <v>45.59</v>
      </c>
    </row>
    <row r="319" spans="1:22" x14ac:dyDescent="0.25">
      <c r="A319" s="51" t="s">
        <v>3470</v>
      </c>
      <c r="B319" s="92" t="s">
        <v>672</v>
      </c>
      <c r="C319" s="77" t="s">
        <v>123</v>
      </c>
      <c r="D319" s="78">
        <v>270501</v>
      </c>
      <c r="E319" s="79" t="s">
        <v>149</v>
      </c>
      <c r="F319" s="80" t="s">
        <v>125</v>
      </c>
      <c r="G319" s="101">
        <v>351.64</v>
      </c>
      <c r="H319" s="81">
        <v>351.64</v>
      </c>
      <c r="I319" s="116">
        <v>1.6</v>
      </c>
      <c r="J319" s="81">
        <v>1.33</v>
      </c>
      <c r="K319" s="116">
        <v>2</v>
      </c>
      <c r="L319" s="81">
        <v>1.67</v>
      </c>
      <c r="M319" s="81">
        <f>TRUNC(((J319*G319)+(L319*G319)),2)</f>
        <v>1054.92</v>
      </c>
      <c r="N319" s="81">
        <f>TRUNC(((J319*H319)+(L319*H319)),2)</f>
        <v>1054.92</v>
      </c>
      <c r="O319" s="38"/>
      <c r="P319" s="81">
        <v>1.6</v>
      </c>
      <c r="Q319" s="81">
        <v>2</v>
      </c>
      <c r="R319" s="81">
        <v>1265.9000000000001</v>
      </c>
      <c r="S319" s="81">
        <v>1265.9000000000001</v>
      </c>
      <c r="T319" s="64">
        <f t="shared" si="30"/>
        <v>-210.98000000000002</v>
      </c>
      <c r="U319" s="81">
        <f t="shared" si="31"/>
        <v>467.68</v>
      </c>
      <c r="V319" s="81">
        <f t="shared" si="32"/>
        <v>587.23</v>
      </c>
    </row>
    <row r="320" spans="1:22" x14ac:dyDescent="0.25">
      <c r="A320" s="51" t="s">
        <v>3471</v>
      </c>
      <c r="B320" s="93" t="s">
        <v>673</v>
      </c>
      <c r="C320" s="97"/>
      <c r="D320" s="97"/>
      <c r="E320" s="83" t="s">
        <v>674</v>
      </c>
      <c r="F320" s="97"/>
      <c r="G320" s="102"/>
      <c r="H320" s="84"/>
      <c r="I320" s="115"/>
      <c r="J320" s="84"/>
      <c r="K320" s="115"/>
      <c r="L320" s="84"/>
      <c r="M320" s="85">
        <f>SUM(M321:M322)</f>
        <v>1011.56</v>
      </c>
      <c r="N320" s="85">
        <f>SUM(N321:N322)</f>
        <v>1011.56</v>
      </c>
      <c r="O320" s="38"/>
      <c r="P320" s="84"/>
      <c r="Q320" s="84"/>
      <c r="R320" s="85">
        <v>1210.01</v>
      </c>
      <c r="S320" s="85">
        <v>1210.01</v>
      </c>
      <c r="T320" s="64">
        <f t="shared" si="30"/>
        <v>-198.45000000000005</v>
      </c>
      <c r="U320" s="81">
        <f t="shared" si="31"/>
        <v>0</v>
      </c>
      <c r="V320" s="81">
        <f t="shared" si="32"/>
        <v>0</v>
      </c>
    </row>
    <row r="321" spans="1:22" ht="36" x14ac:dyDescent="0.3">
      <c r="A321" s="51" t="s">
        <v>3472</v>
      </c>
      <c r="B321" s="92" t="s">
        <v>675</v>
      </c>
      <c r="C321" s="77" t="s">
        <v>274</v>
      </c>
      <c r="D321" s="86" t="s">
        <v>676</v>
      </c>
      <c r="E321" s="79" t="s">
        <v>677</v>
      </c>
      <c r="F321" s="80" t="s">
        <v>120</v>
      </c>
      <c r="G321" s="101">
        <v>11</v>
      </c>
      <c r="H321" s="81">
        <v>11</v>
      </c>
      <c r="I321" s="116">
        <v>69.86</v>
      </c>
      <c r="J321" s="81">
        <v>58.4</v>
      </c>
      <c r="K321" s="116">
        <v>14.27</v>
      </c>
      <c r="L321" s="81">
        <v>11.93</v>
      </c>
      <c r="M321" s="81">
        <f>TRUNC(((J321*G321)+(L321*G321)),2)</f>
        <v>773.63</v>
      </c>
      <c r="N321" s="81">
        <f>TRUNC(((J321*H321)+(L321*H321)),2)</f>
        <v>773.63</v>
      </c>
      <c r="O321" s="48"/>
      <c r="P321" s="81">
        <v>69.86</v>
      </c>
      <c r="Q321" s="81">
        <v>14.27</v>
      </c>
      <c r="R321" s="81">
        <v>925.43</v>
      </c>
      <c r="S321" s="81">
        <v>925.43</v>
      </c>
      <c r="T321" s="64">
        <f t="shared" si="30"/>
        <v>-151.79999999999995</v>
      </c>
      <c r="U321" s="81">
        <f t="shared" si="31"/>
        <v>642.4</v>
      </c>
      <c r="V321" s="81">
        <f t="shared" si="32"/>
        <v>131.22999999999999</v>
      </c>
    </row>
    <row r="322" spans="1:22" ht="24" x14ac:dyDescent="0.3">
      <c r="A322" s="51" t="s">
        <v>3473</v>
      </c>
      <c r="B322" s="92" t="s">
        <v>678</v>
      </c>
      <c r="C322" s="77" t="s">
        <v>274</v>
      </c>
      <c r="D322" s="86" t="s">
        <v>679</v>
      </c>
      <c r="E322" s="79" t="s">
        <v>680</v>
      </c>
      <c r="F322" s="80" t="s">
        <v>120</v>
      </c>
      <c r="G322" s="101">
        <v>3</v>
      </c>
      <c r="H322" s="81">
        <v>3</v>
      </c>
      <c r="I322" s="116">
        <v>94.86</v>
      </c>
      <c r="J322" s="81">
        <v>79.31</v>
      </c>
      <c r="K322" s="116">
        <v>0</v>
      </c>
      <c r="L322" s="81">
        <v>0</v>
      </c>
      <c r="M322" s="81">
        <f>TRUNC(((J322*G322)+(L322*G322)),2)</f>
        <v>237.93</v>
      </c>
      <c r="N322" s="81">
        <f>TRUNC(((J322*H322)+(L322*H322)),2)</f>
        <v>237.93</v>
      </c>
      <c r="O322" s="48"/>
      <c r="P322" s="81">
        <v>94.86</v>
      </c>
      <c r="Q322" s="81">
        <v>0</v>
      </c>
      <c r="R322" s="81">
        <v>284.58</v>
      </c>
      <c r="S322" s="81">
        <v>284.58</v>
      </c>
      <c r="T322" s="64">
        <f t="shared" si="30"/>
        <v>-46.649999999999977</v>
      </c>
      <c r="U322" s="81">
        <f t="shared" si="31"/>
        <v>237.93</v>
      </c>
      <c r="V322" s="81">
        <f t="shared" si="32"/>
        <v>0</v>
      </c>
    </row>
    <row r="323" spans="1:22" x14ac:dyDescent="0.25">
      <c r="A323" s="51" t="s">
        <v>3474</v>
      </c>
      <c r="B323" s="90">
        <v>5</v>
      </c>
      <c r="C323" s="96"/>
      <c r="D323" s="96"/>
      <c r="E323" s="69" t="s">
        <v>7</v>
      </c>
      <c r="F323" s="70" t="s">
        <v>120</v>
      </c>
      <c r="G323" s="99">
        <v>1</v>
      </c>
      <c r="H323" s="72"/>
      <c r="I323" s="115"/>
      <c r="J323" s="72"/>
      <c r="K323" s="115"/>
      <c r="L323" s="72"/>
      <c r="M323" s="71">
        <f>M324+M330+M332+M334+M337+M339</f>
        <v>17303.719999999998</v>
      </c>
      <c r="N323" s="71">
        <f>N324+N330+N332+N334+N337+N339</f>
        <v>17303.719999999998</v>
      </c>
      <c r="O323" s="38"/>
      <c r="P323" s="72"/>
      <c r="Q323" s="72"/>
      <c r="R323" s="71">
        <v>20697.34</v>
      </c>
      <c r="S323" s="71">
        <v>20697.34</v>
      </c>
      <c r="T323" s="64">
        <f t="shared" si="30"/>
        <v>-3393.6200000000026</v>
      </c>
      <c r="U323" s="81">
        <f t="shared" si="31"/>
        <v>0</v>
      </c>
      <c r="V323" s="81">
        <f t="shared" si="32"/>
        <v>0</v>
      </c>
    </row>
    <row r="324" spans="1:22" x14ac:dyDescent="0.25">
      <c r="A324" s="51" t="s">
        <v>3475</v>
      </c>
      <c r="B324" s="91" t="s">
        <v>681</v>
      </c>
      <c r="C324" s="95"/>
      <c r="D324" s="95"/>
      <c r="E324" s="74" t="s">
        <v>36</v>
      </c>
      <c r="F324" s="95"/>
      <c r="G324" s="100"/>
      <c r="H324" s="75"/>
      <c r="I324" s="115"/>
      <c r="J324" s="75"/>
      <c r="K324" s="115"/>
      <c r="L324" s="75"/>
      <c r="M324" s="76">
        <f>SUM(M325:M329)</f>
        <v>5281.73</v>
      </c>
      <c r="N324" s="76">
        <f>SUM(N325:N329)</f>
        <v>5281.73</v>
      </c>
      <c r="O324" s="38"/>
      <c r="P324" s="75"/>
      <c r="Q324" s="75"/>
      <c r="R324" s="76">
        <v>6317.61</v>
      </c>
      <c r="S324" s="76">
        <v>6317.61</v>
      </c>
      <c r="T324" s="64">
        <f t="shared" si="30"/>
        <v>-1035.8800000000001</v>
      </c>
      <c r="U324" s="81">
        <f t="shared" si="31"/>
        <v>0</v>
      </c>
      <c r="V324" s="81">
        <f t="shared" si="32"/>
        <v>0</v>
      </c>
    </row>
    <row r="325" spans="1:22" x14ac:dyDescent="0.3">
      <c r="A325" s="51" t="s">
        <v>3476</v>
      </c>
      <c r="B325" s="92" t="s">
        <v>682</v>
      </c>
      <c r="C325" s="77" t="s">
        <v>123</v>
      </c>
      <c r="D325" s="78">
        <v>20121</v>
      </c>
      <c r="E325" s="79" t="s">
        <v>683</v>
      </c>
      <c r="F325" s="80" t="s">
        <v>160</v>
      </c>
      <c r="G325" s="101">
        <v>30.05</v>
      </c>
      <c r="H325" s="81">
        <v>30.05</v>
      </c>
      <c r="I325" s="116">
        <v>0</v>
      </c>
      <c r="J325" s="81">
        <v>0</v>
      </c>
      <c r="K325" s="116">
        <v>161.93</v>
      </c>
      <c r="L325" s="81">
        <v>135.38</v>
      </c>
      <c r="M325" s="81">
        <f>TRUNC(((J325*G325)+(L325*G325)),2)</f>
        <v>4068.16</v>
      </c>
      <c r="N325" s="81">
        <f>TRUNC(((J325*H325)+(L325*H325)),2)</f>
        <v>4068.16</v>
      </c>
      <c r="O325" s="48"/>
      <c r="P325" s="81">
        <v>0</v>
      </c>
      <c r="Q325" s="81">
        <v>161.93</v>
      </c>
      <c r="R325" s="81">
        <v>4865.99</v>
      </c>
      <c r="S325" s="81">
        <v>4865.99</v>
      </c>
      <c r="T325" s="64">
        <f t="shared" si="30"/>
        <v>-797.82999999999993</v>
      </c>
      <c r="U325" s="81">
        <f t="shared" si="31"/>
        <v>0</v>
      </c>
      <c r="V325" s="81">
        <f t="shared" si="32"/>
        <v>4068.16</v>
      </c>
    </row>
    <row r="326" spans="1:22" ht="24" x14ac:dyDescent="0.3">
      <c r="A326" s="51" t="s">
        <v>3477</v>
      </c>
      <c r="B326" s="92" t="s">
        <v>684</v>
      </c>
      <c r="C326" s="77" t="s">
        <v>123</v>
      </c>
      <c r="D326" s="78">
        <v>20118</v>
      </c>
      <c r="E326" s="82" t="s">
        <v>3082</v>
      </c>
      <c r="F326" s="80" t="s">
        <v>160</v>
      </c>
      <c r="G326" s="101">
        <v>12.46</v>
      </c>
      <c r="H326" s="81">
        <v>12.46</v>
      </c>
      <c r="I326" s="116">
        <v>0</v>
      </c>
      <c r="J326" s="81">
        <v>0</v>
      </c>
      <c r="K326" s="116">
        <v>38.93</v>
      </c>
      <c r="L326" s="81">
        <v>32.54</v>
      </c>
      <c r="M326" s="81">
        <f>TRUNC(((J326*G326)+(L326*G326)),2)</f>
        <v>405.44</v>
      </c>
      <c r="N326" s="81">
        <f>TRUNC(((J326*H326)+(L326*H326)),2)</f>
        <v>405.44</v>
      </c>
      <c r="O326" s="48"/>
      <c r="P326" s="81">
        <v>0</v>
      </c>
      <c r="Q326" s="81">
        <v>38.93</v>
      </c>
      <c r="R326" s="81">
        <v>485.06</v>
      </c>
      <c r="S326" s="81">
        <v>485.06</v>
      </c>
      <c r="T326" s="64">
        <f t="shared" si="30"/>
        <v>-79.62</v>
      </c>
      <c r="U326" s="81">
        <f t="shared" si="31"/>
        <v>0</v>
      </c>
      <c r="V326" s="81">
        <f t="shared" si="32"/>
        <v>405.44</v>
      </c>
    </row>
    <row r="327" spans="1:22" ht="24" x14ac:dyDescent="0.3">
      <c r="A327" s="51" t="s">
        <v>3478</v>
      </c>
      <c r="B327" s="92" t="s">
        <v>685</v>
      </c>
      <c r="C327" s="77" t="s">
        <v>274</v>
      </c>
      <c r="D327" s="86" t="s">
        <v>686</v>
      </c>
      <c r="E327" s="82" t="s">
        <v>3083</v>
      </c>
      <c r="F327" s="80" t="s">
        <v>120</v>
      </c>
      <c r="G327" s="101">
        <v>4</v>
      </c>
      <c r="H327" s="81">
        <v>4</v>
      </c>
      <c r="I327" s="116">
        <v>200</v>
      </c>
      <c r="J327" s="81">
        <v>167.22</v>
      </c>
      <c r="K327" s="116">
        <v>15.06</v>
      </c>
      <c r="L327" s="81">
        <v>12.59</v>
      </c>
      <c r="M327" s="81">
        <f>TRUNC(((J327*G327)+(L327*G327)),2)</f>
        <v>719.24</v>
      </c>
      <c r="N327" s="81">
        <f>TRUNC(((J327*H327)+(L327*H327)),2)</f>
        <v>719.24</v>
      </c>
      <c r="O327" s="48"/>
      <c r="P327" s="81">
        <v>200</v>
      </c>
      <c r="Q327" s="81">
        <v>15.06</v>
      </c>
      <c r="R327" s="81">
        <v>860.24</v>
      </c>
      <c r="S327" s="81">
        <v>860.24</v>
      </c>
      <c r="T327" s="64">
        <f t="shared" si="30"/>
        <v>-141</v>
      </c>
      <c r="U327" s="81">
        <f t="shared" si="31"/>
        <v>668.88</v>
      </c>
      <c r="V327" s="81">
        <f t="shared" si="32"/>
        <v>50.36</v>
      </c>
    </row>
    <row r="328" spans="1:22" x14ac:dyDescent="0.25">
      <c r="A328" s="51" t="s">
        <v>3479</v>
      </c>
      <c r="B328" s="92" t="s">
        <v>687</v>
      </c>
      <c r="C328" s="77" t="s">
        <v>274</v>
      </c>
      <c r="D328" s="86" t="s">
        <v>688</v>
      </c>
      <c r="E328" s="79" t="s">
        <v>689</v>
      </c>
      <c r="F328" s="80" t="s">
        <v>417</v>
      </c>
      <c r="G328" s="101">
        <v>1</v>
      </c>
      <c r="H328" s="81">
        <v>1</v>
      </c>
      <c r="I328" s="116">
        <v>0</v>
      </c>
      <c r="J328" s="81">
        <v>0</v>
      </c>
      <c r="K328" s="116">
        <v>28.37</v>
      </c>
      <c r="L328" s="81">
        <v>23.72</v>
      </c>
      <c r="M328" s="81">
        <f>TRUNC(((J328*G328)+(L328*G328)),2)</f>
        <v>23.72</v>
      </c>
      <c r="N328" s="81">
        <f>TRUNC(((J328*H328)+(L328*H328)),2)</f>
        <v>23.72</v>
      </c>
      <c r="O328" s="38"/>
      <c r="P328" s="81">
        <v>0</v>
      </c>
      <c r="Q328" s="81">
        <v>28.37</v>
      </c>
      <c r="R328" s="81">
        <v>28.37</v>
      </c>
      <c r="S328" s="81">
        <v>28.37</v>
      </c>
      <c r="T328" s="64">
        <f t="shared" si="30"/>
        <v>-4.6500000000000021</v>
      </c>
      <c r="U328" s="81">
        <f t="shared" si="31"/>
        <v>0</v>
      </c>
      <c r="V328" s="81">
        <f t="shared" si="32"/>
        <v>23.72</v>
      </c>
    </row>
    <row r="329" spans="1:22" x14ac:dyDescent="0.3">
      <c r="A329" s="51" t="s">
        <v>3480</v>
      </c>
      <c r="B329" s="92" t="s">
        <v>690</v>
      </c>
      <c r="C329" s="77" t="s">
        <v>274</v>
      </c>
      <c r="D329" s="86" t="s">
        <v>691</v>
      </c>
      <c r="E329" s="79" t="s">
        <v>692</v>
      </c>
      <c r="F329" s="80" t="s">
        <v>120</v>
      </c>
      <c r="G329" s="101">
        <v>1</v>
      </c>
      <c r="H329" s="81">
        <v>1</v>
      </c>
      <c r="I329" s="116">
        <v>0</v>
      </c>
      <c r="J329" s="81">
        <v>0</v>
      </c>
      <c r="K329" s="116">
        <v>77.95</v>
      </c>
      <c r="L329" s="81">
        <v>65.17</v>
      </c>
      <c r="M329" s="81">
        <f>TRUNC(((J329*G329)+(L329*G329)),2)</f>
        <v>65.17</v>
      </c>
      <c r="N329" s="81">
        <f>TRUNC(((J329*H329)+(L329*H329)),2)</f>
        <v>65.17</v>
      </c>
      <c r="O329" s="48"/>
      <c r="P329" s="81">
        <v>0</v>
      </c>
      <c r="Q329" s="81">
        <v>77.95</v>
      </c>
      <c r="R329" s="81">
        <v>77.95</v>
      </c>
      <c r="S329" s="81">
        <v>77.95</v>
      </c>
      <c r="T329" s="64">
        <f t="shared" si="30"/>
        <v>-12.780000000000001</v>
      </c>
      <c r="U329" s="81">
        <f t="shared" si="31"/>
        <v>0</v>
      </c>
      <c r="V329" s="81">
        <f t="shared" si="32"/>
        <v>65.17</v>
      </c>
    </row>
    <row r="330" spans="1:22" x14ac:dyDescent="0.25">
      <c r="A330" s="51" t="s">
        <v>3481</v>
      </c>
      <c r="B330" s="91" t="s">
        <v>693</v>
      </c>
      <c r="C330" s="95"/>
      <c r="D330" s="95"/>
      <c r="E330" s="74" t="s">
        <v>38</v>
      </c>
      <c r="F330" s="95"/>
      <c r="G330" s="100"/>
      <c r="H330" s="75"/>
      <c r="I330" s="115"/>
      <c r="J330" s="75"/>
      <c r="K330" s="115"/>
      <c r="L330" s="75"/>
      <c r="M330" s="76">
        <f>M331</f>
        <v>2075.04</v>
      </c>
      <c r="N330" s="76">
        <f>N331</f>
        <v>2075.04</v>
      </c>
      <c r="O330" s="38"/>
      <c r="P330" s="75"/>
      <c r="Q330" s="75"/>
      <c r="R330" s="76">
        <v>2482.48</v>
      </c>
      <c r="S330" s="76">
        <v>2482.48</v>
      </c>
      <c r="T330" s="64">
        <f t="shared" si="30"/>
        <v>-407.44000000000005</v>
      </c>
      <c r="U330" s="81">
        <f t="shared" si="31"/>
        <v>0</v>
      </c>
      <c r="V330" s="81">
        <f t="shared" si="32"/>
        <v>0</v>
      </c>
    </row>
    <row r="331" spans="1:22" x14ac:dyDescent="0.25">
      <c r="A331" s="51" t="s">
        <v>3482</v>
      </c>
      <c r="B331" s="92" t="s">
        <v>694</v>
      </c>
      <c r="C331" s="77" t="s">
        <v>123</v>
      </c>
      <c r="D331" s="78">
        <v>30101</v>
      </c>
      <c r="E331" s="79" t="s">
        <v>188</v>
      </c>
      <c r="F331" s="80" t="s">
        <v>160</v>
      </c>
      <c r="G331" s="101">
        <v>56.51</v>
      </c>
      <c r="H331" s="81">
        <v>56.51</v>
      </c>
      <c r="I331" s="116">
        <v>34.33</v>
      </c>
      <c r="J331" s="81">
        <v>28.7</v>
      </c>
      <c r="K331" s="116">
        <v>9.6</v>
      </c>
      <c r="L331" s="81">
        <v>8.02</v>
      </c>
      <c r="M331" s="81">
        <f>TRUNC(((J331*G331)+(L331*G331)),2)</f>
        <v>2075.04</v>
      </c>
      <c r="N331" s="81">
        <f>TRUNC(((J331*H331)+(L331*H331)),2)</f>
        <v>2075.04</v>
      </c>
      <c r="O331" s="38"/>
      <c r="P331" s="81">
        <v>34.33</v>
      </c>
      <c r="Q331" s="81">
        <v>9.6</v>
      </c>
      <c r="R331" s="81">
        <v>2482.48</v>
      </c>
      <c r="S331" s="81">
        <v>2482.48</v>
      </c>
      <c r="T331" s="64">
        <f t="shared" si="30"/>
        <v>-407.44000000000005</v>
      </c>
      <c r="U331" s="81">
        <f t="shared" si="31"/>
        <v>1621.83</v>
      </c>
      <c r="V331" s="81">
        <f t="shared" si="32"/>
        <v>453.21</v>
      </c>
    </row>
    <row r="332" spans="1:22" x14ac:dyDescent="0.25">
      <c r="A332" s="51" t="s">
        <v>3483</v>
      </c>
      <c r="B332" s="91" t="s">
        <v>695</v>
      </c>
      <c r="C332" s="95"/>
      <c r="D332" s="95"/>
      <c r="E332" s="74" t="s">
        <v>44</v>
      </c>
      <c r="F332" s="95"/>
      <c r="G332" s="100"/>
      <c r="H332" s="75"/>
      <c r="I332" s="115"/>
      <c r="J332" s="75"/>
      <c r="K332" s="115"/>
      <c r="L332" s="75"/>
      <c r="M332" s="76">
        <f>M333</f>
        <v>9093.65</v>
      </c>
      <c r="N332" s="76">
        <f>N333</f>
        <v>9093.65</v>
      </c>
      <c r="O332" s="38"/>
      <c r="P332" s="75"/>
      <c r="Q332" s="75"/>
      <c r="R332" s="76">
        <v>10876.59</v>
      </c>
      <c r="S332" s="76">
        <v>10876.59</v>
      </c>
      <c r="T332" s="64">
        <f t="shared" si="30"/>
        <v>-1782.9400000000005</v>
      </c>
      <c r="U332" s="81">
        <f t="shared" si="31"/>
        <v>0</v>
      </c>
      <c r="V332" s="81">
        <f t="shared" si="32"/>
        <v>0</v>
      </c>
    </row>
    <row r="333" spans="1:22" ht="36" x14ac:dyDescent="0.3">
      <c r="A333" s="51" t="s">
        <v>3484</v>
      </c>
      <c r="B333" s="92" t="s">
        <v>696</v>
      </c>
      <c r="C333" s="77" t="s">
        <v>274</v>
      </c>
      <c r="D333" s="86" t="s">
        <v>697</v>
      </c>
      <c r="E333" s="79" t="s">
        <v>698</v>
      </c>
      <c r="F333" s="80" t="s">
        <v>125</v>
      </c>
      <c r="G333" s="101">
        <v>42.3</v>
      </c>
      <c r="H333" s="81">
        <v>42.3</v>
      </c>
      <c r="I333" s="116">
        <v>257.13</v>
      </c>
      <c r="J333" s="81">
        <v>214.98</v>
      </c>
      <c r="K333" s="116">
        <v>0</v>
      </c>
      <c r="L333" s="81">
        <v>0</v>
      </c>
      <c r="M333" s="81">
        <f>TRUNC(((J333*G333)+(L333*G333)),2)</f>
        <v>9093.65</v>
      </c>
      <c r="N333" s="81">
        <f>TRUNC(((J333*H333)+(L333*H333)),2)</f>
        <v>9093.65</v>
      </c>
      <c r="O333" s="48"/>
      <c r="P333" s="81">
        <v>257.13</v>
      </c>
      <c r="Q333" s="81">
        <v>0</v>
      </c>
      <c r="R333" s="81">
        <v>10876.59</v>
      </c>
      <c r="S333" s="81">
        <v>10876.59</v>
      </c>
      <c r="T333" s="64">
        <f t="shared" ref="T333:T396" si="33">N333-S333</f>
        <v>-1782.9400000000005</v>
      </c>
      <c r="U333" s="81">
        <f t="shared" si="31"/>
        <v>9093.65</v>
      </c>
      <c r="V333" s="81">
        <f t="shared" si="32"/>
        <v>0</v>
      </c>
    </row>
    <row r="334" spans="1:22" x14ac:dyDescent="0.25">
      <c r="A334" s="51" t="s">
        <v>3485</v>
      </c>
      <c r="B334" s="91" t="s">
        <v>699</v>
      </c>
      <c r="C334" s="95"/>
      <c r="D334" s="95"/>
      <c r="E334" s="74" t="s">
        <v>48</v>
      </c>
      <c r="F334" s="95"/>
      <c r="G334" s="100"/>
      <c r="H334" s="75"/>
      <c r="I334" s="115"/>
      <c r="J334" s="75"/>
      <c r="K334" s="115"/>
      <c r="L334" s="75"/>
      <c r="M334" s="76">
        <f>SUM(M335:M336)</f>
        <v>355.11</v>
      </c>
      <c r="N334" s="76">
        <f>SUM(N335:N336)</f>
        <v>355.11</v>
      </c>
      <c r="O334" s="38"/>
      <c r="P334" s="75"/>
      <c r="Q334" s="75"/>
      <c r="R334" s="76">
        <v>424.75</v>
      </c>
      <c r="S334" s="76">
        <v>424.75</v>
      </c>
      <c r="T334" s="64">
        <f t="shared" si="33"/>
        <v>-69.639999999999986</v>
      </c>
      <c r="U334" s="81">
        <f t="shared" si="31"/>
        <v>0</v>
      </c>
      <c r="V334" s="81">
        <f t="shared" si="32"/>
        <v>0</v>
      </c>
    </row>
    <row r="335" spans="1:22" x14ac:dyDescent="0.25">
      <c r="A335" s="51" t="s">
        <v>3486</v>
      </c>
      <c r="B335" s="92" t="s">
        <v>700</v>
      </c>
      <c r="C335" s="77" t="s">
        <v>123</v>
      </c>
      <c r="D335" s="78">
        <v>271417</v>
      </c>
      <c r="E335" s="79" t="s">
        <v>174</v>
      </c>
      <c r="F335" s="80" t="s">
        <v>138</v>
      </c>
      <c r="G335" s="101">
        <v>1.7</v>
      </c>
      <c r="H335" s="81">
        <v>1.7</v>
      </c>
      <c r="I335" s="116">
        <v>18.53</v>
      </c>
      <c r="J335" s="81">
        <v>15.49</v>
      </c>
      <c r="K335" s="116">
        <v>35.86</v>
      </c>
      <c r="L335" s="81">
        <v>29.98</v>
      </c>
      <c r="M335" s="81">
        <f>TRUNC(((J335*G335)+(L335*G335)),2)</f>
        <v>77.290000000000006</v>
      </c>
      <c r="N335" s="81">
        <f>TRUNC(((J335*H335)+(L335*H335)),2)</f>
        <v>77.290000000000006</v>
      </c>
      <c r="O335" s="38"/>
      <c r="P335" s="81">
        <v>18.53</v>
      </c>
      <c r="Q335" s="81">
        <v>35.86</v>
      </c>
      <c r="R335" s="81">
        <v>92.46</v>
      </c>
      <c r="S335" s="81">
        <v>92.46</v>
      </c>
      <c r="T335" s="64">
        <f t="shared" si="33"/>
        <v>-15.169999999999987</v>
      </c>
      <c r="U335" s="81">
        <f t="shared" ref="U335:U398" si="34">TRUNC(J335*H335,2)</f>
        <v>26.33</v>
      </c>
      <c r="V335" s="81">
        <f t="shared" ref="V335:V398" si="35">TRUNC(L335*H335,2)</f>
        <v>50.96</v>
      </c>
    </row>
    <row r="336" spans="1:22" x14ac:dyDescent="0.3">
      <c r="A336" s="51" t="s">
        <v>3487</v>
      </c>
      <c r="B336" s="92" t="s">
        <v>701</v>
      </c>
      <c r="C336" s="77" t="s">
        <v>123</v>
      </c>
      <c r="D336" s="78">
        <v>180324</v>
      </c>
      <c r="E336" s="79" t="s">
        <v>176</v>
      </c>
      <c r="F336" s="80" t="s">
        <v>125</v>
      </c>
      <c r="G336" s="101">
        <v>0.56999999999999995</v>
      </c>
      <c r="H336" s="81">
        <v>0.56999999999999995</v>
      </c>
      <c r="I336" s="116">
        <v>513.88</v>
      </c>
      <c r="J336" s="81">
        <v>429.65</v>
      </c>
      <c r="K336" s="116">
        <v>69.09</v>
      </c>
      <c r="L336" s="81">
        <v>57.76</v>
      </c>
      <c r="M336" s="81">
        <f>TRUNC(((J336*G336)+(L336*G336)),2)</f>
        <v>277.82</v>
      </c>
      <c r="N336" s="81">
        <f>TRUNC(((J336*H336)+(L336*H336)),2)</f>
        <v>277.82</v>
      </c>
      <c r="O336" s="48"/>
      <c r="P336" s="81">
        <v>513.88</v>
      </c>
      <c r="Q336" s="81">
        <v>69.09</v>
      </c>
      <c r="R336" s="81">
        <v>332.29</v>
      </c>
      <c r="S336" s="81">
        <v>332.29</v>
      </c>
      <c r="T336" s="64">
        <f t="shared" si="33"/>
        <v>-54.470000000000027</v>
      </c>
      <c r="U336" s="81">
        <f t="shared" si="34"/>
        <v>244.9</v>
      </c>
      <c r="V336" s="81">
        <f t="shared" si="35"/>
        <v>32.92</v>
      </c>
    </row>
    <row r="337" spans="1:22" x14ac:dyDescent="0.25">
      <c r="A337" s="51" t="s">
        <v>3488</v>
      </c>
      <c r="B337" s="91" t="s">
        <v>702</v>
      </c>
      <c r="C337" s="95"/>
      <c r="D337" s="95"/>
      <c r="E337" s="74" t="s">
        <v>70</v>
      </c>
      <c r="F337" s="95"/>
      <c r="G337" s="100"/>
      <c r="H337" s="75"/>
      <c r="I337" s="115"/>
      <c r="J337" s="75"/>
      <c r="K337" s="115"/>
      <c r="L337" s="75"/>
      <c r="M337" s="76">
        <f>M338</f>
        <v>479.48</v>
      </c>
      <c r="N337" s="76">
        <f>N338</f>
        <v>479.48</v>
      </c>
      <c r="O337" s="38"/>
      <c r="P337" s="75"/>
      <c r="Q337" s="75"/>
      <c r="R337" s="76">
        <v>573.52</v>
      </c>
      <c r="S337" s="76">
        <v>573.52</v>
      </c>
      <c r="T337" s="64">
        <f t="shared" si="33"/>
        <v>-94.039999999999964</v>
      </c>
      <c r="U337" s="81">
        <f t="shared" si="34"/>
        <v>0</v>
      </c>
      <c r="V337" s="81">
        <f t="shared" si="35"/>
        <v>0</v>
      </c>
    </row>
    <row r="338" spans="1:22" ht="24" x14ac:dyDescent="0.3">
      <c r="A338" s="51" t="s">
        <v>3489</v>
      </c>
      <c r="B338" s="92" t="s">
        <v>703</v>
      </c>
      <c r="C338" s="77" t="s">
        <v>123</v>
      </c>
      <c r="D338" s="78">
        <v>221120</v>
      </c>
      <c r="E338" s="79" t="s">
        <v>704</v>
      </c>
      <c r="F338" s="80" t="s">
        <v>125</v>
      </c>
      <c r="G338" s="101">
        <v>2.4300000000000002</v>
      </c>
      <c r="H338" s="81">
        <v>2.4300000000000002</v>
      </c>
      <c r="I338" s="116">
        <v>211.35</v>
      </c>
      <c r="J338" s="81">
        <v>176.7</v>
      </c>
      <c r="K338" s="116">
        <v>24.67</v>
      </c>
      <c r="L338" s="81">
        <v>20.62</v>
      </c>
      <c r="M338" s="81">
        <f>TRUNC(((J338*G338)+(L338*G338)),2)</f>
        <v>479.48</v>
      </c>
      <c r="N338" s="81">
        <f>TRUNC(((J338*H338)+(L338*H338)),2)</f>
        <v>479.48</v>
      </c>
      <c r="O338" s="48"/>
      <c r="P338" s="81">
        <v>211.35</v>
      </c>
      <c r="Q338" s="81">
        <v>24.67</v>
      </c>
      <c r="R338" s="81">
        <v>573.52</v>
      </c>
      <c r="S338" s="81">
        <v>573.52</v>
      </c>
      <c r="T338" s="64">
        <f t="shared" si="33"/>
        <v>-94.039999999999964</v>
      </c>
      <c r="U338" s="81">
        <f t="shared" si="34"/>
        <v>429.38</v>
      </c>
      <c r="V338" s="81">
        <f t="shared" si="35"/>
        <v>50.1</v>
      </c>
    </row>
    <row r="339" spans="1:22" x14ac:dyDescent="0.25">
      <c r="A339" s="51" t="s">
        <v>3490</v>
      </c>
      <c r="B339" s="91" t="s">
        <v>705</v>
      </c>
      <c r="C339" s="95"/>
      <c r="D339" s="95"/>
      <c r="E339" s="74" t="s">
        <v>78</v>
      </c>
      <c r="F339" s="95"/>
      <c r="G339" s="100"/>
      <c r="H339" s="75"/>
      <c r="I339" s="115"/>
      <c r="J339" s="75"/>
      <c r="K339" s="115"/>
      <c r="L339" s="75"/>
      <c r="M339" s="76">
        <f>M340</f>
        <v>18.71</v>
      </c>
      <c r="N339" s="76">
        <f>N340</f>
        <v>18.71</v>
      </c>
      <c r="O339" s="38"/>
      <c r="P339" s="75"/>
      <c r="Q339" s="75"/>
      <c r="R339" s="76">
        <v>22.39</v>
      </c>
      <c r="S339" s="76">
        <v>22.39</v>
      </c>
      <c r="T339" s="64">
        <f t="shared" si="33"/>
        <v>-3.6799999999999997</v>
      </c>
      <c r="U339" s="81">
        <f t="shared" si="34"/>
        <v>0</v>
      </c>
      <c r="V339" s="81">
        <f t="shared" si="35"/>
        <v>0</v>
      </c>
    </row>
    <row r="340" spans="1:22" x14ac:dyDescent="0.3">
      <c r="A340" s="51" t="s">
        <v>3491</v>
      </c>
      <c r="B340" s="92" t="s">
        <v>706</v>
      </c>
      <c r="C340" s="77" t="s">
        <v>123</v>
      </c>
      <c r="D340" s="78">
        <v>261602</v>
      </c>
      <c r="E340" s="79" t="s">
        <v>181</v>
      </c>
      <c r="F340" s="80" t="s">
        <v>125</v>
      </c>
      <c r="G340" s="101">
        <v>0.85</v>
      </c>
      <c r="H340" s="81">
        <v>0.85</v>
      </c>
      <c r="I340" s="116">
        <v>11.48</v>
      </c>
      <c r="J340" s="81">
        <v>9.59</v>
      </c>
      <c r="K340" s="116">
        <v>14.87</v>
      </c>
      <c r="L340" s="81">
        <v>12.43</v>
      </c>
      <c r="M340" s="81">
        <f>TRUNC(((J340*G340)+(L340*G340)),2)</f>
        <v>18.71</v>
      </c>
      <c r="N340" s="81">
        <f>TRUNC(((J340*H340)+(L340*H340)),2)</f>
        <v>18.71</v>
      </c>
      <c r="O340" s="48"/>
      <c r="P340" s="81">
        <v>11.48</v>
      </c>
      <c r="Q340" s="81">
        <v>14.87</v>
      </c>
      <c r="R340" s="81">
        <v>22.39</v>
      </c>
      <c r="S340" s="81">
        <v>22.39</v>
      </c>
      <c r="T340" s="64">
        <f t="shared" si="33"/>
        <v>-3.6799999999999997</v>
      </c>
      <c r="U340" s="81">
        <f t="shared" si="34"/>
        <v>8.15</v>
      </c>
      <c r="V340" s="81">
        <f t="shared" si="35"/>
        <v>10.56</v>
      </c>
    </row>
    <row r="341" spans="1:22" x14ac:dyDescent="0.25">
      <c r="A341" s="51" t="s">
        <v>3492</v>
      </c>
      <c r="B341" s="90">
        <v>6</v>
      </c>
      <c r="C341" s="96"/>
      <c r="D341" s="96"/>
      <c r="E341" s="69" t="s">
        <v>707</v>
      </c>
      <c r="F341" s="70" t="s">
        <v>120</v>
      </c>
      <c r="G341" s="99">
        <v>1</v>
      </c>
      <c r="H341" s="72"/>
      <c r="I341" s="115"/>
      <c r="J341" s="72"/>
      <c r="K341" s="115"/>
      <c r="L341" s="72"/>
      <c r="M341" s="71">
        <f>M342+M344+M346+M359+M375+M409+M434+M442+M445+M447+M449+M452+M455+M465+M477</f>
        <v>440707.25</v>
      </c>
      <c r="N341" s="71">
        <f>N342+N344+N346+N359+N375+N409+N434+N442+N445+N447+N449+N452+N455+N465+N477</f>
        <v>440707.25</v>
      </c>
      <c r="O341" s="38"/>
      <c r="P341" s="72"/>
      <c r="Q341" s="72"/>
      <c r="R341" s="71">
        <v>527311.17000000004</v>
      </c>
      <c r="S341" s="71">
        <v>527311.17000000004</v>
      </c>
      <c r="T341" s="64">
        <f t="shared" si="33"/>
        <v>-86603.920000000042</v>
      </c>
      <c r="U341" s="81">
        <f t="shared" si="34"/>
        <v>0</v>
      </c>
      <c r="V341" s="81">
        <f t="shared" si="35"/>
        <v>0</v>
      </c>
    </row>
    <row r="342" spans="1:22" x14ac:dyDescent="0.25">
      <c r="A342" s="51" t="s">
        <v>3493</v>
      </c>
      <c r="B342" s="91" t="s">
        <v>708</v>
      </c>
      <c r="C342" s="95"/>
      <c r="D342" s="95"/>
      <c r="E342" s="74" t="s">
        <v>36</v>
      </c>
      <c r="F342" s="95"/>
      <c r="G342" s="100"/>
      <c r="H342" s="75"/>
      <c r="I342" s="115"/>
      <c r="J342" s="75"/>
      <c r="K342" s="115"/>
      <c r="L342" s="75"/>
      <c r="M342" s="76">
        <f>M343</f>
        <v>2733.72</v>
      </c>
      <c r="N342" s="76">
        <f>N343</f>
        <v>2733.72</v>
      </c>
      <c r="O342" s="38"/>
      <c r="P342" s="75"/>
      <c r="Q342" s="75"/>
      <c r="R342" s="76">
        <v>3280.46</v>
      </c>
      <c r="S342" s="76">
        <v>3280.46</v>
      </c>
      <c r="T342" s="64">
        <f t="shared" si="33"/>
        <v>-546.74000000000024</v>
      </c>
      <c r="U342" s="81">
        <f t="shared" si="34"/>
        <v>0</v>
      </c>
      <c r="V342" s="81">
        <f t="shared" si="35"/>
        <v>0</v>
      </c>
    </row>
    <row r="343" spans="1:22" ht="24" x14ac:dyDescent="0.3">
      <c r="A343" s="51" t="s">
        <v>3494</v>
      </c>
      <c r="B343" s="92" t="s">
        <v>709</v>
      </c>
      <c r="C343" s="77" t="s">
        <v>123</v>
      </c>
      <c r="D343" s="78">
        <v>20701</v>
      </c>
      <c r="E343" s="79" t="s">
        <v>185</v>
      </c>
      <c r="F343" s="80" t="s">
        <v>125</v>
      </c>
      <c r="G343" s="101">
        <v>614.32000000000005</v>
      </c>
      <c r="H343" s="81">
        <v>614.32000000000005</v>
      </c>
      <c r="I343" s="116">
        <v>3.73</v>
      </c>
      <c r="J343" s="81">
        <v>3.11</v>
      </c>
      <c r="K343" s="116">
        <v>1.61</v>
      </c>
      <c r="L343" s="81">
        <v>1.34</v>
      </c>
      <c r="M343" s="81">
        <f>TRUNC(((J343*G343)+(L343*G343)),2)</f>
        <v>2733.72</v>
      </c>
      <c r="N343" s="81">
        <f>TRUNC(((J343*H343)+(L343*H343)),2)</f>
        <v>2733.72</v>
      </c>
      <c r="O343" s="48"/>
      <c r="P343" s="81">
        <v>3.73</v>
      </c>
      <c r="Q343" s="81">
        <v>1.61</v>
      </c>
      <c r="R343" s="81">
        <v>3280.46</v>
      </c>
      <c r="S343" s="81">
        <v>3280.46</v>
      </c>
      <c r="T343" s="64">
        <f t="shared" si="33"/>
        <v>-546.74000000000024</v>
      </c>
      <c r="U343" s="81">
        <f t="shared" si="34"/>
        <v>1910.53</v>
      </c>
      <c r="V343" s="81">
        <f t="shared" si="35"/>
        <v>823.18</v>
      </c>
    </row>
    <row r="344" spans="1:22" x14ac:dyDescent="0.25">
      <c r="A344" s="51" t="s">
        <v>3495</v>
      </c>
      <c r="B344" s="91" t="s">
        <v>710</v>
      </c>
      <c r="C344" s="95"/>
      <c r="D344" s="95"/>
      <c r="E344" s="74" t="s">
        <v>38</v>
      </c>
      <c r="F344" s="95"/>
      <c r="G344" s="100"/>
      <c r="H344" s="75"/>
      <c r="I344" s="115"/>
      <c r="J344" s="75"/>
      <c r="K344" s="115"/>
      <c r="L344" s="75"/>
      <c r="M344" s="76">
        <f>M345</f>
        <v>1578.96</v>
      </c>
      <c r="N344" s="76">
        <f>N345</f>
        <v>1578.96</v>
      </c>
      <c r="O344" s="38"/>
      <c r="P344" s="75"/>
      <c r="Q344" s="75"/>
      <c r="R344" s="76">
        <v>1888.99</v>
      </c>
      <c r="S344" s="76">
        <v>1888.99</v>
      </c>
      <c r="T344" s="64">
        <f t="shared" si="33"/>
        <v>-310.02999999999997</v>
      </c>
      <c r="U344" s="81">
        <f t="shared" si="34"/>
        <v>0</v>
      </c>
      <c r="V344" s="81">
        <f t="shared" si="35"/>
        <v>0</v>
      </c>
    </row>
    <row r="345" spans="1:22" x14ac:dyDescent="0.25">
      <c r="A345" s="51" t="s">
        <v>3496</v>
      </c>
      <c r="B345" s="92" t="s">
        <v>711</v>
      </c>
      <c r="C345" s="77" t="s">
        <v>123</v>
      </c>
      <c r="D345" s="78">
        <v>30101</v>
      </c>
      <c r="E345" s="79" t="s">
        <v>188</v>
      </c>
      <c r="F345" s="80" t="s">
        <v>160</v>
      </c>
      <c r="G345" s="101">
        <v>43</v>
      </c>
      <c r="H345" s="81">
        <v>43</v>
      </c>
      <c r="I345" s="116">
        <v>34.33</v>
      </c>
      <c r="J345" s="81">
        <v>28.7</v>
      </c>
      <c r="K345" s="116">
        <v>9.6</v>
      </c>
      <c r="L345" s="81">
        <v>8.02</v>
      </c>
      <c r="M345" s="81">
        <f>TRUNC(((J345*G345)+(L345*G345)),2)</f>
        <v>1578.96</v>
      </c>
      <c r="N345" s="81">
        <f>TRUNC(((J345*H345)+(L345*H345)),2)</f>
        <v>1578.96</v>
      </c>
      <c r="O345" s="38"/>
      <c r="P345" s="81">
        <v>34.33</v>
      </c>
      <c r="Q345" s="81">
        <v>9.6</v>
      </c>
      <c r="R345" s="81">
        <v>1888.99</v>
      </c>
      <c r="S345" s="81">
        <v>1888.99</v>
      </c>
      <c r="T345" s="64">
        <f t="shared" si="33"/>
        <v>-310.02999999999997</v>
      </c>
      <c r="U345" s="81">
        <f t="shared" si="34"/>
        <v>1234.0999999999999</v>
      </c>
      <c r="V345" s="81">
        <f t="shared" si="35"/>
        <v>344.86</v>
      </c>
    </row>
    <row r="346" spans="1:22" x14ac:dyDescent="0.25">
      <c r="A346" s="51" t="s">
        <v>3497</v>
      </c>
      <c r="B346" s="91" t="s">
        <v>712</v>
      </c>
      <c r="C346" s="95"/>
      <c r="D346" s="95"/>
      <c r="E346" s="74" t="s">
        <v>40</v>
      </c>
      <c r="F346" s="95"/>
      <c r="G346" s="100"/>
      <c r="H346" s="75"/>
      <c r="I346" s="115"/>
      <c r="J346" s="75"/>
      <c r="K346" s="115"/>
      <c r="L346" s="75"/>
      <c r="M346" s="76">
        <f>M347+M350+M356</f>
        <v>3843.2400000000002</v>
      </c>
      <c r="N346" s="76">
        <f>N347+N350+N356</f>
        <v>3843.2400000000002</v>
      </c>
      <c r="O346" s="38"/>
      <c r="P346" s="75"/>
      <c r="Q346" s="75"/>
      <c r="R346" s="76">
        <v>4608.83</v>
      </c>
      <c r="S346" s="76">
        <v>4608.83</v>
      </c>
      <c r="T346" s="64">
        <f t="shared" si="33"/>
        <v>-765.58999999999969</v>
      </c>
      <c r="U346" s="81">
        <f t="shared" si="34"/>
        <v>0</v>
      </c>
      <c r="V346" s="81">
        <f t="shared" si="35"/>
        <v>0</v>
      </c>
    </row>
    <row r="347" spans="1:22" x14ac:dyDescent="0.25">
      <c r="A347" s="51" t="s">
        <v>3498</v>
      </c>
      <c r="B347" s="93" t="s">
        <v>713</v>
      </c>
      <c r="C347" s="97"/>
      <c r="D347" s="97"/>
      <c r="E347" s="83" t="s">
        <v>714</v>
      </c>
      <c r="F347" s="97"/>
      <c r="G347" s="102"/>
      <c r="H347" s="84"/>
      <c r="I347" s="115"/>
      <c r="J347" s="84"/>
      <c r="K347" s="115"/>
      <c r="L347" s="84"/>
      <c r="M347" s="85">
        <f>SUM(M348:M349)</f>
        <v>475.70000000000005</v>
      </c>
      <c r="N347" s="85">
        <f>SUM(N348:N349)</f>
        <v>475.70000000000005</v>
      </c>
      <c r="O347" s="38"/>
      <c r="P347" s="84"/>
      <c r="Q347" s="84"/>
      <c r="R347" s="85">
        <v>569.1</v>
      </c>
      <c r="S347" s="85">
        <v>569.1</v>
      </c>
      <c r="T347" s="64">
        <f t="shared" si="33"/>
        <v>-93.399999999999977</v>
      </c>
      <c r="U347" s="81">
        <f t="shared" si="34"/>
        <v>0</v>
      </c>
      <c r="V347" s="81">
        <f t="shared" si="35"/>
        <v>0</v>
      </c>
    </row>
    <row r="348" spans="1:22" x14ac:dyDescent="0.25">
      <c r="A348" s="51" t="s">
        <v>3499</v>
      </c>
      <c r="B348" s="92" t="s">
        <v>715</v>
      </c>
      <c r="C348" s="77" t="s">
        <v>123</v>
      </c>
      <c r="D348" s="78">
        <v>40101</v>
      </c>
      <c r="E348" s="79" t="s">
        <v>199</v>
      </c>
      <c r="F348" s="80" t="s">
        <v>160</v>
      </c>
      <c r="G348" s="101">
        <v>10</v>
      </c>
      <c r="H348" s="81">
        <v>10</v>
      </c>
      <c r="I348" s="116">
        <v>0</v>
      </c>
      <c r="J348" s="81">
        <v>0</v>
      </c>
      <c r="K348" s="116">
        <v>34.229999999999997</v>
      </c>
      <c r="L348" s="81">
        <v>28.61</v>
      </c>
      <c r="M348" s="81">
        <f>TRUNC(((J348*G348)+(L348*G348)),2)</f>
        <v>286.10000000000002</v>
      </c>
      <c r="N348" s="81">
        <f>TRUNC(((J348*H348)+(L348*H348)),2)</f>
        <v>286.10000000000002</v>
      </c>
      <c r="O348" s="38"/>
      <c r="P348" s="81">
        <v>0</v>
      </c>
      <c r="Q348" s="81">
        <v>34.229999999999997</v>
      </c>
      <c r="R348" s="81">
        <v>342.3</v>
      </c>
      <c r="S348" s="81">
        <v>342.3</v>
      </c>
      <c r="T348" s="64">
        <f t="shared" si="33"/>
        <v>-56.199999999999989</v>
      </c>
      <c r="U348" s="81">
        <f t="shared" si="34"/>
        <v>0</v>
      </c>
      <c r="V348" s="81">
        <f t="shared" si="35"/>
        <v>286.10000000000002</v>
      </c>
    </row>
    <row r="349" spans="1:22" x14ac:dyDescent="0.25">
      <c r="A349" s="51" t="s">
        <v>3500</v>
      </c>
      <c r="B349" s="92" t="s">
        <v>716</v>
      </c>
      <c r="C349" s="77" t="s">
        <v>123</v>
      </c>
      <c r="D349" s="78">
        <v>40902</v>
      </c>
      <c r="E349" s="79" t="s">
        <v>201</v>
      </c>
      <c r="F349" s="80" t="s">
        <v>160</v>
      </c>
      <c r="G349" s="101">
        <v>10</v>
      </c>
      <c r="H349" s="81">
        <v>10</v>
      </c>
      <c r="I349" s="116">
        <v>0</v>
      </c>
      <c r="J349" s="81">
        <v>0</v>
      </c>
      <c r="K349" s="116">
        <v>22.68</v>
      </c>
      <c r="L349" s="81">
        <v>18.96</v>
      </c>
      <c r="M349" s="81">
        <f>TRUNC(((J349*G349)+(L349*G349)),2)</f>
        <v>189.6</v>
      </c>
      <c r="N349" s="81">
        <f>TRUNC(((J349*H349)+(L349*H349)),2)</f>
        <v>189.6</v>
      </c>
      <c r="O349" s="38"/>
      <c r="P349" s="81">
        <v>0</v>
      </c>
      <c r="Q349" s="81">
        <v>22.68</v>
      </c>
      <c r="R349" s="81">
        <v>226.8</v>
      </c>
      <c r="S349" s="81">
        <v>226.8</v>
      </c>
      <c r="T349" s="64">
        <f t="shared" si="33"/>
        <v>-37.200000000000017</v>
      </c>
      <c r="U349" s="81">
        <f t="shared" si="34"/>
        <v>0</v>
      </c>
      <c r="V349" s="81">
        <f t="shared" si="35"/>
        <v>189.6</v>
      </c>
    </row>
    <row r="350" spans="1:22" x14ac:dyDescent="0.25">
      <c r="A350" s="51" t="s">
        <v>3501</v>
      </c>
      <c r="B350" s="93" t="s">
        <v>717</v>
      </c>
      <c r="C350" s="97"/>
      <c r="D350" s="97"/>
      <c r="E350" s="83" t="s">
        <v>718</v>
      </c>
      <c r="F350" s="97"/>
      <c r="G350" s="102"/>
      <c r="H350" s="84"/>
      <c r="I350" s="115"/>
      <c r="J350" s="84"/>
      <c r="K350" s="115"/>
      <c r="L350" s="84"/>
      <c r="M350" s="85">
        <f>SUM(M351:M355)</f>
        <v>351.24</v>
      </c>
      <c r="N350" s="85">
        <f>SUM(N351:N355)</f>
        <v>351.24</v>
      </c>
      <c r="O350" s="38"/>
      <c r="P350" s="84"/>
      <c r="Q350" s="84"/>
      <c r="R350" s="85">
        <v>421.39</v>
      </c>
      <c r="S350" s="85">
        <v>421.39</v>
      </c>
      <c r="T350" s="64">
        <f t="shared" si="33"/>
        <v>-70.149999999999977</v>
      </c>
      <c r="U350" s="81">
        <f t="shared" si="34"/>
        <v>0</v>
      </c>
      <c r="V350" s="81">
        <f t="shared" si="35"/>
        <v>0</v>
      </c>
    </row>
    <row r="351" spans="1:22" x14ac:dyDescent="0.25">
      <c r="A351" s="51" t="s">
        <v>3502</v>
      </c>
      <c r="B351" s="92" t="s">
        <v>719</v>
      </c>
      <c r="C351" s="77" t="s">
        <v>123</v>
      </c>
      <c r="D351" s="78">
        <v>41004</v>
      </c>
      <c r="E351" s="79" t="s">
        <v>159</v>
      </c>
      <c r="F351" s="80" t="s">
        <v>160</v>
      </c>
      <c r="G351" s="101">
        <v>17.43</v>
      </c>
      <c r="H351" s="81">
        <v>17.43</v>
      </c>
      <c r="I351" s="116">
        <v>1.78</v>
      </c>
      <c r="J351" s="81">
        <v>1.48</v>
      </c>
      <c r="K351" s="116">
        <v>0</v>
      </c>
      <c r="L351" s="81">
        <v>0</v>
      </c>
      <c r="M351" s="81">
        <f>TRUNC(((J351*G351)+(L351*G351)),2)</f>
        <v>25.79</v>
      </c>
      <c r="N351" s="81">
        <f>TRUNC(((J351*H351)+(L351*H351)),2)</f>
        <v>25.79</v>
      </c>
      <c r="O351" s="38"/>
      <c r="P351" s="81">
        <v>1.78</v>
      </c>
      <c r="Q351" s="81">
        <v>0</v>
      </c>
      <c r="R351" s="81">
        <v>31.02</v>
      </c>
      <c r="S351" s="81">
        <v>31.02</v>
      </c>
      <c r="T351" s="64">
        <f t="shared" si="33"/>
        <v>-5.23</v>
      </c>
      <c r="U351" s="81">
        <f t="shared" si="34"/>
        <v>25.79</v>
      </c>
      <c r="V351" s="81">
        <f t="shared" si="35"/>
        <v>0</v>
      </c>
    </row>
    <row r="352" spans="1:22" x14ac:dyDescent="0.25">
      <c r="A352" s="51" t="s">
        <v>3503</v>
      </c>
      <c r="B352" s="92" t="s">
        <v>720</v>
      </c>
      <c r="C352" s="77" t="s">
        <v>123</v>
      </c>
      <c r="D352" s="78">
        <v>41005</v>
      </c>
      <c r="E352" s="79" t="s">
        <v>162</v>
      </c>
      <c r="F352" s="80" t="s">
        <v>160</v>
      </c>
      <c r="G352" s="101">
        <v>17.43</v>
      </c>
      <c r="H352" s="81">
        <v>17.43</v>
      </c>
      <c r="I352" s="116">
        <v>1.31</v>
      </c>
      <c r="J352" s="81">
        <v>1.0900000000000001</v>
      </c>
      <c r="K352" s="116">
        <v>0</v>
      </c>
      <c r="L352" s="81">
        <v>0</v>
      </c>
      <c r="M352" s="81">
        <f>TRUNC(((J352*G352)+(L352*G352)),2)</f>
        <v>18.989999999999998</v>
      </c>
      <c r="N352" s="81">
        <f>TRUNC(((J352*H352)+(L352*H352)),2)</f>
        <v>18.989999999999998</v>
      </c>
      <c r="O352" s="38"/>
      <c r="P352" s="81">
        <v>1.31</v>
      </c>
      <c r="Q352" s="81">
        <v>0</v>
      </c>
      <c r="R352" s="81">
        <v>22.83</v>
      </c>
      <c r="S352" s="81">
        <v>22.83</v>
      </c>
      <c r="T352" s="64">
        <f t="shared" si="33"/>
        <v>-3.84</v>
      </c>
      <c r="U352" s="81">
        <f t="shared" si="34"/>
        <v>18.989999999999998</v>
      </c>
      <c r="V352" s="81">
        <f t="shared" si="35"/>
        <v>0</v>
      </c>
    </row>
    <row r="353" spans="1:22" x14ac:dyDescent="0.25">
      <c r="A353" s="51" t="s">
        <v>3504</v>
      </c>
      <c r="B353" s="92" t="s">
        <v>721</v>
      </c>
      <c r="C353" s="77" t="s">
        <v>123</v>
      </c>
      <c r="D353" s="78">
        <v>41012</v>
      </c>
      <c r="E353" s="79" t="s">
        <v>164</v>
      </c>
      <c r="F353" s="80" t="s">
        <v>160</v>
      </c>
      <c r="G353" s="101">
        <v>17.43</v>
      </c>
      <c r="H353" s="81">
        <v>17.43</v>
      </c>
      <c r="I353" s="116">
        <v>5</v>
      </c>
      <c r="J353" s="81">
        <v>4.18</v>
      </c>
      <c r="K353" s="116">
        <v>0</v>
      </c>
      <c r="L353" s="81">
        <v>0</v>
      </c>
      <c r="M353" s="81">
        <f>TRUNC(((J353*G353)+(L353*G353)),2)</f>
        <v>72.849999999999994</v>
      </c>
      <c r="N353" s="81">
        <f>TRUNC(((J353*H353)+(L353*H353)),2)</f>
        <v>72.849999999999994</v>
      </c>
      <c r="O353" s="38"/>
      <c r="P353" s="81">
        <v>5</v>
      </c>
      <c r="Q353" s="81">
        <v>0</v>
      </c>
      <c r="R353" s="81">
        <v>87.15</v>
      </c>
      <c r="S353" s="81">
        <v>87.15</v>
      </c>
      <c r="T353" s="64">
        <f t="shared" si="33"/>
        <v>-14.300000000000011</v>
      </c>
      <c r="U353" s="81">
        <f t="shared" si="34"/>
        <v>72.849999999999994</v>
      </c>
      <c r="V353" s="81">
        <f t="shared" si="35"/>
        <v>0</v>
      </c>
    </row>
    <row r="354" spans="1:22" x14ac:dyDescent="0.25">
      <c r="A354" s="51" t="s">
        <v>3505</v>
      </c>
      <c r="B354" s="92" t="s">
        <v>722</v>
      </c>
      <c r="C354" s="77" t="s">
        <v>123</v>
      </c>
      <c r="D354" s="78">
        <v>41006</v>
      </c>
      <c r="E354" s="79" t="s">
        <v>166</v>
      </c>
      <c r="F354" s="80" t="s">
        <v>167</v>
      </c>
      <c r="G354" s="101">
        <v>87.15</v>
      </c>
      <c r="H354" s="81">
        <v>87.15</v>
      </c>
      <c r="I354" s="116">
        <v>2.5099999999999998</v>
      </c>
      <c r="J354" s="81">
        <v>2.09</v>
      </c>
      <c r="K354" s="116">
        <v>0</v>
      </c>
      <c r="L354" s="81">
        <v>0</v>
      </c>
      <c r="M354" s="81">
        <f>TRUNC(((J354*G354)+(L354*G354)),2)</f>
        <v>182.14</v>
      </c>
      <c r="N354" s="81">
        <f>TRUNC(((J354*H354)+(L354*H354)),2)</f>
        <v>182.14</v>
      </c>
      <c r="O354" s="38"/>
      <c r="P354" s="81">
        <v>2.5099999999999998</v>
      </c>
      <c r="Q354" s="81">
        <v>0</v>
      </c>
      <c r="R354" s="81">
        <v>218.74</v>
      </c>
      <c r="S354" s="81">
        <v>218.74</v>
      </c>
      <c r="T354" s="64">
        <f t="shared" si="33"/>
        <v>-36.600000000000023</v>
      </c>
      <c r="U354" s="81">
        <f t="shared" si="34"/>
        <v>182.14</v>
      </c>
      <c r="V354" s="81">
        <f t="shared" si="35"/>
        <v>0</v>
      </c>
    </row>
    <row r="355" spans="1:22" x14ac:dyDescent="0.25">
      <c r="A355" s="51" t="s">
        <v>3506</v>
      </c>
      <c r="B355" s="92" t="s">
        <v>723</v>
      </c>
      <c r="C355" s="77" t="s">
        <v>123</v>
      </c>
      <c r="D355" s="78">
        <v>41008</v>
      </c>
      <c r="E355" s="79" t="s">
        <v>171</v>
      </c>
      <c r="F355" s="80" t="s">
        <v>160</v>
      </c>
      <c r="G355" s="101">
        <v>13.95</v>
      </c>
      <c r="H355" s="81">
        <v>13.95</v>
      </c>
      <c r="I355" s="116">
        <v>4.42</v>
      </c>
      <c r="J355" s="81">
        <v>3.69</v>
      </c>
      <c r="K355" s="116">
        <v>0</v>
      </c>
      <c r="L355" s="81">
        <v>0</v>
      </c>
      <c r="M355" s="81">
        <f>TRUNC(((J355*G355)+(L355*G355)),2)</f>
        <v>51.47</v>
      </c>
      <c r="N355" s="81">
        <f>TRUNC(((J355*H355)+(L355*H355)),2)</f>
        <v>51.47</v>
      </c>
      <c r="O355" s="38"/>
      <c r="P355" s="81">
        <v>4.42</v>
      </c>
      <c r="Q355" s="81">
        <v>0</v>
      </c>
      <c r="R355" s="81">
        <v>61.65</v>
      </c>
      <c r="S355" s="81">
        <v>61.65</v>
      </c>
      <c r="T355" s="64">
        <f t="shared" si="33"/>
        <v>-10.18</v>
      </c>
      <c r="U355" s="81">
        <f t="shared" si="34"/>
        <v>51.47</v>
      </c>
      <c r="V355" s="81">
        <f t="shared" si="35"/>
        <v>0</v>
      </c>
    </row>
    <row r="356" spans="1:22" x14ac:dyDescent="0.25">
      <c r="A356" s="51" t="s">
        <v>3507</v>
      </c>
      <c r="B356" s="93" t="s">
        <v>724</v>
      </c>
      <c r="C356" s="97"/>
      <c r="D356" s="97"/>
      <c r="E356" s="83" t="s">
        <v>427</v>
      </c>
      <c r="F356" s="97"/>
      <c r="G356" s="102"/>
      <c r="H356" s="84"/>
      <c r="I356" s="115"/>
      <c r="J356" s="84"/>
      <c r="K356" s="115"/>
      <c r="L356" s="84"/>
      <c r="M356" s="85">
        <f>SUM(M357:M358)</f>
        <v>3016.3</v>
      </c>
      <c r="N356" s="85">
        <f>SUM(N357:N358)</f>
        <v>3016.3</v>
      </c>
      <c r="O356" s="38"/>
      <c r="P356" s="84"/>
      <c r="Q356" s="84"/>
      <c r="R356" s="85">
        <v>3618.34</v>
      </c>
      <c r="S356" s="85">
        <v>3618.34</v>
      </c>
      <c r="T356" s="64">
        <f t="shared" si="33"/>
        <v>-602.04</v>
      </c>
      <c r="U356" s="81">
        <f t="shared" si="34"/>
        <v>0</v>
      </c>
      <c r="V356" s="81">
        <f t="shared" si="35"/>
        <v>0</v>
      </c>
    </row>
    <row r="357" spans="1:22" ht="24" x14ac:dyDescent="0.3">
      <c r="A357" s="51" t="s">
        <v>3508</v>
      </c>
      <c r="B357" s="92" t="s">
        <v>725</v>
      </c>
      <c r="C357" s="77" t="s">
        <v>123</v>
      </c>
      <c r="D357" s="78">
        <v>41140</v>
      </c>
      <c r="E357" s="82" t="s">
        <v>3062</v>
      </c>
      <c r="F357" s="80" t="s">
        <v>125</v>
      </c>
      <c r="G357" s="101">
        <v>614.32000000000005</v>
      </c>
      <c r="H357" s="81">
        <v>614.32000000000005</v>
      </c>
      <c r="I357" s="116">
        <v>0</v>
      </c>
      <c r="J357" s="81">
        <v>0</v>
      </c>
      <c r="K357" s="116">
        <v>2.72</v>
      </c>
      <c r="L357" s="81">
        <v>2.27</v>
      </c>
      <c r="M357" s="81">
        <f>TRUNC(((J357*G357)+(L357*G357)),2)</f>
        <v>1394.5</v>
      </c>
      <c r="N357" s="81">
        <f>TRUNC(((J357*H357)+(L357*H357)),2)</f>
        <v>1394.5</v>
      </c>
      <c r="O357" s="48"/>
      <c r="P357" s="81">
        <v>0</v>
      </c>
      <c r="Q357" s="81">
        <v>2.72</v>
      </c>
      <c r="R357" s="81">
        <v>1670.95</v>
      </c>
      <c r="S357" s="81">
        <v>1670.95</v>
      </c>
      <c r="T357" s="64">
        <f t="shared" si="33"/>
        <v>-276.45000000000005</v>
      </c>
      <c r="U357" s="81">
        <f t="shared" si="34"/>
        <v>0</v>
      </c>
      <c r="V357" s="81">
        <f t="shared" si="35"/>
        <v>1394.5</v>
      </c>
    </row>
    <row r="358" spans="1:22" ht="24" x14ac:dyDescent="0.3">
      <c r="A358" s="51" t="s">
        <v>3509</v>
      </c>
      <c r="B358" s="92" t="s">
        <v>726</v>
      </c>
      <c r="C358" s="77" t="s">
        <v>194</v>
      </c>
      <c r="D358" s="78">
        <v>97083</v>
      </c>
      <c r="E358" s="79" t="s">
        <v>195</v>
      </c>
      <c r="F358" s="80" t="s">
        <v>125</v>
      </c>
      <c r="G358" s="101">
        <v>614.32000000000005</v>
      </c>
      <c r="H358" s="81">
        <v>614.32000000000005</v>
      </c>
      <c r="I358" s="116">
        <v>0.91</v>
      </c>
      <c r="J358" s="81">
        <v>0.76</v>
      </c>
      <c r="K358" s="116">
        <v>2.2599999999999998</v>
      </c>
      <c r="L358" s="81">
        <v>1.88</v>
      </c>
      <c r="M358" s="81">
        <f>TRUNC(((J358*G358)+(L358*G358)),2)</f>
        <v>1621.8</v>
      </c>
      <c r="N358" s="81">
        <f>TRUNC(((J358*H358)+(L358*H358)),2)</f>
        <v>1621.8</v>
      </c>
      <c r="O358" s="48"/>
      <c r="P358" s="81">
        <v>0.91</v>
      </c>
      <c r="Q358" s="81">
        <v>2.2599999999999998</v>
      </c>
      <c r="R358" s="81">
        <v>1947.39</v>
      </c>
      <c r="S358" s="81">
        <v>1947.39</v>
      </c>
      <c r="T358" s="64">
        <f t="shared" si="33"/>
        <v>-325.59000000000015</v>
      </c>
      <c r="U358" s="81">
        <f t="shared" si="34"/>
        <v>466.88</v>
      </c>
      <c r="V358" s="81">
        <f t="shared" si="35"/>
        <v>1154.92</v>
      </c>
    </row>
    <row r="359" spans="1:22" x14ac:dyDescent="0.25">
      <c r="A359" s="51" t="s">
        <v>3510</v>
      </c>
      <c r="B359" s="91" t="s">
        <v>727</v>
      </c>
      <c r="C359" s="95"/>
      <c r="D359" s="95"/>
      <c r="E359" s="74" t="s">
        <v>42</v>
      </c>
      <c r="F359" s="95"/>
      <c r="G359" s="100"/>
      <c r="H359" s="75"/>
      <c r="I359" s="115"/>
      <c r="J359" s="75"/>
      <c r="K359" s="115"/>
      <c r="L359" s="75"/>
      <c r="M359" s="76">
        <f>M360+M364+M373</f>
        <v>27748.940000000002</v>
      </c>
      <c r="N359" s="76">
        <f>N360+N364+N373</f>
        <v>27748.940000000002</v>
      </c>
      <c r="O359" s="38"/>
      <c r="P359" s="75"/>
      <c r="Q359" s="75"/>
      <c r="R359" s="76">
        <v>33201.1</v>
      </c>
      <c r="S359" s="76">
        <v>33201.1</v>
      </c>
      <c r="T359" s="64">
        <f t="shared" si="33"/>
        <v>-5452.1599999999962</v>
      </c>
      <c r="U359" s="81">
        <f t="shared" si="34"/>
        <v>0</v>
      </c>
      <c r="V359" s="81">
        <f t="shared" si="35"/>
        <v>0</v>
      </c>
    </row>
    <row r="360" spans="1:22" x14ac:dyDescent="0.25">
      <c r="A360" s="51" t="s">
        <v>3511</v>
      </c>
      <c r="B360" s="93" t="s">
        <v>728</v>
      </c>
      <c r="C360" s="97"/>
      <c r="D360" s="97"/>
      <c r="E360" s="83" t="s">
        <v>204</v>
      </c>
      <c r="F360" s="97"/>
      <c r="G360" s="102"/>
      <c r="H360" s="84"/>
      <c r="I360" s="115"/>
      <c r="J360" s="84"/>
      <c r="K360" s="115"/>
      <c r="L360" s="84"/>
      <c r="M360" s="85">
        <f>SUM(M361:M363)</f>
        <v>14479.37</v>
      </c>
      <c r="N360" s="85">
        <f>SUM(N361:N363)</f>
        <v>14479.37</v>
      </c>
      <c r="O360" s="38"/>
      <c r="P360" s="84"/>
      <c r="Q360" s="84"/>
      <c r="R360" s="85">
        <v>17328.650000000001</v>
      </c>
      <c r="S360" s="85">
        <v>17328.650000000001</v>
      </c>
      <c r="T360" s="64">
        <f t="shared" si="33"/>
        <v>-2849.2800000000007</v>
      </c>
      <c r="U360" s="81">
        <f t="shared" si="34"/>
        <v>0</v>
      </c>
      <c r="V360" s="81">
        <f t="shared" si="35"/>
        <v>0</v>
      </c>
    </row>
    <row r="361" spans="1:22" x14ac:dyDescent="0.25">
      <c r="A361" s="51" t="s">
        <v>3512</v>
      </c>
      <c r="B361" s="92" t="s">
        <v>729</v>
      </c>
      <c r="C361" s="77" t="s">
        <v>123</v>
      </c>
      <c r="D361" s="78">
        <v>50302</v>
      </c>
      <c r="E361" s="79" t="s">
        <v>206</v>
      </c>
      <c r="F361" s="80" t="s">
        <v>138</v>
      </c>
      <c r="G361" s="101">
        <v>129.5</v>
      </c>
      <c r="H361" s="81">
        <v>129.5</v>
      </c>
      <c r="I361" s="116">
        <v>31.84</v>
      </c>
      <c r="J361" s="81">
        <v>26.62</v>
      </c>
      <c r="K361" s="116">
        <v>37.479999999999997</v>
      </c>
      <c r="L361" s="81">
        <v>31.33</v>
      </c>
      <c r="M361" s="81">
        <f>TRUNC(((J361*G361)+(L361*G361)),2)</f>
        <v>7504.52</v>
      </c>
      <c r="N361" s="81">
        <f>TRUNC(((J361*H361)+(L361*H361)),2)</f>
        <v>7504.52</v>
      </c>
      <c r="O361" s="38"/>
      <c r="P361" s="81">
        <v>31.84</v>
      </c>
      <c r="Q361" s="81">
        <v>37.479999999999997</v>
      </c>
      <c r="R361" s="81">
        <v>8976.94</v>
      </c>
      <c r="S361" s="81">
        <v>8976.94</v>
      </c>
      <c r="T361" s="64">
        <f t="shared" si="33"/>
        <v>-1472.42</v>
      </c>
      <c r="U361" s="81">
        <f t="shared" si="34"/>
        <v>3447.29</v>
      </c>
      <c r="V361" s="81">
        <f t="shared" si="35"/>
        <v>4057.23</v>
      </c>
    </row>
    <row r="362" spans="1:22" x14ac:dyDescent="0.25">
      <c r="A362" s="51" t="s">
        <v>3513</v>
      </c>
      <c r="B362" s="92" t="s">
        <v>730</v>
      </c>
      <c r="C362" s="77" t="s">
        <v>194</v>
      </c>
      <c r="D362" s="78">
        <v>95577</v>
      </c>
      <c r="E362" s="79" t="s">
        <v>731</v>
      </c>
      <c r="F362" s="80" t="s">
        <v>209</v>
      </c>
      <c r="G362" s="101">
        <v>554.54</v>
      </c>
      <c r="H362" s="81">
        <v>554.54</v>
      </c>
      <c r="I362" s="116">
        <v>10.07</v>
      </c>
      <c r="J362" s="81">
        <v>8.41</v>
      </c>
      <c r="K362" s="116">
        <v>0.95</v>
      </c>
      <c r="L362" s="81">
        <v>0.79</v>
      </c>
      <c r="M362" s="81">
        <f>TRUNC(((J362*G362)+(L362*G362)),2)</f>
        <v>5101.76</v>
      </c>
      <c r="N362" s="81">
        <f>TRUNC(((J362*H362)+(L362*H362)),2)</f>
        <v>5101.76</v>
      </c>
      <c r="O362" s="38"/>
      <c r="P362" s="81">
        <v>10.07</v>
      </c>
      <c r="Q362" s="81">
        <v>0.95</v>
      </c>
      <c r="R362" s="81">
        <v>6111.03</v>
      </c>
      <c r="S362" s="81">
        <v>6111.03</v>
      </c>
      <c r="T362" s="64">
        <f t="shared" si="33"/>
        <v>-1009.2699999999995</v>
      </c>
      <c r="U362" s="81">
        <f t="shared" si="34"/>
        <v>4663.68</v>
      </c>
      <c r="V362" s="81">
        <f t="shared" si="35"/>
        <v>438.08</v>
      </c>
    </row>
    <row r="363" spans="1:22" x14ac:dyDescent="0.25">
      <c r="A363" s="51" t="s">
        <v>3514</v>
      </c>
      <c r="B363" s="92" t="s">
        <v>732</v>
      </c>
      <c r="C363" s="77" t="s">
        <v>123</v>
      </c>
      <c r="D363" s="78">
        <v>52014</v>
      </c>
      <c r="E363" s="79" t="s">
        <v>211</v>
      </c>
      <c r="F363" s="80" t="s">
        <v>209</v>
      </c>
      <c r="G363" s="101">
        <v>146.44999999999999</v>
      </c>
      <c r="H363" s="81">
        <v>146.44999999999999</v>
      </c>
      <c r="I363" s="116">
        <v>12.69</v>
      </c>
      <c r="J363" s="81">
        <v>10.61</v>
      </c>
      <c r="K363" s="116">
        <v>2.61</v>
      </c>
      <c r="L363" s="81">
        <v>2.1800000000000002</v>
      </c>
      <c r="M363" s="81">
        <f>TRUNC(((J363*G363)+(L363*G363)),2)</f>
        <v>1873.09</v>
      </c>
      <c r="N363" s="81">
        <f>TRUNC(((J363*H363)+(L363*H363)),2)</f>
        <v>1873.09</v>
      </c>
      <c r="O363" s="38"/>
      <c r="P363" s="81">
        <v>12.69</v>
      </c>
      <c r="Q363" s="81">
        <v>2.61</v>
      </c>
      <c r="R363" s="81">
        <v>2240.6799999999998</v>
      </c>
      <c r="S363" s="81">
        <v>2240.6799999999998</v>
      </c>
      <c r="T363" s="64">
        <f t="shared" si="33"/>
        <v>-367.58999999999992</v>
      </c>
      <c r="U363" s="81">
        <f t="shared" si="34"/>
        <v>1553.83</v>
      </c>
      <c r="V363" s="81">
        <f t="shared" si="35"/>
        <v>319.26</v>
      </c>
    </row>
    <row r="364" spans="1:22" x14ac:dyDescent="0.25">
      <c r="A364" s="51" t="s">
        <v>3515</v>
      </c>
      <c r="B364" s="93" t="s">
        <v>733</v>
      </c>
      <c r="C364" s="97"/>
      <c r="D364" s="97"/>
      <c r="E364" s="83" t="s">
        <v>213</v>
      </c>
      <c r="F364" s="97"/>
      <c r="G364" s="102"/>
      <c r="H364" s="84"/>
      <c r="I364" s="115"/>
      <c r="J364" s="84"/>
      <c r="K364" s="115"/>
      <c r="L364" s="84"/>
      <c r="M364" s="85">
        <f>SUM(M365:M372)</f>
        <v>13194.33</v>
      </c>
      <c r="N364" s="85">
        <f>SUM(N365:N372)</f>
        <v>13194.33</v>
      </c>
      <c r="O364" s="38"/>
      <c r="P364" s="84"/>
      <c r="Q364" s="84"/>
      <c r="R364" s="85">
        <v>15782.45</v>
      </c>
      <c r="S364" s="85">
        <v>15782.45</v>
      </c>
      <c r="T364" s="64">
        <f t="shared" si="33"/>
        <v>-2588.1200000000008</v>
      </c>
      <c r="U364" s="81">
        <f t="shared" si="34"/>
        <v>0</v>
      </c>
      <c r="V364" s="81">
        <f t="shared" si="35"/>
        <v>0</v>
      </c>
    </row>
    <row r="365" spans="1:22" x14ac:dyDescent="0.25">
      <c r="A365" s="51" t="s">
        <v>3516</v>
      </c>
      <c r="B365" s="92" t="s">
        <v>734</v>
      </c>
      <c r="C365" s="77" t="s">
        <v>123</v>
      </c>
      <c r="D365" s="78">
        <v>50901</v>
      </c>
      <c r="E365" s="79" t="s">
        <v>215</v>
      </c>
      <c r="F365" s="80" t="s">
        <v>160</v>
      </c>
      <c r="G365" s="101">
        <v>16.89</v>
      </c>
      <c r="H365" s="81">
        <v>16.89</v>
      </c>
      <c r="I365" s="116">
        <v>0</v>
      </c>
      <c r="J365" s="81">
        <v>0</v>
      </c>
      <c r="K365" s="116">
        <v>43.34</v>
      </c>
      <c r="L365" s="81">
        <v>36.229999999999997</v>
      </c>
      <c r="M365" s="81">
        <f t="shared" ref="M365:M372" si="36">TRUNC(((J365*G365)+(L365*G365)),2)</f>
        <v>611.91999999999996</v>
      </c>
      <c r="N365" s="81">
        <f t="shared" ref="N365:N372" si="37">TRUNC(((J365*H365)+(L365*H365)),2)</f>
        <v>611.91999999999996</v>
      </c>
      <c r="O365" s="38"/>
      <c r="P365" s="81">
        <v>0</v>
      </c>
      <c r="Q365" s="81">
        <v>43.34</v>
      </c>
      <c r="R365" s="81">
        <v>732.01</v>
      </c>
      <c r="S365" s="81">
        <v>732.01</v>
      </c>
      <c r="T365" s="64">
        <f t="shared" si="33"/>
        <v>-120.09000000000003</v>
      </c>
      <c r="U365" s="81">
        <f t="shared" si="34"/>
        <v>0</v>
      </c>
      <c r="V365" s="81">
        <f t="shared" si="35"/>
        <v>611.91999999999996</v>
      </c>
    </row>
    <row r="366" spans="1:22" x14ac:dyDescent="0.25">
      <c r="A366" s="51" t="s">
        <v>3517</v>
      </c>
      <c r="B366" s="92" t="s">
        <v>735</v>
      </c>
      <c r="C366" s="77" t="s">
        <v>123</v>
      </c>
      <c r="D366" s="78">
        <v>50902</v>
      </c>
      <c r="E366" s="79" t="s">
        <v>217</v>
      </c>
      <c r="F366" s="80" t="s">
        <v>125</v>
      </c>
      <c r="G366" s="101">
        <v>17.64</v>
      </c>
      <c r="H366" s="81">
        <v>17.64</v>
      </c>
      <c r="I366" s="116">
        <v>0</v>
      </c>
      <c r="J366" s="81">
        <v>0</v>
      </c>
      <c r="K366" s="116">
        <v>5.34</v>
      </c>
      <c r="L366" s="81">
        <v>4.46</v>
      </c>
      <c r="M366" s="81">
        <f t="shared" si="36"/>
        <v>78.67</v>
      </c>
      <c r="N366" s="81">
        <f t="shared" si="37"/>
        <v>78.67</v>
      </c>
      <c r="O366" s="38"/>
      <c r="P366" s="81">
        <v>0</v>
      </c>
      <c r="Q366" s="81">
        <v>5.34</v>
      </c>
      <c r="R366" s="81">
        <v>94.19</v>
      </c>
      <c r="S366" s="81">
        <v>94.19</v>
      </c>
      <c r="T366" s="64">
        <f t="shared" si="33"/>
        <v>-15.519999999999996</v>
      </c>
      <c r="U366" s="81">
        <f t="shared" si="34"/>
        <v>0</v>
      </c>
      <c r="V366" s="81">
        <f t="shared" si="35"/>
        <v>78.67</v>
      </c>
    </row>
    <row r="367" spans="1:22" x14ac:dyDescent="0.3">
      <c r="A367" s="51" t="s">
        <v>3518</v>
      </c>
      <c r="B367" s="92" t="s">
        <v>736</v>
      </c>
      <c r="C367" s="77" t="s">
        <v>194</v>
      </c>
      <c r="D367" s="78">
        <v>96616</v>
      </c>
      <c r="E367" s="79" t="s">
        <v>737</v>
      </c>
      <c r="F367" s="80" t="s">
        <v>160</v>
      </c>
      <c r="G367" s="101">
        <v>0.88</v>
      </c>
      <c r="H367" s="81">
        <v>0.88</v>
      </c>
      <c r="I367" s="116">
        <v>439.06</v>
      </c>
      <c r="J367" s="81">
        <v>367.09</v>
      </c>
      <c r="K367" s="116">
        <v>221.71</v>
      </c>
      <c r="L367" s="81">
        <v>185.37</v>
      </c>
      <c r="M367" s="81">
        <f t="shared" si="36"/>
        <v>486.16</v>
      </c>
      <c r="N367" s="81">
        <f t="shared" si="37"/>
        <v>486.16</v>
      </c>
      <c r="O367" s="48"/>
      <c r="P367" s="81">
        <v>439.06</v>
      </c>
      <c r="Q367" s="81">
        <v>221.71</v>
      </c>
      <c r="R367" s="81">
        <v>581.47</v>
      </c>
      <c r="S367" s="81">
        <v>581.47</v>
      </c>
      <c r="T367" s="64">
        <f t="shared" si="33"/>
        <v>-95.31</v>
      </c>
      <c r="U367" s="81">
        <f t="shared" si="34"/>
        <v>323.02999999999997</v>
      </c>
      <c r="V367" s="81">
        <f t="shared" si="35"/>
        <v>163.12</v>
      </c>
    </row>
    <row r="368" spans="1:22" x14ac:dyDescent="0.25">
      <c r="A368" s="51" t="s">
        <v>3519</v>
      </c>
      <c r="B368" s="92" t="s">
        <v>738</v>
      </c>
      <c r="C368" s="77" t="s">
        <v>123</v>
      </c>
      <c r="D368" s="78">
        <v>51036</v>
      </c>
      <c r="E368" s="79" t="s">
        <v>221</v>
      </c>
      <c r="F368" s="80" t="s">
        <v>160</v>
      </c>
      <c r="G368" s="101">
        <v>16.89</v>
      </c>
      <c r="H368" s="81">
        <v>16.89</v>
      </c>
      <c r="I368" s="116">
        <v>588.54</v>
      </c>
      <c r="J368" s="81">
        <v>492.07</v>
      </c>
      <c r="K368" s="116">
        <v>0</v>
      </c>
      <c r="L368" s="81">
        <v>0</v>
      </c>
      <c r="M368" s="81">
        <f t="shared" si="36"/>
        <v>8311.06</v>
      </c>
      <c r="N368" s="81">
        <f t="shared" si="37"/>
        <v>8311.06</v>
      </c>
      <c r="O368" s="38"/>
      <c r="P368" s="81">
        <v>588.54</v>
      </c>
      <c r="Q368" s="81">
        <v>0</v>
      </c>
      <c r="R368" s="81">
        <v>9940.44</v>
      </c>
      <c r="S368" s="81">
        <v>9940.44</v>
      </c>
      <c r="T368" s="64">
        <f t="shared" si="33"/>
        <v>-1629.380000000001</v>
      </c>
      <c r="U368" s="81">
        <f t="shared" si="34"/>
        <v>8311.06</v>
      </c>
      <c r="V368" s="81">
        <f t="shared" si="35"/>
        <v>0</v>
      </c>
    </row>
    <row r="369" spans="1:22" ht="24" x14ac:dyDescent="0.3">
      <c r="A369" s="51" t="s">
        <v>3520</v>
      </c>
      <c r="B369" s="92" t="s">
        <v>739</v>
      </c>
      <c r="C369" s="77" t="s">
        <v>123</v>
      </c>
      <c r="D369" s="78">
        <v>51060</v>
      </c>
      <c r="E369" s="82" t="s">
        <v>3084</v>
      </c>
      <c r="F369" s="80" t="s">
        <v>160</v>
      </c>
      <c r="G369" s="101">
        <v>16.89</v>
      </c>
      <c r="H369" s="81">
        <v>16.89</v>
      </c>
      <c r="I369" s="116">
        <v>0.12</v>
      </c>
      <c r="J369" s="81">
        <v>0.1</v>
      </c>
      <c r="K369" s="116">
        <v>40.18</v>
      </c>
      <c r="L369" s="81">
        <v>33.590000000000003</v>
      </c>
      <c r="M369" s="81">
        <f t="shared" si="36"/>
        <v>569.02</v>
      </c>
      <c r="N369" s="81">
        <f t="shared" si="37"/>
        <v>569.02</v>
      </c>
      <c r="O369" s="48"/>
      <c r="P369" s="81">
        <v>0.12</v>
      </c>
      <c r="Q369" s="81">
        <v>40.18</v>
      </c>
      <c r="R369" s="81">
        <v>680.66</v>
      </c>
      <c r="S369" s="81">
        <v>680.66</v>
      </c>
      <c r="T369" s="64">
        <f t="shared" si="33"/>
        <v>-111.63999999999999</v>
      </c>
      <c r="U369" s="81">
        <f t="shared" si="34"/>
        <v>1.68</v>
      </c>
      <c r="V369" s="81">
        <f t="shared" si="35"/>
        <v>567.33000000000004</v>
      </c>
    </row>
    <row r="370" spans="1:22" x14ac:dyDescent="0.25">
      <c r="A370" s="51" t="s">
        <v>3521</v>
      </c>
      <c r="B370" s="92" t="s">
        <v>740</v>
      </c>
      <c r="C370" s="77" t="s">
        <v>123</v>
      </c>
      <c r="D370" s="78">
        <v>52014</v>
      </c>
      <c r="E370" s="79" t="s">
        <v>211</v>
      </c>
      <c r="F370" s="80" t="s">
        <v>209</v>
      </c>
      <c r="G370" s="101">
        <v>171</v>
      </c>
      <c r="H370" s="81">
        <v>171</v>
      </c>
      <c r="I370" s="116">
        <v>12.69</v>
      </c>
      <c r="J370" s="81">
        <v>10.61</v>
      </c>
      <c r="K370" s="116">
        <v>2.61</v>
      </c>
      <c r="L370" s="81">
        <v>2.1800000000000002</v>
      </c>
      <c r="M370" s="81">
        <f t="shared" si="36"/>
        <v>2187.09</v>
      </c>
      <c r="N370" s="81">
        <f t="shared" si="37"/>
        <v>2187.09</v>
      </c>
      <c r="O370" s="38"/>
      <c r="P370" s="81">
        <v>12.69</v>
      </c>
      <c r="Q370" s="81">
        <v>2.61</v>
      </c>
      <c r="R370" s="81">
        <v>2616.3000000000002</v>
      </c>
      <c r="S370" s="81">
        <v>2616.3000000000002</v>
      </c>
      <c r="T370" s="64">
        <f t="shared" si="33"/>
        <v>-429.21000000000004</v>
      </c>
      <c r="U370" s="81">
        <f t="shared" si="34"/>
        <v>1814.31</v>
      </c>
      <c r="V370" s="81">
        <f t="shared" si="35"/>
        <v>372.78</v>
      </c>
    </row>
    <row r="371" spans="1:22" x14ac:dyDescent="0.25">
      <c r="A371" s="51" t="s">
        <v>3522</v>
      </c>
      <c r="B371" s="92" t="s">
        <v>741</v>
      </c>
      <c r="C371" s="77" t="s">
        <v>123</v>
      </c>
      <c r="D371" s="78">
        <v>52004</v>
      </c>
      <c r="E371" s="79" t="s">
        <v>742</v>
      </c>
      <c r="F371" s="80" t="s">
        <v>209</v>
      </c>
      <c r="G371" s="101">
        <v>36.5</v>
      </c>
      <c r="H371" s="81">
        <v>36.5</v>
      </c>
      <c r="I371" s="116">
        <v>9.39</v>
      </c>
      <c r="J371" s="81">
        <v>7.85</v>
      </c>
      <c r="K371" s="116">
        <v>2.98</v>
      </c>
      <c r="L371" s="81">
        <v>2.4900000000000002</v>
      </c>
      <c r="M371" s="81">
        <f t="shared" si="36"/>
        <v>377.41</v>
      </c>
      <c r="N371" s="81">
        <f t="shared" si="37"/>
        <v>377.41</v>
      </c>
      <c r="O371" s="38"/>
      <c r="P371" s="81">
        <v>9.39</v>
      </c>
      <c r="Q371" s="81">
        <v>2.98</v>
      </c>
      <c r="R371" s="81">
        <v>451.5</v>
      </c>
      <c r="S371" s="81">
        <v>451.5</v>
      </c>
      <c r="T371" s="64">
        <f t="shared" si="33"/>
        <v>-74.089999999999975</v>
      </c>
      <c r="U371" s="81">
        <f t="shared" si="34"/>
        <v>286.52</v>
      </c>
      <c r="V371" s="81">
        <f t="shared" si="35"/>
        <v>90.88</v>
      </c>
    </row>
    <row r="372" spans="1:22" x14ac:dyDescent="0.25">
      <c r="A372" s="51" t="s">
        <v>3523</v>
      </c>
      <c r="B372" s="92" t="s">
        <v>743</v>
      </c>
      <c r="C372" s="77" t="s">
        <v>123</v>
      </c>
      <c r="D372" s="78">
        <v>52005</v>
      </c>
      <c r="E372" s="79" t="s">
        <v>208</v>
      </c>
      <c r="F372" s="80" t="s">
        <v>209</v>
      </c>
      <c r="G372" s="101">
        <v>57.3</v>
      </c>
      <c r="H372" s="81">
        <v>57.3</v>
      </c>
      <c r="I372" s="116">
        <v>8.99</v>
      </c>
      <c r="J372" s="81">
        <v>7.51</v>
      </c>
      <c r="K372" s="116">
        <v>2.98</v>
      </c>
      <c r="L372" s="81">
        <v>2.4900000000000002</v>
      </c>
      <c r="M372" s="81">
        <f t="shared" si="36"/>
        <v>573</v>
      </c>
      <c r="N372" s="81">
        <f t="shared" si="37"/>
        <v>573</v>
      </c>
      <c r="O372" s="38"/>
      <c r="P372" s="81">
        <v>8.99</v>
      </c>
      <c r="Q372" s="81">
        <v>2.98</v>
      </c>
      <c r="R372" s="81">
        <v>685.88</v>
      </c>
      <c r="S372" s="81">
        <v>685.88</v>
      </c>
      <c r="T372" s="64">
        <f t="shared" si="33"/>
        <v>-112.88</v>
      </c>
      <c r="U372" s="81">
        <f t="shared" si="34"/>
        <v>430.32</v>
      </c>
      <c r="V372" s="81">
        <f t="shared" si="35"/>
        <v>142.66999999999999</v>
      </c>
    </row>
    <row r="373" spans="1:22" x14ac:dyDescent="0.25">
      <c r="A373" s="51" t="s">
        <v>3524</v>
      </c>
      <c r="B373" s="93" t="s">
        <v>744</v>
      </c>
      <c r="C373" s="97"/>
      <c r="D373" s="97"/>
      <c r="E373" s="83" t="s">
        <v>229</v>
      </c>
      <c r="F373" s="97"/>
      <c r="G373" s="102"/>
      <c r="H373" s="84"/>
      <c r="I373" s="115"/>
      <c r="J373" s="84"/>
      <c r="K373" s="115"/>
      <c r="L373" s="84"/>
      <c r="M373" s="85">
        <f>M374</f>
        <v>75.239999999999995</v>
      </c>
      <c r="N373" s="85">
        <f>N374</f>
        <v>75.239999999999995</v>
      </c>
      <c r="O373" s="38"/>
      <c r="P373" s="84"/>
      <c r="Q373" s="84"/>
      <c r="R373" s="85">
        <v>90</v>
      </c>
      <c r="S373" s="85">
        <v>90</v>
      </c>
      <c r="T373" s="64">
        <f t="shared" si="33"/>
        <v>-14.760000000000005</v>
      </c>
      <c r="U373" s="81">
        <f t="shared" si="34"/>
        <v>0</v>
      </c>
      <c r="V373" s="81">
        <f t="shared" si="35"/>
        <v>0</v>
      </c>
    </row>
    <row r="374" spans="1:22" x14ac:dyDescent="0.25">
      <c r="A374" s="51" t="s">
        <v>3525</v>
      </c>
      <c r="B374" s="92" t="s">
        <v>745</v>
      </c>
      <c r="C374" s="77" t="s">
        <v>123</v>
      </c>
      <c r="D374" s="78">
        <v>50251</v>
      </c>
      <c r="E374" s="79" t="s">
        <v>231</v>
      </c>
      <c r="F374" s="80" t="s">
        <v>120</v>
      </c>
      <c r="G374" s="101">
        <v>6</v>
      </c>
      <c r="H374" s="81">
        <v>6</v>
      </c>
      <c r="I374" s="116">
        <v>15</v>
      </c>
      <c r="J374" s="81">
        <v>12.54</v>
      </c>
      <c r="K374" s="116">
        <v>0</v>
      </c>
      <c r="L374" s="81">
        <v>0</v>
      </c>
      <c r="M374" s="81">
        <f>TRUNC(((J374*G374)+(L374*G374)),2)</f>
        <v>75.239999999999995</v>
      </c>
      <c r="N374" s="81">
        <f>TRUNC(((J374*H374)+(L374*H374)),2)</f>
        <v>75.239999999999995</v>
      </c>
      <c r="O374" s="38"/>
      <c r="P374" s="81">
        <v>15</v>
      </c>
      <c r="Q374" s="81">
        <v>0</v>
      </c>
      <c r="R374" s="81">
        <v>90</v>
      </c>
      <c r="S374" s="81">
        <v>90</v>
      </c>
      <c r="T374" s="64">
        <f t="shared" si="33"/>
        <v>-14.760000000000005</v>
      </c>
      <c r="U374" s="81">
        <f t="shared" si="34"/>
        <v>75.239999999999995</v>
      </c>
      <c r="V374" s="81">
        <f t="shared" si="35"/>
        <v>0</v>
      </c>
    </row>
    <row r="375" spans="1:22" x14ac:dyDescent="0.25">
      <c r="A375" s="51" t="s">
        <v>3526</v>
      </c>
      <c r="B375" s="91" t="s">
        <v>746</v>
      </c>
      <c r="C375" s="95"/>
      <c r="D375" s="95"/>
      <c r="E375" s="74" t="s">
        <v>44</v>
      </c>
      <c r="F375" s="95"/>
      <c r="G375" s="100"/>
      <c r="H375" s="75"/>
      <c r="I375" s="115"/>
      <c r="J375" s="75"/>
      <c r="K375" s="115"/>
      <c r="L375" s="75"/>
      <c r="M375" s="76">
        <f>M376+M386+M392+M398+M407</f>
        <v>52741.280000000006</v>
      </c>
      <c r="N375" s="76">
        <f>N376+N386+N392+N398+N407</f>
        <v>52741.280000000006</v>
      </c>
      <c r="O375" s="38"/>
      <c r="P375" s="75"/>
      <c r="Q375" s="75"/>
      <c r="R375" s="76">
        <v>63102.17</v>
      </c>
      <c r="S375" s="76">
        <v>63102.17</v>
      </c>
      <c r="T375" s="64">
        <f t="shared" si="33"/>
        <v>-10360.889999999992</v>
      </c>
      <c r="U375" s="81">
        <f t="shared" si="34"/>
        <v>0</v>
      </c>
      <c r="V375" s="81">
        <f t="shared" si="35"/>
        <v>0</v>
      </c>
    </row>
    <row r="376" spans="1:22" x14ac:dyDescent="0.25">
      <c r="A376" s="51" t="s">
        <v>3527</v>
      </c>
      <c r="B376" s="93" t="s">
        <v>747</v>
      </c>
      <c r="C376" s="97"/>
      <c r="D376" s="97"/>
      <c r="E376" s="83" t="s">
        <v>748</v>
      </c>
      <c r="F376" s="97"/>
      <c r="G376" s="102"/>
      <c r="H376" s="84"/>
      <c r="I376" s="115"/>
      <c r="J376" s="84"/>
      <c r="K376" s="115"/>
      <c r="L376" s="84"/>
      <c r="M376" s="85">
        <f>SUM(M377:M385)</f>
        <v>12851.08</v>
      </c>
      <c r="N376" s="85">
        <f>SUM(N377:N385)</f>
        <v>12851.08</v>
      </c>
      <c r="O376" s="38"/>
      <c r="P376" s="84"/>
      <c r="Q376" s="84"/>
      <c r="R376" s="85">
        <v>15373.35</v>
      </c>
      <c r="S376" s="85">
        <v>15373.35</v>
      </c>
      <c r="T376" s="64">
        <f t="shared" si="33"/>
        <v>-2522.2700000000004</v>
      </c>
      <c r="U376" s="81">
        <f t="shared" si="34"/>
        <v>0</v>
      </c>
      <c r="V376" s="81">
        <f t="shared" si="35"/>
        <v>0</v>
      </c>
    </row>
    <row r="377" spans="1:22" x14ac:dyDescent="0.25">
      <c r="A377" s="51" t="s">
        <v>3528</v>
      </c>
      <c r="B377" s="92" t="s">
        <v>749</v>
      </c>
      <c r="C377" s="77" t="s">
        <v>123</v>
      </c>
      <c r="D377" s="78">
        <v>40101</v>
      </c>
      <c r="E377" s="79" t="s">
        <v>199</v>
      </c>
      <c r="F377" s="80" t="s">
        <v>160</v>
      </c>
      <c r="G377" s="101">
        <v>19.53</v>
      </c>
      <c r="H377" s="81">
        <v>19.53</v>
      </c>
      <c r="I377" s="116">
        <v>0</v>
      </c>
      <c r="J377" s="81">
        <v>0</v>
      </c>
      <c r="K377" s="116">
        <v>34.229999999999997</v>
      </c>
      <c r="L377" s="81">
        <v>28.61</v>
      </c>
      <c r="M377" s="81">
        <f t="shared" ref="M377:M385" si="38">TRUNC(((J377*G377)+(L377*G377)),2)</f>
        <v>558.75</v>
      </c>
      <c r="N377" s="81">
        <f t="shared" ref="N377:N385" si="39">TRUNC(((J377*H377)+(L377*H377)),2)</f>
        <v>558.75</v>
      </c>
      <c r="O377" s="38"/>
      <c r="P377" s="81">
        <v>0</v>
      </c>
      <c r="Q377" s="81">
        <v>34.229999999999997</v>
      </c>
      <c r="R377" s="81">
        <v>668.51</v>
      </c>
      <c r="S377" s="81">
        <v>668.51</v>
      </c>
      <c r="T377" s="64">
        <f t="shared" si="33"/>
        <v>-109.75999999999999</v>
      </c>
      <c r="U377" s="81">
        <f t="shared" si="34"/>
        <v>0</v>
      </c>
      <c r="V377" s="81">
        <f t="shared" si="35"/>
        <v>558.75</v>
      </c>
    </row>
    <row r="378" spans="1:22" x14ac:dyDescent="0.25">
      <c r="A378" s="51" t="s">
        <v>3529</v>
      </c>
      <c r="B378" s="92" t="s">
        <v>750</v>
      </c>
      <c r="C378" s="77" t="s">
        <v>123</v>
      </c>
      <c r="D378" s="78">
        <v>50902</v>
      </c>
      <c r="E378" s="79" t="s">
        <v>217</v>
      </c>
      <c r="F378" s="80" t="s">
        <v>125</v>
      </c>
      <c r="G378" s="101">
        <v>20.92</v>
      </c>
      <c r="H378" s="81">
        <v>20.92</v>
      </c>
      <c r="I378" s="116">
        <v>0</v>
      </c>
      <c r="J378" s="81">
        <v>0</v>
      </c>
      <c r="K378" s="116">
        <v>5.34</v>
      </c>
      <c r="L378" s="81">
        <v>4.46</v>
      </c>
      <c r="M378" s="81">
        <f t="shared" si="38"/>
        <v>93.3</v>
      </c>
      <c r="N378" s="81">
        <f t="shared" si="39"/>
        <v>93.3</v>
      </c>
      <c r="O378" s="38"/>
      <c r="P378" s="81">
        <v>0</v>
      </c>
      <c r="Q378" s="81">
        <v>5.34</v>
      </c>
      <c r="R378" s="81">
        <v>111.71</v>
      </c>
      <c r="S378" s="81">
        <v>111.71</v>
      </c>
      <c r="T378" s="64">
        <f t="shared" si="33"/>
        <v>-18.409999999999997</v>
      </c>
      <c r="U378" s="81">
        <f t="shared" si="34"/>
        <v>0</v>
      </c>
      <c r="V378" s="81">
        <f t="shared" si="35"/>
        <v>93.3</v>
      </c>
    </row>
    <row r="379" spans="1:22" x14ac:dyDescent="0.3">
      <c r="A379" s="51" t="s">
        <v>3530</v>
      </c>
      <c r="B379" s="92" t="s">
        <v>751</v>
      </c>
      <c r="C379" s="77" t="s">
        <v>194</v>
      </c>
      <c r="D379" s="78">
        <v>96616</v>
      </c>
      <c r="E379" s="79" t="s">
        <v>737</v>
      </c>
      <c r="F379" s="80" t="s">
        <v>160</v>
      </c>
      <c r="G379" s="101">
        <v>1.05</v>
      </c>
      <c r="H379" s="81">
        <v>1.05</v>
      </c>
      <c r="I379" s="116">
        <v>439.06</v>
      </c>
      <c r="J379" s="81">
        <v>367.09</v>
      </c>
      <c r="K379" s="116">
        <v>221.71</v>
      </c>
      <c r="L379" s="81">
        <v>185.37</v>
      </c>
      <c r="M379" s="81">
        <f t="shared" si="38"/>
        <v>580.08000000000004</v>
      </c>
      <c r="N379" s="81">
        <f t="shared" si="39"/>
        <v>580.08000000000004</v>
      </c>
      <c r="O379" s="48"/>
      <c r="P379" s="81">
        <v>439.06</v>
      </c>
      <c r="Q379" s="81">
        <v>221.71</v>
      </c>
      <c r="R379" s="81">
        <v>693.8</v>
      </c>
      <c r="S379" s="81">
        <v>693.8</v>
      </c>
      <c r="T379" s="64">
        <f t="shared" si="33"/>
        <v>-113.71999999999991</v>
      </c>
      <c r="U379" s="81">
        <f t="shared" si="34"/>
        <v>385.44</v>
      </c>
      <c r="V379" s="81">
        <f t="shared" si="35"/>
        <v>194.63</v>
      </c>
    </row>
    <row r="380" spans="1:22" x14ac:dyDescent="0.25">
      <c r="A380" s="51" t="s">
        <v>3531</v>
      </c>
      <c r="B380" s="92" t="s">
        <v>752</v>
      </c>
      <c r="C380" s="77" t="s">
        <v>123</v>
      </c>
      <c r="D380" s="78">
        <v>60191</v>
      </c>
      <c r="E380" s="79" t="s">
        <v>239</v>
      </c>
      <c r="F380" s="80" t="s">
        <v>125</v>
      </c>
      <c r="G380" s="101">
        <v>111.6</v>
      </c>
      <c r="H380" s="81">
        <v>111.6</v>
      </c>
      <c r="I380" s="116">
        <v>24.8</v>
      </c>
      <c r="J380" s="81">
        <v>20.73</v>
      </c>
      <c r="K380" s="116">
        <v>11.37</v>
      </c>
      <c r="L380" s="81">
        <v>9.5</v>
      </c>
      <c r="M380" s="81">
        <f t="shared" si="38"/>
        <v>3373.66</v>
      </c>
      <c r="N380" s="81">
        <f t="shared" si="39"/>
        <v>3373.66</v>
      </c>
      <c r="O380" s="38"/>
      <c r="P380" s="81">
        <v>24.8</v>
      </c>
      <c r="Q380" s="81">
        <v>11.37</v>
      </c>
      <c r="R380" s="81">
        <v>4036.57</v>
      </c>
      <c r="S380" s="81">
        <v>4036.57</v>
      </c>
      <c r="T380" s="64">
        <f t="shared" si="33"/>
        <v>-662.91000000000031</v>
      </c>
      <c r="U380" s="81">
        <f t="shared" si="34"/>
        <v>2313.46</v>
      </c>
      <c r="V380" s="81">
        <f t="shared" si="35"/>
        <v>1060.2</v>
      </c>
    </row>
    <row r="381" spans="1:22" x14ac:dyDescent="0.25">
      <c r="A381" s="51" t="s">
        <v>3532</v>
      </c>
      <c r="B381" s="92" t="s">
        <v>753</v>
      </c>
      <c r="C381" s="77" t="s">
        <v>123</v>
      </c>
      <c r="D381" s="78">
        <v>60524</v>
      </c>
      <c r="E381" s="79" t="s">
        <v>221</v>
      </c>
      <c r="F381" s="80" t="s">
        <v>160</v>
      </c>
      <c r="G381" s="101">
        <v>8.3699999999999992</v>
      </c>
      <c r="H381" s="81">
        <v>8.3699999999999992</v>
      </c>
      <c r="I381" s="116">
        <v>588.54</v>
      </c>
      <c r="J381" s="81">
        <v>492.07</v>
      </c>
      <c r="K381" s="116">
        <v>0</v>
      </c>
      <c r="L381" s="81">
        <v>0</v>
      </c>
      <c r="M381" s="81">
        <f t="shared" si="38"/>
        <v>4118.62</v>
      </c>
      <c r="N381" s="81">
        <f t="shared" si="39"/>
        <v>4118.62</v>
      </c>
      <c r="O381" s="38"/>
      <c r="P381" s="81">
        <v>588.54</v>
      </c>
      <c r="Q381" s="81">
        <v>0</v>
      </c>
      <c r="R381" s="81">
        <v>4926.07</v>
      </c>
      <c r="S381" s="81">
        <v>4926.07</v>
      </c>
      <c r="T381" s="64">
        <f t="shared" si="33"/>
        <v>-807.44999999999982</v>
      </c>
      <c r="U381" s="81">
        <f t="shared" si="34"/>
        <v>4118.62</v>
      </c>
      <c r="V381" s="81">
        <f t="shared" si="35"/>
        <v>0</v>
      </c>
    </row>
    <row r="382" spans="1:22" ht="24" x14ac:dyDescent="0.3">
      <c r="A382" s="51" t="s">
        <v>3533</v>
      </c>
      <c r="B382" s="92" t="s">
        <v>754</v>
      </c>
      <c r="C382" s="77" t="s">
        <v>123</v>
      </c>
      <c r="D382" s="78">
        <v>60800</v>
      </c>
      <c r="E382" s="79" t="s">
        <v>256</v>
      </c>
      <c r="F382" s="80" t="s">
        <v>160</v>
      </c>
      <c r="G382" s="101">
        <v>8.3699999999999992</v>
      </c>
      <c r="H382" s="81">
        <v>8.3699999999999992</v>
      </c>
      <c r="I382" s="116">
        <v>0.12</v>
      </c>
      <c r="J382" s="81">
        <v>0.1</v>
      </c>
      <c r="K382" s="116">
        <v>51.75</v>
      </c>
      <c r="L382" s="81">
        <v>43.26</v>
      </c>
      <c r="M382" s="81">
        <f t="shared" si="38"/>
        <v>362.92</v>
      </c>
      <c r="N382" s="81">
        <f t="shared" si="39"/>
        <v>362.92</v>
      </c>
      <c r="O382" s="48"/>
      <c r="P382" s="81">
        <v>0.12</v>
      </c>
      <c r="Q382" s="81">
        <v>51.75</v>
      </c>
      <c r="R382" s="81">
        <v>434.15</v>
      </c>
      <c r="S382" s="81">
        <v>434.15</v>
      </c>
      <c r="T382" s="64">
        <f t="shared" si="33"/>
        <v>-71.229999999999961</v>
      </c>
      <c r="U382" s="81">
        <f t="shared" si="34"/>
        <v>0.83</v>
      </c>
      <c r="V382" s="81">
        <f t="shared" si="35"/>
        <v>362.08</v>
      </c>
    </row>
    <row r="383" spans="1:22" x14ac:dyDescent="0.25">
      <c r="A383" s="51" t="s">
        <v>3534</v>
      </c>
      <c r="B383" s="92" t="s">
        <v>755</v>
      </c>
      <c r="C383" s="77" t="s">
        <v>123</v>
      </c>
      <c r="D383" s="78">
        <v>40902</v>
      </c>
      <c r="E383" s="79" t="s">
        <v>201</v>
      </c>
      <c r="F383" s="80" t="s">
        <v>160</v>
      </c>
      <c r="G383" s="101">
        <v>11.16</v>
      </c>
      <c r="H383" s="81">
        <v>11.16</v>
      </c>
      <c r="I383" s="116">
        <v>0</v>
      </c>
      <c r="J383" s="81">
        <v>0</v>
      </c>
      <c r="K383" s="116">
        <v>22.68</v>
      </c>
      <c r="L383" s="81">
        <v>18.96</v>
      </c>
      <c r="M383" s="81">
        <f t="shared" si="38"/>
        <v>211.59</v>
      </c>
      <c r="N383" s="81">
        <f t="shared" si="39"/>
        <v>211.59</v>
      </c>
      <c r="O383" s="38"/>
      <c r="P383" s="81">
        <v>0</v>
      </c>
      <c r="Q383" s="81">
        <v>22.68</v>
      </c>
      <c r="R383" s="81">
        <v>253.1</v>
      </c>
      <c r="S383" s="81">
        <v>253.1</v>
      </c>
      <c r="T383" s="64">
        <f t="shared" si="33"/>
        <v>-41.509999999999991</v>
      </c>
      <c r="U383" s="81">
        <f t="shared" si="34"/>
        <v>0</v>
      </c>
      <c r="V383" s="81">
        <f t="shared" si="35"/>
        <v>211.59</v>
      </c>
    </row>
    <row r="384" spans="1:22" x14ac:dyDescent="0.25">
      <c r="A384" s="51" t="s">
        <v>3535</v>
      </c>
      <c r="B384" s="92" t="s">
        <v>756</v>
      </c>
      <c r="C384" s="77" t="s">
        <v>123</v>
      </c>
      <c r="D384" s="78">
        <v>60304</v>
      </c>
      <c r="E384" s="79" t="s">
        <v>246</v>
      </c>
      <c r="F384" s="80" t="s">
        <v>209</v>
      </c>
      <c r="G384" s="101">
        <v>219.1</v>
      </c>
      <c r="H384" s="81">
        <v>219.1</v>
      </c>
      <c r="I384" s="116">
        <v>9.39</v>
      </c>
      <c r="J384" s="81">
        <v>7.85</v>
      </c>
      <c r="K384" s="116">
        <v>2.98</v>
      </c>
      <c r="L384" s="81">
        <v>2.4900000000000002</v>
      </c>
      <c r="M384" s="81">
        <f t="shared" si="38"/>
        <v>2265.4899999999998</v>
      </c>
      <c r="N384" s="81">
        <f t="shared" si="39"/>
        <v>2265.4899999999998</v>
      </c>
      <c r="O384" s="38"/>
      <c r="P384" s="81">
        <v>9.39</v>
      </c>
      <c r="Q384" s="81">
        <v>2.98</v>
      </c>
      <c r="R384" s="81">
        <v>2710.26</v>
      </c>
      <c r="S384" s="81">
        <v>2710.26</v>
      </c>
      <c r="T384" s="64">
        <f t="shared" si="33"/>
        <v>-444.77000000000044</v>
      </c>
      <c r="U384" s="81">
        <f t="shared" si="34"/>
        <v>1719.93</v>
      </c>
      <c r="V384" s="81">
        <f t="shared" si="35"/>
        <v>545.54999999999995</v>
      </c>
    </row>
    <row r="385" spans="1:22" x14ac:dyDescent="0.25">
      <c r="A385" s="51" t="s">
        <v>3536</v>
      </c>
      <c r="B385" s="92" t="s">
        <v>757</v>
      </c>
      <c r="C385" s="77" t="s">
        <v>123</v>
      </c>
      <c r="D385" s="78">
        <v>60314</v>
      </c>
      <c r="E385" s="79" t="s">
        <v>249</v>
      </c>
      <c r="F385" s="80" t="s">
        <v>209</v>
      </c>
      <c r="G385" s="101">
        <v>100.6</v>
      </c>
      <c r="H385" s="81">
        <v>100.6</v>
      </c>
      <c r="I385" s="116">
        <v>12.69</v>
      </c>
      <c r="J385" s="81">
        <v>10.61</v>
      </c>
      <c r="K385" s="116">
        <v>2.61</v>
      </c>
      <c r="L385" s="81">
        <v>2.1800000000000002</v>
      </c>
      <c r="M385" s="81">
        <f t="shared" si="38"/>
        <v>1286.67</v>
      </c>
      <c r="N385" s="81">
        <f t="shared" si="39"/>
        <v>1286.67</v>
      </c>
      <c r="O385" s="38"/>
      <c r="P385" s="81">
        <v>12.69</v>
      </c>
      <c r="Q385" s="81">
        <v>2.61</v>
      </c>
      <c r="R385" s="81">
        <v>1539.18</v>
      </c>
      <c r="S385" s="81">
        <v>1539.18</v>
      </c>
      <c r="T385" s="64">
        <f t="shared" si="33"/>
        <v>-252.51</v>
      </c>
      <c r="U385" s="81">
        <f t="shared" si="34"/>
        <v>1067.3599999999999</v>
      </c>
      <c r="V385" s="81">
        <f t="shared" si="35"/>
        <v>219.3</v>
      </c>
    </row>
    <row r="386" spans="1:22" x14ac:dyDescent="0.25">
      <c r="A386" s="51" t="s">
        <v>3537</v>
      </c>
      <c r="B386" s="93" t="s">
        <v>758</v>
      </c>
      <c r="C386" s="97"/>
      <c r="D386" s="97"/>
      <c r="E386" s="83" t="s">
        <v>251</v>
      </c>
      <c r="F386" s="97"/>
      <c r="G386" s="102"/>
      <c r="H386" s="84"/>
      <c r="I386" s="115"/>
      <c r="J386" s="84"/>
      <c r="K386" s="115"/>
      <c r="L386" s="84"/>
      <c r="M386" s="85">
        <f>SUM(M387:M391)</f>
        <v>23220.39</v>
      </c>
      <c r="N386" s="85">
        <f>SUM(N387:N391)</f>
        <v>23220.39</v>
      </c>
      <c r="O386" s="38"/>
      <c r="P386" s="84"/>
      <c r="Q386" s="84"/>
      <c r="R386" s="85">
        <v>27784.86</v>
      </c>
      <c r="S386" s="85">
        <v>27784.86</v>
      </c>
      <c r="T386" s="64">
        <f t="shared" si="33"/>
        <v>-4564.4700000000012</v>
      </c>
      <c r="U386" s="81">
        <f t="shared" si="34"/>
        <v>0</v>
      </c>
      <c r="V386" s="81">
        <f t="shared" si="35"/>
        <v>0</v>
      </c>
    </row>
    <row r="387" spans="1:22" x14ac:dyDescent="0.25">
      <c r="A387" s="51" t="s">
        <v>3538</v>
      </c>
      <c r="B387" s="92" t="s">
        <v>759</v>
      </c>
      <c r="C387" s="77" t="s">
        <v>123</v>
      </c>
      <c r="D387" s="78">
        <v>60205</v>
      </c>
      <c r="E387" s="79" t="s">
        <v>253</v>
      </c>
      <c r="F387" s="80" t="s">
        <v>125</v>
      </c>
      <c r="G387" s="101">
        <v>168.18</v>
      </c>
      <c r="H387" s="81">
        <v>168.18</v>
      </c>
      <c r="I387" s="116">
        <v>34.159999999999997</v>
      </c>
      <c r="J387" s="81">
        <v>28.56</v>
      </c>
      <c r="K387" s="116">
        <v>23.52</v>
      </c>
      <c r="L387" s="81">
        <v>19.66</v>
      </c>
      <c r="M387" s="81">
        <f>TRUNC(((J387*G387)+(L387*G387)),2)</f>
        <v>8109.63</v>
      </c>
      <c r="N387" s="81">
        <f>TRUNC(((J387*H387)+(L387*H387)),2)</f>
        <v>8109.63</v>
      </c>
      <c r="O387" s="38"/>
      <c r="P387" s="81">
        <v>34.159999999999997</v>
      </c>
      <c r="Q387" s="81">
        <v>23.52</v>
      </c>
      <c r="R387" s="81">
        <v>9700.6200000000008</v>
      </c>
      <c r="S387" s="81">
        <v>9700.6200000000008</v>
      </c>
      <c r="T387" s="64">
        <f t="shared" si="33"/>
        <v>-1590.9900000000007</v>
      </c>
      <c r="U387" s="81">
        <f t="shared" si="34"/>
        <v>4803.22</v>
      </c>
      <c r="V387" s="81">
        <f t="shared" si="35"/>
        <v>3306.41</v>
      </c>
    </row>
    <row r="388" spans="1:22" x14ac:dyDescent="0.25">
      <c r="A388" s="51" t="s">
        <v>3539</v>
      </c>
      <c r="B388" s="92" t="s">
        <v>760</v>
      </c>
      <c r="C388" s="77" t="s">
        <v>123</v>
      </c>
      <c r="D388" s="78">
        <v>60524</v>
      </c>
      <c r="E388" s="79" t="s">
        <v>221</v>
      </c>
      <c r="F388" s="80" t="s">
        <v>160</v>
      </c>
      <c r="G388" s="101">
        <v>11.35</v>
      </c>
      <c r="H388" s="81">
        <v>11.35</v>
      </c>
      <c r="I388" s="116">
        <v>588.54</v>
      </c>
      <c r="J388" s="81">
        <v>492.07</v>
      </c>
      <c r="K388" s="116">
        <v>0</v>
      </c>
      <c r="L388" s="81">
        <v>0</v>
      </c>
      <c r="M388" s="81">
        <f>TRUNC(((J388*G388)+(L388*G388)),2)</f>
        <v>5584.99</v>
      </c>
      <c r="N388" s="81">
        <f>TRUNC(((J388*H388)+(L388*H388)),2)</f>
        <v>5584.99</v>
      </c>
      <c r="O388" s="38"/>
      <c r="P388" s="81">
        <v>588.54</v>
      </c>
      <c r="Q388" s="81">
        <v>0</v>
      </c>
      <c r="R388" s="81">
        <v>6679.92</v>
      </c>
      <c r="S388" s="81">
        <v>6679.92</v>
      </c>
      <c r="T388" s="64">
        <f t="shared" si="33"/>
        <v>-1094.9300000000003</v>
      </c>
      <c r="U388" s="81">
        <f t="shared" si="34"/>
        <v>5584.99</v>
      </c>
      <c r="V388" s="81">
        <f t="shared" si="35"/>
        <v>0</v>
      </c>
    </row>
    <row r="389" spans="1:22" ht="24" x14ac:dyDescent="0.3">
      <c r="A389" s="51" t="s">
        <v>3540</v>
      </c>
      <c r="B389" s="92" t="s">
        <v>761</v>
      </c>
      <c r="C389" s="77" t="s">
        <v>123</v>
      </c>
      <c r="D389" s="78">
        <v>60800</v>
      </c>
      <c r="E389" s="79" t="s">
        <v>256</v>
      </c>
      <c r="F389" s="80" t="s">
        <v>160</v>
      </c>
      <c r="G389" s="101">
        <v>11.35</v>
      </c>
      <c r="H389" s="81">
        <v>11.35</v>
      </c>
      <c r="I389" s="116">
        <v>0.12</v>
      </c>
      <c r="J389" s="81">
        <v>0.1</v>
      </c>
      <c r="K389" s="116">
        <v>51.75</v>
      </c>
      <c r="L389" s="81">
        <v>43.26</v>
      </c>
      <c r="M389" s="81">
        <f>TRUNC(((J389*G389)+(L389*G389)),2)</f>
        <v>492.13</v>
      </c>
      <c r="N389" s="81">
        <f>TRUNC(((J389*H389)+(L389*H389)),2)</f>
        <v>492.13</v>
      </c>
      <c r="O389" s="48"/>
      <c r="P389" s="81">
        <v>0.12</v>
      </c>
      <c r="Q389" s="81">
        <v>51.75</v>
      </c>
      <c r="R389" s="81">
        <v>588.72</v>
      </c>
      <c r="S389" s="81">
        <v>588.72</v>
      </c>
      <c r="T389" s="64">
        <f t="shared" si="33"/>
        <v>-96.590000000000032</v>
      </c>
      <c r="U389" s="81">
        <f t="shared" si="34"/>
        <v>1.1299999999999999</v>
      </c>
      <c r="V389" s="81">
        <f t="shared" si="35"/>
        <v>491</v>
      </c>
    </row>
    <row r="390" spans="1:22" ht="24" x14ac:dyDescent="0.3">
      <c r="A390" s="51" t="s">
        <v>3541</v>
      </c>
      <c r="B390" s="92" t="s">
        <v>762</v>
      </c>
      <c r="C390" s="77" t="s">
        <v>194</v>
      </c>
      <c r="D390" s="78">
        <v>92762</v>
      </c>
      <c r="E390" s="82" t="s">
        <v>3064</v>
      </c>
      <c r="F390" s="80" t="s">
        <v>209</v>
      </c>
      <c r="G390" s="101">
        <v>612.5</v>
      </c>
      <c r="H390" s="81">
        <v>612.5</v>
      </c>
      <c r="I390" s="116">
        <v>10.23</v>
      </c>
      <c r="J390" s="81">
        <v>8.5500000000000007</v>
      </c>
      <c r="K390" s="116">
        <v>1.17</v>
      </c>
      <c r="L390" s="81">
        <v>0.97</v>
      </c>
      <c r="M390" s="81">
        <f>TRUNC(((J390*G390)+(L390*G390)),2)</f>
        <v>5831</v>
      </c>
      <c r="N390" s="81">
        <f>TRUNC(((J390*H390)+(L390*H390)),2)</f>
        <v>5831</v>
      </c>
      <c r="O390" s="48"/>
      <c r="P390" s="81">
        <v>10.23</v>
      </c>
      <c r="Q390" s="81">
        <v>1.17</v>
      </c>
      <c r="R390" s="81">
        <v>6982.5</v>
      </c>
      <c r="S390" s="81">
        <v>6982.5</v>
      </c>
      <c r="T390" s="64">
        <f t="shared" si="33"/>
        <v>-1151.5</v>
      </c>
      <c r="U390" s="81">
        <f t="shared" si="34"/>
        <v>5236.87</v>
      </c>
      <c r="V390" s="81">
        <f t="shared" si="35"/>
        <v>594.12</v>
      </c>
    </row>
    <row r="391" spans="1:22" ht="24" x14ac:dyDescent="0.3">
      <c r="A391" s="51" t="s">
        <v>3542</v>
      </c>
      <c r="B391" s="92" t="s">
        <v>763</v>
      </c>
      <c r="C391" s="77" t="s">
        <v>194</v>
      </c>
      <c r="D391" s="78">
        <v>92759</v>
      </c>
      <c r="E391" s="82" t="s">
        <v>3066</v>
      </c>
      <c r="F391" s="80" t="s">
        <v>209</v>
      </c>
      <c r="G391" s="101">
        <v>264.89999999999998</v>
      </c>
      <c r="H391" s="81">
        <v>264.89999999999998</v>
      </c>
      <c r="I391" s="116">
        <v>10.39</v>
      </c>
      <c r="J391" s="81">
        <v>8.68</v>
      </c>
      <c r="K391" s="116">
        <v>4.08</v>
      </c>
      <c r="L391" s="81">
        <v>3.41</v>
      </c>
      <c r="M391" s="81">
        <f>TRUNC(((J391*G391)+(L391*G391)),2)</f>
        <v>3202.64</v>
      </c>
      <c r="N391" s="81">
        <f>TRUNC(((J391*H391)+(L391*H391)),2)</f>
        <v>3202.64</v>
      </c>
      <c r="O391" s="48"/>
      <c r="P391" s="81">
        <v>10.39</v>
      </c>
      <c r="Q391" s="81">
        <v>4.08</v>
      </c>
      <c r="R391" s="81">
        <v>3833.1</v>
      </c>
      <c r="S391" s="81">
        <v>3833.1</v>
      </c>
      <c r="T391" s="64">
        <f t="shared" si="33"/>
        <v>-630.46</v>
      </c>
      <c r="U391" s="81">
        <f t="shared" si="34"/>
        <v>2299.33</v>
      </c>
      <c r="V391" s="81">
        <f t="shared" si="35"/>
        <v>903.3</v>
      </c>
    </row>
    <row r="392" spans="1:22" x14ac:dyDescent="0.25">
      <c r="A392" s="51" t="s">
        <v>3543</v>
      </c>
      <c r="B392" s="93" t="s">
        <v>764</v>
      </c>
      <c r="C392" s="97"/>
      <c r="D392" s="97"/>
      <c r="E392" s="83" t="s">
        <v>765</v>
      </c>
      <c r="F392" s="97"/>
      <c r="G392" s="102"/>
      <c r="H392" s="84"/>
      <c r="I392" s="115"/>
      <c r="J392" s="84"/>
      <c r="K392" s="115"/>
      <c r="L392" s="84"/>
      <c r="M392" s="85">
        <f>SUM(M393:M397)</f>
        <v>1292.94</v>
      </c>
      <c r="N392" s="85">
        <f>SUM(N393:N397)</f>
        <v>1292.94</v>
      </c>
      <c r="O392" s="38"/>
      <c r="P392" s="84"/>
      <c r="Q392" s="84"/>
      <c r="R392" s="85">
        <v>1547.46</v>
      </c>
      <c r="S392" s="85">
        <v>1547.46</v>
      </c>
      <c r="T392" s="64">
        <f t="shared" si="33"/>
        <v>-254.51999999999998</v>
      </c>
      <c r="U392" s="81">
        <f t="shared" si="34"/>
        <v>0</v>
      </c>
      <c r="V392" s="81">
        <f t="shared" si="35"/>
        <v>0</v>
      </c>
    </row>
    <row r="393" spans="1:22" x14ac:dyDescent="0.25">
      <c r="A393" s="51" t="s">
        <v>3544</v>
      </c>
      <c r="B393" s="92" t="s">
        <v>766</v>
      </c>
      <c r="C393" s="77" t="s">
        <v>123</v>
      </c>
      <c r="D393" s="78">
        <v>60205</v>
      </c>
      <c r="E393" s="79" t="s">
        <v>253</v>
      </c>
      <c r="F393" s="80" t="s">
        <v>125</v>
      </c>
      <c r="G393" s="101">
        <v>5.0999999999999996</v>
      </c>
      <c r="H393" s="81">
        <v>5.0999999999999996</v>
      </c>
      <c r="I393" s="116">
        <v>34.159999999999997</v>
      </c>
      <c r="J393" s="81">
        <v>28.56</v>
      </c>
      <c r="K393" s="116">
        <v>23.52</v>
      </c>
      <c r="L393" s="81">
        <v>19.66</v>
      </c>
      <c r="M393" s="81">
        <f>TRUNC(((J393*G393)+(L393*G393)),2)</f>
        <v>245.92</v>
      </c>
      <c r="N393" s="81">
        <f>TRUNC(((J393*H393)+(L393*H393)),2)</f>
        <v>245.92</v>
      </c>
      <c r="O393" s="38"/>
      <c r="P393" s="81">
        <v>34.159999999999997</v>
      </c>
      <c r="Q393" s="81">
        <v>23.52</v>
      </c>
      <c r="R393" s="81">
        <v>294.16000000000003</v>
      </c>
      <c r="S393" s="81">
        <v>294.16000000000003</v>
      </c>
      <c r="T393" s="64">
        <f t="shared" si="33"/>
        <v>-48.240000000000038</v>
      </c>
      <c r="U393" s="81">
        <f t="shared" si="34"/>
        <v>145.65</v>
      </c>
      <c r="V393" s="81">
        <f t="shared" si="35"/>
        <v>100.26</v>
      </c>
    </row>
    <row r="394" spans="1:22" x14ac:dyDescent="0.25">
      <c r="A394" s="51" t="s">
        <v>3545</v>
      </c>
      <c r="B394" s="92" t="s">
        <v>767</v>
      </c>
      <c r="C394" s="77" t="s">
        <v>123</v>
      </c>
      <c r="D394" s="78">
        <v>60524</v>
      </c>
      <c r="E394" s="79" t="s">
        <v>221</v>
      </c>
      <c r="F394" s="80" t="s">
        <v>160</v>
      </c>
      <c r="G394" s="101">
        <v>0.5</v>
      </c>
      <c r="H394" s="81">
        <v>0.5</v>
      </c>
      <c r="I394" s="116">
        <v>588.54</v>
      </c>
      <c r="J394" s="81">
        <v>492.07</v>
      </c>
      <c r="K394" s="116">
        <v>0</v>
      </c>
      <c r="L394" s="81">
        <v>0</v>
      </c>
      <c r="M394" s="81">
        <f>TRUNC(((J394*G394)+(L394*G394)),2)</f>
        <v>246.03</v>
      </c>
      <c r="N394" s="81">
        <f>TRUNC(((J394*H394)+(L394*H394)),2)</f>
        <v>246.03</v>
      </c>
      <c r="O394" s="38"/>
      <c r="P394" s="81">
        <v>588.54</v>
      </c>
      <c r="Q394" s="81">
        <v>0</v>
      </c>
      <c r="R394" s="81">
        <v>294.27</v>
      </c>
      <c r="S394" s="81">
        <v>294.27</v>
      </c>
      <c r="T394" s="64">
        <f t="shared" si="33"/>
        <v>-48.239999999999981</v>
      </c>
      <c r="U394" s="81">
        <f t="shared" si="34"/>
        <v>246.03</v>
      </c>
      <c r="V394" s="81">
        <f t="shared" si="35"/>
        <v>0</v>
      </c>
    </row>
    <row r="395" spans="1:22" ht="24" x14ac:dyDescent="0.3">
      <c r="A395" s="51" t="s">
        <v>3546</v>
      </c>
      <c r="B395" s="92" t="s">
        <v>768</v>
      </c>
      <c r="C395" s="77" t="s">
        <v>123</v>
      </c>
      <c r="D395" s="78">
        <v>60800</v>
      </c>
      <c r="E395" s="82" t="s">
        <v>3063</v>
      </c>
      <c r="F395" s="80" t="s">
        <v>160</v>
      </c>
      <c r="G395" s="101">
        <v>0.5</v>
      </c>
      <c r="H395" s="81">
        <v>0.5</v>
      </c>
      <c r="I395" s="116">
        <v>0.12</v>
      </c>
      <c r="J395" s="81">
        <v>0.1</v>
      </c>
      <c r="K395" s="116">
        <v>51.75</v>
      </c>
      <c r="L395" s="81">
        <v>43.26</v>
      </c>
      <c r="M395" s="81">
        <f>TRUNC(((J395*G395)+(L395*G395)),2)</f>
        <v>21.68</v>
      </c>
      <c r="N395" s="81">
        <f>TRUNC(((J395*H395)+(L395*H395)),2)</f>
        <v>21.68</v>
      </c>
      <c r="O395" s="48"/>
      <c r="P395" s="81">
        <v>0.12</v>
      </c>
      <c r="Q395" s="81">
        <v>51.75</v>
      </c>
      <c r="R395" s="81">
        <v>25.93</v>
      </c>
      <c r="S395" s="81">
        <v>25.93</v>
      </c>
      <c r="T395" s="64">
        <f t="shared" si="33"/>
        <v>-4.25</v>
      </c>
      <c r="U395" s="81">
        <f t="shared" si="34"/>
        <v>0.05</v>
      </c>
      <c r="V395" s="81">
        <f t="shared" si="35"/>
        <v>21.63</v>
      </c>
    </row>
    <row r="396" spans="1:22" ht="24" x14ac:dyDescent="0.3">
      <c r="A396" s="51" t="s">
        <v>3547</v>
      </c>
      <c r="B396" s="92" t="s">
        <v>769</v>
      </c>
      <c r="C396" s="77" t="s">
        <v>194</v>
      </c>
      <c r="D396" s="78">
        <v>92762</v>
      </c>
      <c r="E396" s="79" t="s">
        <v>268</v>
      </c>
      <c r="F396" s="80" t="s">
        <v>209</v>
      </c>
      <c r="G396" s="101">
        <v>60.73</v>
      </c>
      <c r="H396" s="81">
        <v>60.73</v>
      </c>
      <c r="I396" s="116">
        <v>10.23</v>
      </c>
      <c r="J396" s="81">
        <v>8.5500000000000007</v>
      </c>
      <c r="K396" s="116">
        <v>1.17</v>
      </c>
      <c r="L396" s="81">
        <v>0.97</v>
      </c>
      <c r="M396" s="81">
        <f>TRUNC(((J396*G396)+(L396*G396)),2)</f>
        <v>578.14</v>
      </c>
      <c r="N396" s="81">
        <f>TRUNC(((J396*H396)+(L396*H396)),2)</f>
        <v>578.14</v>
      </c>
      <c r="O396" s="48"/>
      <c r="P396" s="81">
        <v>10.23</v>
      </c>
      <c r="Q396" s="81">
        <v>1.17</v>
      </c>
      <c r="R396" s="81">
        <v>692.32</v>
      </c>
      <c r="S396" s="81">
        <v>692.32</v>
      </c>
      <c r="T396" s="64">
        <f t="shared" si="33"/>
        <v>-114.18000000000006</v>
      </c>
      <c r="U396" s="81">
        <f t="shared" si="34"/>
        <v>519.24</v>
      </c>
      <c r="V396" s="81">
        <f t="shared" si="35"/>
        <v>58.9</v>
      </c>
    </row>
    <row r="397" spans="1:22" ht="24" x14ac:dyDescent="0.3">
      <c r="A397" s="51" t="s">
        <v>3548</v>
      </c>
      <c r="B397" s="92" t="s">
        <v>770</v>
      </c>
      <c r="C397" s="77" t="s">
        <v>194</v>
      </c>
      <c r="D397" s="78">
        <v>92759</v>
      </c>
      <c r="E397" s="82" t="s">
        <v>3066</v>
      </c>
      <c r="F397" s="80" t="s">
        <v>209</v>
      </c>
      <c r="G397" s="101">
        <v>16.64</v>
      </c>
      <c r="H397" s="81">
        <v>16.64</v>
      </c>
      <c r="I397" s="116">
        <v>10.39</v>
      </c>
      <c r="J397" s="81">
        <v>8.68</v>
      </c>
      <c r="K397" s="116">
        <v>4.08</v>
      </c>
      <c r="L397" s="81">
        <v>3.41</v>
      </c>
      <c r="M397" s="81">
        <f>TRUNC(((J397*G397)+(L397*G397)),2)</f>
        <v>201.17</v>
      </c>
      <c r="N397" s="81">
        <f>TRUNC(((J397*H397)+(L397*H397)),2)</f>
        <v>201.17</v>
      </c>
      <c r="O397" s="48"/>
      <c r="P397" s="81">
        <v>10.39</v>
      </c>
      <c r="Q397" s="81">
        <v>4.08</v>
      </c>
      <c r="R397" s="81">
        <v>240.78</v>
      </c>
      <c r="S397" s="81">
        <v>240.78</v>
      </c>
      <c r="T397" s="64">
        <f t="shared" ref="T397:T460" si="40">N397-S397</f>
        <v>-39.610000000000014</v>
      </c>
      <c r="U397" s="81">
        <f t="shared" si="34"/>
        <v>144.43</v>
      </c>
      <c r="V397" s="81">
        <f t="shared" si="35"/>
        <v>56.74</v>
      </c>
    </row>
    <row r="398" spans="1:22" x14ac:dyDescent="0.25">
      <c r="A398" s="51" t="s">
        <v>3549</v>
      </c>
      <c r="B398" s="93" t="s">
        <v>771</v>
      </c>
      <c r="C398" s="97"/>
      <c r="D398" s="97"/>
      <c r="E398" s="83" t="s">
        <v>261</v>
      </c>
      <c r="F398" s="97"/>
      <c r="G398" s="102"/>
      <c r="H398" s="84"/>
      <c r="I398" s="115"/>
      <c r="J398" s="84"/>
      <c r="K398" s="115"/>
      <c r="L398" s="84"/>
      <c r="M398" s="85">
        <f>SUM(M399:M406)</f>
        <v>15151.150000000001</v>
      </c>
      <c r="N398" s="85">
        <f>SUM(N399:N406)</f>
        <v>15151.150000000001</v>
      </c>
      <c r="O398" s="38"/>
      <c r="P398" s="84"/>
      <c r="Q398" s="84"/>
      <c r="R398" s="85">
        <v>18126.5</v>
      </c>
      <c r="S398" s="85">
        <v>18126.5</v>
      </c>
      <c r="T398" s="64">
        <f t="shared" si="40"/>
        <v>-2975.3499999999985</v>
      </c>
      <c r="U398" s="81">
        <f t="shared" si="34"/>
        <v>0</v>
      </c>
      <c r="V398" s="81">
        <f t="shared" si="35"/>
        <v>0</v>
      </c>
    </row>
    <row r="399" spans="1:22" x14ac:dyDescent="0.25">
      <c r="A399" s="51" t="s">
        <v>3550</v>
      </c>
      <c r="B399" s="92" t="s">
        <v>772</v>
      </c>
      <c r="C399" s="77" t="s">
        <v>123</v>
      </c>
      <c r="D399" s="78">
        <v>60205</v>
      </c>
      <c r="E399" s="79" t="s">
        <v>253</v>
      </c>
      <c r="F399" s="80" t="s">
        <v>125</v>
      </c>
      <c r="G399" s="101">
        <v>120.78</v>
      </c>
      <c r="H399" s="81">
        <v>120.78</v>
      </c>
      <c r="I399" s="116">
        <v>34.159999999999997</v>
      </c>
      <c r="J399" s="81">
        <v>28.56</v>
      </c>
      <c r="K399" s="116">
        <v>23.52</v>
      </c>
      <c r="L399" s="81">
        <v>19.66</v>
      </c>
      <c r="M399" s="81">
        <f t="shared" ref="M399:M406" si="41">TRUNC(((J399*G399)+(L399*G399)),2)</f>
        <v>5824.01</v>
      </c>
      <c r="N399" s="81">
        <f t="shared" ref="N399:N406" si="42">TRUNC(((J399*H399)+(L399*H399)),2)</f>
        <v>5824.01</v>
      </c>
      <c r="O399" s="38"/>
      <c r="P399" s="81">
        <v>34.159999999999997</v>
      </c>
      <c r="Q399" s="81">
        <v>23.52</v>
      </c>
      <c r="R399" s="81">
        <v>6966.59</v>
      </c>
      <c r="S399" s="81">
        <v>6966.59</v>
      </c>
      <c r="T399" s="64">
        <f t="shared" si="40"/>
        <v>-1142.58</v>
      </c>
      <c r="U399" s="81">
        <f t="shared" ref="U399:U462" si="43">TRUNC(J399*H399,2)</f>
        <v>3449.47</v>
      </c>
      <c r="V399" s="81">
        <f t="shared" ref="V399:V462" si="44">TRUNC(L399*H399,2)</f>
        <v>2374.5300000000002</v>
      </c>
    </row>
    <row r="400" spans="1:22" x14ac:dyDescent="0.25">
      <c r="A400" s="51" t="s">
        <v>3551</v>
      </c>
      <c r="B400" s="92" t="s">
        <v>773</v>
      </c>
      <c r="C400" s="77" t="s">
        <v>123</v>
      </c>
      <c r="D400" s="78">
        <v>60524</v>
      </c>
      <c r="E400" s="79" t="s">
        <v>221</v>
      </c>
      <c r="F400" s="80" t="s">
        <v>160</v>
      </c>
      <c r="G400" s="101">
        <v>7.27</v>
      </c>
      <c r="H400" s="81">
        <v>7.27</v>
      </c>
      <c r="I400" s="116">
        <v>588.54</v>
      </c>
      <c r="J400" s="81">
        <v>492.07</v>
      </c>
      <c r="K400" s="116">
        <v>0</v>
      </c>
      <c r="L400" s="81">
        <v>0</v>
      </c>
      <c r="M400" s="81">
        <f t="shared" si="41"/>
        <v>3577.34</v>
      </c>
      <c r="N400" s="81">
        <f t="shared" si="42"/>
        <v>3577.34</v>
      </c>
      <c r="O400" s="38"/>
      <c r="P400" s="81">
        <v>588.54</v>
      </c>
      <c r="Q400" s="81">
        <v>0</v>
      </c>
      <c r="R400" s="81">
        <v>4278.68</v>
      </c>
      <c r="S400" s="81">
        <v>4278.68</v>
      </c>
      <c r="T400" s="64">
        <f t="shared" si="40"/>
        <v>-701.34000000000015</v>
      </c>
      <c r="U400" s="81">
        <f t="shared" si="43"/>
        <v>3577.34</v>
      </c>
      <c r="V400" s="81">
        <f t="shared" si="44"/>
        <v>0</v>
      </c>
    </row>
    <row r="401" spans="1:22" ht="24" x14ac:dyDescent="0.3">
      <c r="A401" s="51" t="s">
        <v>3552</v>
      </c>
      <c r="B401" s="92" t="s">
        <v>774</v>
      </c>
      <c r="C401" s="77" t="s">
        <v>123</v>
      </c>
      <c r="D401" s="78">
        <v>60800</v>
      </c>
      <c r="E401" s="82" t="s">
        <v>3063</v>
      </c>
      <c r="F401" s="80" t="s">
        <v>160</v>
      </c>
      <c r="G401" s="101">
        <v>7.27</v>
      </c>
      <c r="H401" s="81">
        <v>7.27</v>
      </c>
      <c r="I401" s="116">
        <v>0.12</v>
      </c>
      <c r="J401" s="81">
        <v>0.1</v>
      </c>
      <c r="K401" s="116">
        <v>51.75</v>
      </c>
      <c r="L401" s="81">
        <v>43.26</v>
      </c>
      <c r="M401" s="81">
        <f t="shared" si="41"/>
        <v>315.22000000000003</v>
      </c>
      <c r="N401" s="81">
        <f t="shared" si="42"/>
        <v>315.22000000000003</v>
      </c>
      <c r="O401" s="48"/>
      <c r="P401" s="81">
        <v>0.12</v>
      </c>
      <c r="Q401" s="81">
        <v>51.75</v>
      </c>
      <c r="R401" s="81">
        <v>377.09</v>
      </c>
      <c r="S401" s="81">
        <v>377.09</v>
      </c>
      <c r="T401" s="64">
        <f t="shared" si="40"/>
        <v>-61.869999999999948</v>
      </c>
      <c r="U401" s="81">
        <f t="shared" si="43"/>
        <v>0.72</v>
      </c>
      <c r="V401" s="81">
        <f t="shared" si="44"/>
        <v>314.5</v>
      </c>
    </row>
    <row r="402" spans="1:22" x14ac:dyDescent="0.25">
      <c r="A402" s="51" t="s">
        <v>3553</v>
      </c>
      <c r="B402" s="92" t="s">
        <v>775</v>
      </c>
      <c r="C402" s="77" t="s">
        <v>123</v>
      </c>
      <c r="D402" s="78">
        <v>60303</v>
      </c>
      <c r="E402" s="79" t="s">
        <v>244</v>
      </c>
      <c r="F402" s="80" t="s">
        <v>209</v>
      </c>
      <c r="G402" s="101">
        <v>0.7</v>
      </c>
      <c r="H402" s="81">
        <v>0.7</v>
      </c>
      <c r="I402" s="116">
        <v>9.7100000000000009</v>
      </c>
      <c r="J402" s="81">
        <v>8.11</v>
      </c>
      <c r="K402" s="116">
        <v>2.98</v>
      </c>
      <c r="L402" s="81">
        <v>2.4900000000000002</v>
      </c>
      <c r="M402" s="81">
        <f t="shared" si="41"/>
        <v>7.42</v>
      </c>
      <c r="N402" s="81">
        <f t="shared" si="42"/>
        <v>7.42</v>
      </c>
      <c r="O402" s="38"/>
      <c r="P402" s="81">
        <v>9.7100000000000009</v>
      </c>
      <c r="Q402" s="81">
        <v>2.98</v>
      </c>
      <c r="R402" s="81">
        <v>8.8800000000000008</v>
      </c>
      <c r="S402" s="81">
        <v>8.8800000000000008</v>
      </c>
      <c r="T402" s="64">
        <f t="shared" si="40"/>
        <v>-1.4600000000000009</v>
      </c>
      <c r="U402" s="81">
        <f t="shared" si="43"/>
        <v>5.67</v>
      </c>
      <c r="V402" s="81">
        <f t="shared" si="44"/>
        <v>1.74</v>
      </c>
    </row>
    <row r="403" spans="1:22" x14ac:dyDescent="0.25">
      <c r="A403" s="51" t="s">
        <v>3554</v>
      </c>
      <c r="B403" s="92" t="s">
        <v>776</v>
      </c>
      <c r="C403" s="77" t="s">
        <v>123</v>
      </c>
      <c r="D403" s="78">
        <v>60304</v>
      </c>
      <c r="E403" s="79" t="s">
        <v>246</v>
      </c>
      <c r="F403" s="80" t="s">
        <v>209</v>
      </c>
      <c r="G403" s="101">
        <v>192</v>
      </c>
      <c r="H403" s="81">
        <v>192</v>
      </c>
      <c r="I403" s="116">
        <v>9.39</v>
      </c>
      <c r="J403" s="81">
        <v>7.85</v>
      </c>
      <c r="K403" s="116">
        <v>2.98</v>
      </c>
      <c r="L403" s="81">
        <v>2.4900000000000002</v>
      </c>
      <c r="M403" s="81">
        <f t="shared" si="41"/>
        <v>1985.28</v>
      </c>
      <c r="N403" s="81">
        <f t="shared" si="42"/>
        <v>1985.28</v>
      </c>
      <c r="O403" s="38"/>
      <c r="P403" s="81">
        <v>9.39</v>
      </c>
      <c r="Q403" s="81">
        <v>2.98</v>
      </c>
      <c r="R403" s="81">
        <v>2375.04</v>
      </c>
      <c r="S403" s="81">
        <v>2375.04</v>
      </c>
      <c r="T403" s="64">
        <f t="shared" si="40"/>
        <v>-389.76</v>
      </c>
      <c r="U403" s="81">
        <f t="shared" si="43"/>
        <v>1507.2</v>
      </c>
      <c r="V403" s="81">
        <f t="shared" si="44"/>
        <v>478.08</v>
      </c>
    </row>
    <row r="404" spans="1:22" ht="24" x14ac:dyDescent="0.3">
      <c r="A404" s="51" t="s">
        <v>3555</v>
      </c>
      <c r="B404" s="92" t="s">
        <v>777</v>
      </c>
      <c r="C404" s="77" t="s">
        <v>194</v>
      </c>
      <c r="D404" s="78">
        <v>92762</v>
      </c>
      <c r="E404" s="82" t="s">
        <v>3064</v>
      </c>
      <c r="F404" s="80" t="s">
        <v>209</v>
      </c>
      <c r="G404" s="101">
        <v>11</v>
      </c>
      <c r="H404" s="81">
        <v>11</v>
      </c>
      <c r="I404" s="116">
        <v>10.23</v>
      </c>
      <c r="J404" s="81">
        <v>8.5500000000000007</v>
      </c>
      <c r="K404" s="116">
        <v>1.17</v>
      </c>
      <c r="L404" s="81">
        <v>0.97</v>
      </c>
      <c r="M404" s="81">
        <f t="shared" si="41"/>
        <v>104.72</v>
      </c>
      <c r="N404" s="81">
        <f t="shared" si="42"/>
        <v>104.72</v>
      </c>
      <c r="O404" s="48"/>
      <c r="P404" s="81">
        <v>10.23</v>
      </c>
      <c r="Q404" s="81">
        <v>1.17</v>
      </c>
      <c r="R404" s="81">
        <v>125.4</v>
      </c>
      <c r="S404" s="81">
        <v>125.4</v>
      </c>
      <c r="T404" s="64">
        <f t="shared" si="40"/>
        <v>-20.680000000000007</v>
      </c>
      <c r="U404" s="81">
        <f t="shared" si="43"/>
        <v>94.05</v>
      </c>
      <c r="V404" s="81">
        <f t="shared" si="44"/>
        <v>10.67</v>
      </c>
    </row>
    <row r="405" spans="1:22" ht="24" x14ac:dyDescent="0.3">
      <c r="A405" s="51" t="s">
        <v>3556</v>
      </c>
      <c r="B405" s="92" t="s">
        <v>778</v>
      </c>
      <c r="C405" s="77" t="s">
        <v>194</v>
      </c>
      <c r="D405" s="78">
        <v>92763</v>
      </c>
      <c r="E405" s="79" t="s">
        <v>779</v>
      </c>
      <c r="F405" s="80" t="s">
        <v>209</v>
      </c>
      <c r="G405" s="101">
        <v>227.2</v>
      </c>
      <c r="H405" s="81">
        <v>227.2</v>
      </c>
      <c r="I405" s="116">
        <v>8.8699999999999992</v>
      </c>
      <c r="J405" s="81">
        <v>7.41</v>
      </c>
      <c r="K405" s="116">
        <v>0.72</v>
      </c>
      <c r="L405" s="81">
        <v>0.6</v>
      </c>
      <c r="M405" s="81">
        <f t="shared" si="41"/>
        <v>1819.87</v>
      </c>
      <c r="N405" s="81">
        <f t="shared" si="42"/>
        <v>1819.87</v>
      </c>
      <c r="O405" s="48"/>
      <c r="P405" s="81">
        <v>8.8699999999999992</v>
      </c>
      <c r="Q405" s="81">
        <v>0.72</v>
      </c>
      <c r="R405" s="81">
        <v>2178.84</v>
      </c>
      <c r="S405" s="81">
        <v>2178.84</v>
      </c>
      <c r="T405" s="64">
        <f t="shared" si="40"/>
        <v>-358.97000000000025</v>
      </c>
      <c r="U405" s="81">
        <f t="shared" si="43"/>
        <v>1683.55</v>
      </c>
      <c r="V405" s="81">
        <f t="shared" si="44"/>
        <v>136.32</v>
      </c>
    </row>
    <row r="406" spans="1:22" ht="24" x14ac:dyDescent="0.3">
      <c r="A406" s="51" t="s">
        <v>3557</v>
      </c>
      <c r="B406" s="92" t="s">
        <v>780</v>
      </c>
      <c r="C406" s="77" t="s">
        <v>194</v>
      </c>
      <c r="D406" s="78">
        <v>92759</v>
      </c>
      <c r="E406" s="79" t="s">
        <v>259</v>
      </c>
      <c r="F406" s="80" t="s">
        <v>209</v>
      </c>
      <c r="G406" s="101">
        <v>125.5</v>
      </c>
      <c r="H406" s="81">
        <v>125.5</v>
      </c>
      <c r="I406" s="116">
        <v>10.39</v>
      </c>
      <c r="J406" s="81">
        <v>8.68</v>
      </c>
      <c r="K406" s="116">
        <v>4.08</v>
      </c>
      <c r="L406" s="81">
        <v>3.41</v>
      </c>
      <c r="M406" s="81">
        <f t="shared" si="41"/>
        <v>1517.29</v>
      </c>
      <c r="N406" s="81">
        <f t="shared" si="42"/>
        <v>1517.29</v>
      </c>
      <c r="O406" s="48"/>
      <c r="P406" s="81">
        <v>10.39</v>
      </c>
      <c r="Q406" s="81">
        <v>4.08</v>
      </c>
      <c r="R406" s="81">
        <v>1815.98</v>
      </c>
      <c r="S406" s="81">
        <v>1815.98</v>
      </c>
      <c r="T406" s="64">
        <f t="shared" si="40"/>
        <v>-298.69000000000005</v>
      </c>
      <c r="U406" s="81">
        <f t="shared" si="43"/>
        <v>1089.3399999999999</v>
      </c>
      <c r="V406" s="81">
        <f t="shared" si="44"/>
        <v>427.95</v>
      </c>
    </row>
    <row r="407" spans="1:22" x14ac:dyDescent="0.25">
      <c r="A407" s="51" t="s">
        <v>3558</v>
      </c>
      <c r="B407" s="93" t="s">
        <v>781</v>
      </c>
      <c r="C407" s="97"/>
      <c r="D407" s="97"/>
      <c r="E407" s="83" t="s">
        <v>229</v>
      </c>
      <c r="F407" s="97"/>
      <c r="G407" s="102"/>
      <c r="H407" s="84"/>
      <c r="I407" s="115"/>
      <c r="J407" s="84"/>
      <c r="K407" s="115"/>
      <c r="L407" s="84"/>
      <c r="M407" s="85">
        <f>M408</f>
        <v>225.72</v>
      </c>
      <c r="N407" s="85">
        <f>N408</f>
        <v>225.72</v>
      </c>
      <c r="O407" s="38"/>
      <c r="P407" s="84"/>
      <c r="Q407" s="84"/>
      <c r="R407" s="85">
        <v>270</v>
      </c>
      <c r="S407" s="85">
        <v>270</v>
      </c>
      <c r="T407" s="64">
        <f t="shared" si="40"/>
        <v>-44.28</v>
      </c>
      <c r="U407" s="81">
        <f t="shared" si="43"/>
        <v>0</v>
      </c>
      <c r="V407" s="81">
        <f t="shared" si="44"/>
        <v>0</v>
      </c>
    </row>
    <row r="408" spans="1:22" x14ac:dyDescent="0.25">
      <c r="A408" s="51" t="s">
        <v>3559</v>
      </c>
      <c r="B408" s="92" t="s">
        <v>782</v>
      </c>
      <c r="C408" s="77" t="s">
        <v>123</v>
      </c>
      <c r="D408" s="78">
        <v>60487</v>
      </c>
      <c r="E408" s="79" t="s">
        <v>231</v>
      </c>
      <c r="F408" s="80" t="s">
        <v>120</v>
      </c>
      <c r="G408" s="101">
        <v>18</v>
      </c>
      <c r="H408" s="81">
        <v>18</v>
      </c>
      <c r="I408" s="116">
        <v>15</v>
      </c>
      <c r="J408" s="81">
        <v>12.54</v>
      </c>
      <c r="K408" s="116">
        <v>0</v>
      </c>
      <c r="L408" s="81">
        <v>0</v>
      </c>
      <c r="M408" s="81">
        <f>TRUNC(((J408*G408)+(L408*G408)),2)</f>
        <v>225.72</v>
      </c>
      <c r="N408" s="81">
        <f>TRUNC(((J408*H408)+(L408*H408)),2)</f>
        <v>225.72</v>
      </c>
      <c r="O408" s="38"/>
      <c r="P408" s="81">
        <v>15</v>
      </c>
      <c r="Q408" s="81">
        <v>0</v>
      </c>
      <c r="R408" s="81">
        <v>270</v>
      </c>
      <c r="S408" s="81">
        <v>270</v>
      </c>
      <c r="T408" s="64">
        <f t="shared" si="40"/>
        <v>-44.28</v>
      </c>
      <c r="U408" s="81">
        <f t="shared" si="43"/>
        <v>225.72</v>
      </c>
      <c r="V408" s="81">
        <f t="shared" si="44"/>
        <v>0</v>
      </c>
    </row>
    <row r="409" spans="1:22" x14ac:dyDescent="0.25">
      <c r="A409" s="51" t="s">
        <v>3560</v>
      </c>
      <c r="B409" s="91" t="s">
        <v>783</v>
      </c>
      <c r="C409" s="95"/>
      <c r="D409" s="95"/>
      <c r="E409" s="74" t="s">
        <v>46</v>
      </c>
      <c r="F409" s="95"/>
      <c r="G409" s="100"/>
      <c r="H409" s="75"/>
      <c r="I409" s="115"/>
      <c r="J409" s="75"/>
      <c r="K409" s="115"/>
      <c r="L409" s="75"/>
      <c r="M409" s="76">
        <f>SUM(M410:M433)</f>
        <v>24487.370000000003</v>
      </c>
      <c r="N409" s="76">
        <f>SUM(N410:N433)</f>
        <v>24487.370000000003</v>
      </c>
      <c r="O409" s="38"/>
      <c r="P409" s="75"/>
      <c r="Q409" s="75"/>
      <c r="R409" s="76">
        <v>29301.41</v>
      </c>
      <c r="S409" s="76">
        <v>29301.41</v>
      </c>
      <c r="T409" s="64">
        <f t="shared" si="40"/>
        <v>-4814.0399999999972</v>
      </c>
      <c r="U409" s="81">
        <f t="shared" si="43"/>
        <v>0</v>
      </c>
      <c r="V409" s="81">
        <f t="shared" si="44"/>
        <v>0</v>
      </c>
    </row>
    <row r="410" spans="1:22" x14ac:dyDescent="0.25">
      <c r="A410" s="51" t="s">
        <v>3561</v>
      </c>
      <c r="B410" s="92" t="s">
        <v>784</v>
      </c>
      <c r="C410" s="77" t="s">
        <v>123</v>
      </c>
      <c r="D410" s="78">
        <v>71211</v>
      </c>
      <c r="E410" s="79" t="s">
        <v>785</v>
      </c>
      <c r="F410" s="80" t="s">
        <v>138</v>
      </c>
      <c r="G410" s="101">
        <v>180</v>
      </c>
      <c r="H410" s="81">
        <v>180</v>
      </c>
      <c r="I410" s="116">
        <v>33.35</v>
      </c>
      <c r="J410" s="81">
        <v>27.88</v>
      </c>
      <c r="K410" s="116">
        <v>11.21</v>
      </c>
      <c r="L410" s="81">
        <v>9.3699999999999992</v>
      </c>
      <c r="M410" s="81">
        <f t="shared" ref="M410:M433" si="45">TRUNC(((J410*G410)+(L410*G410)),2)</f>
        <v>6705</v>
      </c>
      <c r="N410" s="81">
        <f t="shared" ref="N410:N433" si="46">TRUNC(((J410*H410)+(L410*H410)),2)</f>
        <v>6705</v>
      </c>
      <c r="O410" s="38"/>
      <c r="P410" s="81">
        <v>33.35</v>
      </c>
      <c r="Q410" s="81">
        <v>11.21</v>
      </c>
      <c r="R410" s="81">
        <v>8020.8</v>
      </c>
      <c r="S410" s="81">
        <v>8020.8</v>
      </c>
      <c r="T410" s="64">
        <f t="shared" si="40"/>
        <v>-1315.8000000000002</v>
      </c>
      <c r="U410" s="81">
        <f t="shared" si="43"/>
        <v>5018.3999999999996</v>
      </c>
      <c r="V410" s="81">
        <f t="shared" si="44"/>
        <v>1686.6</v>
      </c>
    </row>
    <row r="411" spans="1:22" x14ac:dyDescent="0.25">
      <c r="A411" s="51" t="s">
        <v>3562</v>
      </c>
      <c r="B411" s="92" t="s">
        <v>786</v>
      </c>
      <c r="C411" s="77" t="s">
        <v>123</v>
      </c>
      <c r="D411" s="78">
        <v>71151</v>
      </c>
      <c r="E411" s="79" t="s">
        <v>787</v>
      </c>
      <c r="F411" s="80" t="s">
        <v>120</v>
      </c>
      <c r="G411" s="101">
        <v>2</v>
      </c>
      <c r="H411" s="81">
        <v>2</v>
      </c>
      <c r="I411" s="116">
        <v>6.65</v>
      </c>
      <c r="J411" s="81">
        <v>5.56</v>
      </c>
      <c r="K411" s="116">
        <v>4.8600000000000003</v>
      </c>
      <c r="L411" s="81">
        <v>4.0599999999999996</v>
      </c>
      <c r="M411" s="81">
        <f t="shared" si="45"/>
        <v>19.239999999999998</v>
      </c>
      <c r="N411" s="81">
        <f t="shared" si="46"/>
        <v>19.239999999999998</v>
      </c>
      <c r="O411" s="38"/>
      <c r="P411" s="81">
        <v>6.65</v>
      </c>
      <c r="Q411" s="81">
        <v>4.8600000000000003</v>
      </c>
      <c r="R411" s="81">
        <v>23.02</v>
      </c>
      <c r="S411" s="81">
        <v>23.02</v>
      </c>
      <c r="T411" s="64">
        <f t="shared" si="40"/>
        <v>-3.7800000000000011</v>
      </c>
      <c r="U411" s="81">
        <f t="shared" si="43"/>
        <v>11.12</v>
      </c>
      <c r="V411" s="81">
        <f t="shared" si="44"/>
        <v>8.1199999999999992</v>
      </c>
    </row>
    <row r="412" spans="1:22" x14ac:dyDescent="0.25">
      <c r="A412" s="51" t="s">
        <v>3563</v>
      </c>
      <c r="B412" s="92" t="s">
        <v>788</v>
      </c>
      <c r="C412" s="77" t="s">
        <v>123</v>
      </c>
      <c r="D412" s="78">
        <v>70351</v>
      </c>
      <c r="E412" s="79" t="s">
        <v>789</v>
      </c>
      <c r="F412" s="80" t="s">
        <v>120</v>
      </c>
      <c r="G412" s="101">
        <v>120</v>
      </c>
      <c r="H412" s="81">
        <v>120</v>
      </c>
      <c r="I412" s="116">
        <v>0.67</v>
      </c>
      <c r="J412" s="81">
        <v>0.56000000000000005</v>
      </c>
      <c r="K412" s="116">
        <v>0.37</v>
      </c>
      <c r="L412" s="81">
        <v>0.3</v>
      </c>
      <c r="M412" s="81">
        <f t="shared" si="45"/>
        <v>103.2</v>
      </c>
      <c r="N412" s="81">
        <f t="shared" si="46"/>
        <v>103.2</v>
      </c>
      <c r="O412" s="38"/>
      <c r="P412" s="81">
        <v>0.67</v>
      </c>
      <c r="Q412" s="81">
        <v>0.37</v>
      </c>
      <c r="R412" s="81">
        <v>124.8</v>
      </c>
      <c r="S412" s="81">
        <v>124.8</v>
      </c>
      <c r="T412" s="64">
        <f t="shared" si="40"/>
        <v>-21.599999999999994</v>
      </c>
      <c r="U412" s="81">
        <f t="shared" si="43"/>
        <v>67.2</v>
      </c>
      <c r="V412" s="81">
        <f t="shared" si="44"/>
        <v>36</v>
      </c>
    </row>
    <row r="413" spans="1:22" x14ac:dyDescent="0.25">
      <c r="A413" s="51" t="s">
        <v>3564</v>
      </c>
      <c r="B413" s="92" t="s">
        <v>790</v>
      </c>
      <c r="C413" s="77" t="s">
        <v>123</v>
      </c>
      <c r="D413" s="78">
        <v>70391</v>
      </c>
      <c r="E413" s="79" t="s">
        <v>287</v>
      </c>
      <c r="F413" s="80" t="s">
        <v>120</v>
      </c>
      <c r="G413" s="101">
        <v>240</v>
      </c>
      <c r="H413" s="81">
        <v>240</v>
      </c>
      <c r="I413" s="116">
        <v>0.18</v>
      </c>
      <c r="J413" s="81">
        <v>0.15</v>
      </c>
      <c r="K413" s="116">
        <v>0.6</v>
      </c>
      <c r="L413" s="81">
        <v>0.5</v>
      </c>
      <c r="M413" s="81">
        <f t="shared" si="45"/>
        <v>156</v>
      </c>
      <c r="N413" s="81">
        <f t="shared" si="46"/>
        <v>156</v>
      </c>
      <c r="O413" s="38"/>
      <c r="P413" s="81">
        <v>0.18</v>
      </c>
      <c r="Q413" s="81">
        <v>0.6</v>
      </c>
      <c r="R413" s="81">
        <v>187.2</v>
      </c>
      <c r="S413" s="81">
        <v>187.2</v>
      </c>
      <c r="T413" s="64">
        <f t="shared" si="40"/>
        <v>-31.199999999999989</v>
      </c>
      <c r="U413" s="81">
        <f t="shared" si="43"/>
        <v>36</v>
      </c>
      <c r="V413" s="81">
        <f t="shared" si="44"/>
        <v>120</v>
      </c>
    </row>
    <row r="414" spans="1:22" x14ac:dyDescent="0.25">
      <c r="A414" s="51" t="s">
        <v>3565</v>
      </c>
      <c r="B414" s="92" t="s">
        <v>791</v>
      </c>
      <c r="C414" s="77" t="s">
        <v>123</v>
      </c>
      <c r="D414" s="78">
        <v>71861</v>
      </c>
      <c r="E414" s="79" t="s">
        <v>351</v>
      </c>
      <c r="F414" s="80" t="s">
        <v>120</v>
      </c>
      <c r="G414" s="101">
        <v>240</v>
      </c>
      <c r="H414" s="81">
        <v>240</v>
      </c>
      <c r="I414" s="116">
        <v>0.12</v>
      </c>
      <c r="J414" s="81">
        <v>0.1</v>
      </c>
      <c r="K414" s="116">
        <v>0.38</v>
      </c>
      <c r="L414" s="81">
        <v>0.31</v>
      </c>
      <c r="M414" s="81">
        <f t="shared" si="45"/>
        <v>98.4</v>
      </c>
      <c r="N414" s="81">
        <f t="shared" si="46"/>
        <v>98.4</v>
      </c>
      <c r="O414" s="38"/>
      <c r="P414" s="81">
        <v>0.12</v>
      </c>
      <c r="Q414" s="81">
        <v>0.38</v>
      </c>
      <c r="R414" s="81">
        <v>120</v>
      </c>
      <c r="S414" s="81">
        <v>120</v>
      </c>
      <c r="T414" s="64">
        <f t="shared" si="40"/>
        <v>-21.599999999999994</v>
      </c>
      <c r="U414" s="81">
        <f t="shared" si="43"/>
        <v>24</v>
      </c>
      <c r="V414" s="81">
        <f t="shared" si="44"/>
        <v>74.400000000000006</v>
      </c>
    </row>
    <row r="415" spans="1:22" x14ac:dyDescent="0.25">
      <c r="A415" s="51" t="s">
        <v>3566</v>
      </c>
      <c r="B415" s="92" t="s">
        <v>792</v>
      </c>
      <c r="C415" s="77" t="s">
        <v>123</v>
      </c>
      <c r="D415" s="78">
        <v>71701</v>
      </c>
      <c r="E415" s="79" t="s">
        <v>793</v>
      </c>
      <c r="F415" s="80" t="s">
        <v>120</v>
      </c>
      <c r="G415" s="101">
        <v>64</v>
      </c>
      <c r="H415" s="81">
        <v>64</v>
      </c>
      <c r="I415" s="116">
        <v>2.39</v>
      </c>
      <c r="J415" s="81">
        <v>1.99</v>
      </c>
      <c r="K415" s="116">
        <v>1.49</v>
      </c>
      <c r="L415" s="81">
        <v>1.24</v>
      </c>
      <c r="M415" s="81">
        <f t="shared" si="45"/>
        <v>206.72</v>
      </c>
      <c r="N415" s="81">
        <f t="shared" si="46"/>
        <v>206.72</v>
      </c>
      <c r="O415" s="38"/>
      <c r="P415" s="81">
        <v>2.39</v>
      </c>
      <c r="Q415" s="81">
        <v>1.49</v>
      </c>
      <c r="R415" s="81">
        <v>248.32</v>
      </c>
      <c r="S415" s="81">
        <v>248.32</v>
      </c>
      <c r="T415" s="64">
        <f t="shared" si="40"/>
        <v>-41.599999999999994</v>
      </c>
      <c r="U415" s="81">
        <f t="shared" si="43"/>
        <v>127.36</v>
      </c>
      <c r="V415" s="81">
        <f t="shared" si="44"/>
        <v>79.36</v>
      </c>
    </row>
    <row r="416" spans="1:22" x14ac:dyDescent="0.25">
      <c r="A416" s="51" t="s">
        <v>3567</v>
      </c>
      <c r="B416" s="92" t="s">
        <v>794</v>
      </c>
      <c r="C416" s="77" t="s">
        <v>123</v>
      </c>
      <c r="D416" s="78">
        <v>70421</v>
      </c>
      <c r="E416" s="79" t="s">
        <v>795</v>
      </c>
      <c r="F416" s="80" t="s">
        <v>796</v>
      </c>
      <c r="G416" s="101">
        <v>4</v>
      </c>
      <c r="H416" s="81">
        <v>4</v>
      </c>
      <c r="I416" s="116">
        <v>1.78</v>
      </c>
      <c r="J416" s="81">
        <v>1.48</v>
      </c>
      <c r="K416" s="116">
        <v>0.37</v>
      </c>
      <c r="L416" s="81">
        <v>0.3</v>
      </c>
      <c r="M416" s="81">
        <f t="shared" si="45"/>
        <v>7.12</v>
      </c>
      <c r="N416" s="81">
        <f t="shared" si="46"/>
        <v>7.12</v>
      </c>
      <c r="O416" s="38"/>
      <c r="P416" s="81">
        <v>1.78</v>
      </c>
      <c r="Q416" s="81">
        <v>0.37</v>
      </c>
      <c r="R416" s="81">
        <v>8.6</v>
      </c>
      <c r="S416" s="81">
        <v>8.6</v>
      </c>
      <c r="T416" s="64">
        <f t="shared" si="40"/>
        <v>-1.4799999999999995</v>
      </c>
      <c r="U416" s="81">
        <f t="shared" si="43"/>
        <v>5.92</v>
      </c>
      <c r="V416" s="81">
        <f t="shared" si="44"/>
        <v>1.2</v>
      </c>
    </row>
    <row r="417" spans="1:22" ht="24" x14ac:dyDescent="0.3">
      <c r="A417" s="51" t="s">
        <v>3568</v>
      </c>
      <c r="B417" s="92" t="s">
        <v>797</v>
      </c>
      <c r="C417" s="77" t="s">
        <v>194</v>
      </c>
      <c r="D417" s="78">
        <v>91855</v>
      </c>
      <c r="E417" s="79" t="s">
        <v>798</v>
      </c>
      <c r="F417" s="80" t="s">
        <v>138</v>
      </c>
      <c r="G417" s="101">
        <v>110</v>
      </c>
      <c r="H417" s="81">
        <v>110</v>
      </c>
      <c r="I417" s="116">
        <v>5.27</v>
      </c>
      <c r="J417" s="81">
        <v>4.4000000000000004</v>
      </c>
      <c r="K417" s="116">
        <v>5.1100000000000003</v>
      </c>
      <c r="L417" s="81">
        <v>4.2699999999999996</v>
      </c>
      <c r="M417" s="81">
        <f t="shared" si="45"/>
        <v>953.7</v>
      </c>
      <c r="N417" s="81">
        <f t="shared" si="46"/>
        <v>953.7</v>
      </c>
      <c r="O417" s="48"/>
      <c r="P417" s="81">
        <v>5.27</v>
      </c>
      <c r="Q417" s="81">
        <v>5.1100000000000003</v>
      </c>
      <c r="R417" s="81">
        <v>1141.8</v>
      </c>
      <c r="S417" s="81">
        <v>1141.8</v>
      </c>
      <c r="T417" s="64">
        <f t="shared" si="40"/>
        <v>-188.09999999999991</v>
      </c>
      <c r="U417" s="81">
        <f t="shared" si="43"/>
        <v>484</v>
      </c>
      <c r="V417" s="81">
        <f t="shared" si="44"/>
        <v>469.7</v>
      </c>
    </row>
    <row r="418" spans="1:22" x14ac:dyDescent="0.25">
      <c r="A418" s="51" t="s">
        <v>3569</v>
      </c>
      <c r="B418" s="92" t="s">
        <v>799</v>
      </c>
      <c r="C418" s="77" t="s">
        <v>123</v>
      </c>
      <c r="D418" s="78">
        <v>70929</v>
      </c>
      <c r="E418" s="79" t="s">
        <v>302</v>
      </c>
      <c r="F418" s="80" t="s">
        <v>120</v>
      </c>
      <c r="G418" s="101">
        <v>44</v>
      </c>
      <c r="H418" s="81">
        <v>44</v>
      </c>
      <c r="I418" s="116">
        <v>8.57</v>
      </c>
      <c r="J418" s="81">
        <v>7.16</v>
      </c>
      <c r="K418" s="116">
        <v>12.7</v>
      </c>
      <c r="L418" s="81">
        <v>10.61</v>
      </c>
      <c r="M418" s="81">
        <f t="shared" si="45"/>
        <v>781.88</v>
      </c>
      <c r="N418" s="81">
        <f t="shared" si="46"/>
        <v>781.88</v>
      </c>
      <c r="O418" s="38"/>
      <c r="P418" s="81">
        <v>8.57</v>
      </c>
      <c r="Q418" s="81">
        <v>12.7</v>
      </c>
      <c r="R418" s="81">
        <v>935.88</v>
      </c>
      <c r="S418" s="81">
        <v>935.88</v>
      </c>
      <c r="T418" s="64">
        <f t="shared" si="40"/>
        <v>-154</v>
      </c>
      <c r="U418" s="81">
        <f t="shared" si="43"/>
        <v>315.04000000000002</v>
      </c>
      <c r="V418" s="81">
        <f t="shared" si="44"/>
        <v>466.84</v>
      </c>
    </row>
    <row r="419" spans="1:22" x14ac:dyDescent="0.25">
      <c r="A419" s="51" t="s">
        <v>3570</v>
      </c>
      <c r="B419" s="92" t="s">
        <v>800</v>
      </c>
      <c r="C419" s="77" t="s">
        <v>123</v>
      </c>
      <c r="D419" s="78">
        <v>70930</v>
      </c>
      <c r="E419" s="79" t="s">
        <v>300</v>
      </c>
      <c r="F419" s="80" t="s">
        <v>120</v>
      </c>
      <c r="G419" s="101">
        <v>87</v>
      </c>
      <c r="H419" s="81">
        <v>87</v>
      </c>
      <c r="I419" s="116">
        <v>2.23</v>
      </c>
      <c r="J419" s="81">
        <v>1.86</v>
      </c>
      <c r="K419" s="116">
        <v>2.98</v>
      </c>
      <c r="L419" s="81">
        <v>2.4900000000000002</v>
      </c>
      <c r="M419" s="81">
        <f t="shared" si="45"/>
        <v>378.45</v>
      </c>
      <c r="N419" s="81">
        <f t="shared" si="46"/>
        <v>378.45</v>
      </c>
      <c r="O419" s="38"/>
      <c r="P419" s="81">
        <v>2.23</v>
      </c>
      <c r="Q419" s="81">
        <v>2.98</v>
      </c>
      <c r="R419" s="81">
        <v>453.27</v>
      </c>
      <c r="S419" s="81">
        <v>453.27</v>
      </c>
      <c r="T419" s="64">
        <f t="shared" si="40"/>
        <v>-74.819999999999993</v>
      </c>
      <c r="U419" s="81">
        <f t="shared" si="43"/>
        <v>161.82</v>
      </c>
      <c r="V419" s="81">
        <f t="shared" si="44"/>
        <v>216.63</v>
      </c>
    </row>
    <row r="420" spans="1:22" x14ac:dyDescent="0.25">
      <c r="A420" s="51" t="s">
        <v>3571</v>
      </c>
      <c r="B420" s="92" t="s">
        <v>801</v>
      </c>
      <c r="C420" s="77" t="s">
        <v>123</v>
      </c>
      <c r="D420" s="78">
        <v>70932</v>
      </c>
      <c r="E420" s="79" t="s">
        <v>304</v>
      </c>
      <c r="F420" s="80" t="s">
        <v>120</v>
      </c>
      <c r="G420" s="101">
        <v>133</v>
      </c>
      <c r="H420" s="81">
        <v>133</v>
      </c>
      <c r="I420" s="116">
        <v>0.24</v>
      </c>
      <c r="J420" s="81">
        <v>0.2</v>
      </c>
      <c r="K420" s="116">
        <v>1.1200000000000001</v>
      </c>
      <c r="L420" s="81">
        <v>0.93</v>
      </c>
      <c r="M420" s="81">
        <f t="shared" si="45"/>
        <v>150.29</v>
      </c>
      <c r="N420" s="81">
        <f t="shared" si="46"/>
        <v>150.29</v>
      </c>
      <c r="O420" s="38"/>
      <c r="P420" s="81">
        <v>0.24</v>
      </c>
      <c r="Q420" s="81">
        <v>1.1200000000000001</v>
      </c>
      <c r="R420" s="81">
        <v>180.88</v>
      </c>
      <c r="S420" s="81">
        <v>180.88</v>
      </c>
      <c r="T420" s="64">
        <f t="shared" si="40"/>
        <v>-30.590000000000003</v>
      </c>
      <c r="U420" s="81">
        <f t="shared" si="43"/>
        <v>26.6</v>
      </c>
      <c r="V420" s="81">
        <f t="shared" si="44"/>
        <v>123.69</v>
      </c>
    </row>
    <row r="421" spans="1:22" ht="36" x14ac:dyDescent="0.3">
      <c r="A421" s="51" t="s">
        <v>3572</v>
      </c>
      <c r="B421" s="92" t="s">
        <v>802</v>
      </c>
      <c r="C421" s="77" t="s">
        <v>274</v>
      </c>
      <c r="D421" s="86" t="s">
        <v>803</v>
      </c>
      <c r="E421" s="82" t="s">
        <v>3085</v>
      </c>
      <c r="F421" s="80" t="s">
        <v>120</v>
      </c>
      <c r="G421" s="101">
        <v>36</v>
      </c>
      <c r="H421" s="81">
        <v>36</v>
      </c>
      <c r="I421" s="116">
        <v>120.57</v>
      </c>
      <c r="J421" s="81">
        <v>100.8</v>
      </c>
      <c r="K421" s="116">
        <v>15.67</v>
      </c>
      <c r="L421" s="81">
        <v>13.1</v>
      </c>
      <c r="M421" s="81">
        <f t="shared" si="45"/>
        <v>4100.3999999999996</v>
      </c>
      <c r="N421" s="81">
        <f t="shared" si="46"/>
        <v>4100.3999999999996</v>
      </c>
      <c r="O421" s="48"/>
      <c r="P421" s="81">
        <v>120.57</v>
      </c>
      <c r="Q421" s="81">
        <v>15.67</v>
      </c>
      <c r="R421" s="81">
        <v>4904.6400000000003</v>
      </c>
      <c r="S421" s="81">
        <v>4904.6400000000003</v>
      </c>
      <c r="T421" s="64">
        <f t="shared" si="40"/>
        <v>-804.24000000000069</v>
      </c>
      <c r="U421" s="81">
        <f t="shared" si="43"/>
        <v>3628.8</v>
      </c>
      <c r="V421" s="81">
        <f t="shared" si="44"/>
        <v>471.6</v>
      </c>
    </row>
    <row r="422" spans="1:22" x14ac:dyDescent="0.25">
      <c r="A422" s="51" t="s">
        <v>3573</v>
      </c>
      <c r="B422" s="92" t="s">
        <v>804</v>
      </c>
      <c r="C422" s="77" t="s">
        <v>123</v>
      </c>
      <c r="D422" s="78">
        <v>180708</v>
      </c>
      <c r="E422" s="79" t="s">
        <v>805</v>
      </c>
      <c r="F422" s="80" t="s">
        <v>120</v>
      </c>
      <c r="G422" s="101">
        <v>36</v>
      </c>
      <c r="H422" s="81">
        <v>36</v>
      </c>
      <c r="I422" s="116">
        <v>169.99</v>
      </c>
      <c r="J422" s="81">
        <v>142.12</v>
      </c>
      <c r="K422" s="116">
        <v>18.68</v>
      </c>
      <c r="L422" s="81">
        <v>15.61</v>
      </c>
      <c r="M422" s="81">
        <f t="shared" si="45"/>
        <v>5678.28</v>
      </c>
      <c r="N422" s="81">
        <f t="shared" si="46"/>
        <v>5678.28</v>
      </c>
      <c r="O422" s="38"/>
      <c r="P422" s="81">
        <v>169.99</v>
      </c>
      <c r="Q422" s="81">
        <v>18.68</v>
      </c>
      <c r="R422" s="81">
        <v>6792.12</v>
      </c>
      <c r="S422" s="81">
        <v>6792.12</v>
      </c>
      <c r="T422" s="64">
        <f t="shared" si="40"/>
        <v>-1113.8400000000001</v>
      </c>
      <c r="U422" s="81">
        <f t="shared" si="43"/>
        <v>5116.32</v>
      </c>
      <c r="V422" s="81">
        <f t="shared" si="44"/>
        <v>561.96</v>
      </c>
    </row>
    <row r="423" spans="1:22" x14ac:dyDescent="0.25">
      <c r="A423" s="51" t="s">
        <v>3574</v>
      </c>
      <c r="B423" s="92" t="s">
        <v>806</v>
      </c>
      <c r="C423" s="77" t="s">
        <v>123</v>
      </c>
      <c r="D423" s="78">
        <v>71442</v>
      </c>
      <c r="E423" s="79" t="s">
        <v>807</v>
      </c>
      <c r="F423" s="80" t="s">
        <v>120</v>
      </c>
      <c r="G423" s="101">
        <v>1</v>
      </c>
      <c r="H423" s="81">
        <v>1</v>
      </c>
      <c r="I423" s="116">
        <v>16.5</v>
      </c>
      <c r="J423" s="81">
        <v>13.79</v>
      </c>
      <c r="K423" s="116">
        <v>19.8</v>
      </c>
      <c r="L423" s="81">
        <v>16.55</v>
      </c>
      <c r="M423" s="81">
        <f t="shared" si="45"/>
        <v>30.34</v>
      </c>
      <c r="N423" s="81">
        <f t="shared" si="46"/>
        <v>30.34</v>
      </c>
      <c r="O423" s="38"/>
      <c r="P423" s="81">
        <v>16.5</v>
      </c>
      <c r="Q423" s="81">
        <v>19.8</v>
      </c>
      <c r="R423" s="81">
        <v>36.299999999999997</v>
      </c>
      <c r="S423" s="81">
        <v>36.299999999999997</v>
      </c>
      <c r="T423" s="64">
        <f t="shared" si="40"/>
        <v>-5.9599999999999973</v>
      </c>
      <c r="U423" s="81">
        <f t="shared" si="43"/>
        <v>13.79</v>
      </c>
      <c r="V423" s="81">
        <f t="shared" si="44"/>
        <v>16.55</v>
      </c>
    </row>
    <row r="424" spans="1:22" ht="24" x14ac:dyDescent="0.3">
      <c r="A424" s="51" t="s">
        <v>3575</v>
      </c>
      <c r="B424" s="92" t="s">
        <v>808</v>
      </c>
      <c r="C424" s="77" t="s">
        <v>194</v>
      </c>
      <c r="D424" s="78">
        <v>91940</v>
      </c>
      <c r="E424" s="82" t="s">
        <v>3069</v>
      </c>
      <c r="F424" s="80" t="s">
        <v>120</v>
      </c>
      <c r="G424" s="101">
        <v>1</v>
      </c>
      <c r="H424" s="81">
        <v>1</v>
      </c>
      <c r="I424" s="116">
        <v>5.5</v>
      </c>
      <c r="J424" s="81">
        <v>4.59</v>
      </c>
      <c r="K424" s="116">
        <v>11.21</v>
      </c>
      <c r="L424" s="81">
        <v>9.3699999999999992</v>
      </c>
      <c r="M424" s="81">
        <f t="shared" si="45"/>
        <v>13.96</v>
      </c>
      <c r="N424" s="81">
        <f t="shared" si="46"/>
        <v>13.96</v>
      </c>
      <c r="O424" s="48"/>
      <c r="P424" s="81">
        <v>5.5</v>
      </c>
      <c r="Q424" s="81">
        <v>11.21</v>
      </c>
      <c r="R424" s="81">
        <v>16.71</v>
      </c>
      <c r="S424" s="81">
        <v>16.71</v>
      </c>
      <c r="T424" s="64">
        <f t="shared" si="40"/>
        <v>-2.75</v>
      </c>
      <c r="U424" s="81">
        <f t="shared" si="43"/>
        <v>4.59</v>
      </c>
      <c r="V424" s="81">
        <f t="shared" si="44"/>
        <v>9.3699999999999992</v>
      </c>
    </row>
    <row r="425" spans="1:22" ht="24" x14ac:dyDescent="0.3">
      <c r="A425" s="51" t="s">
        <v>3576</v>
      </c>
      <c r="B425" s="92" t="s">
        <v>809</v>
      </c>
      <c r="C425" s="77" t="s">
        <v>194</v>
      </c>
      <c r="D425" s="78">
        <v>92008</v>
      </c>
      <c r="E425" s="79" t="s">
        <v>810</v>
      </c>
      <c r="F425" s="80" t="s">
        <v>120</v>
      </c>
      <c r="G425" s="101">
        <v>10</v>
      </c>
      <c r="H425" s="81">
        <v>10</v>
      </c>
      <c r="I425" s="116">
        <v>23.94</v>
      </c>
      <c r="J425" s="81">
        <v>20.010000000000002</v>
      </c>
      <c r="K425" s="116">
        <v>20.89</v>
      </c>
      <c r="L425" s="81">
        <v>17.46</v>
      </c>
      <c r="M425" s="81">
        <f t="shared" si="45"/>
        <v>374.7</v>
      </c>
      <c r="N425" s="81">
        <f t="shared" si="46"/>
        <v>374.7</v>
      </c>
      <c r="O425" s="48"/>
      <c r="P425" s="81">
        <v>23.94</v>
      </c>
      <c r="Q425" s="81">
        <v>20.89</v>
      </c>
      <c r="R425" s="81">
        <v>448.3</v>
      </c>
      <c r="S425" s="81">
        <v>448.3</v>
      </c>
      <c r="T425" s="64">
        <f t="shared" si="40"/>
        <v>-73.600000000000023</v>
      </c>
      <c r="U425" s="81">
        <f t="shared" si="43"/>
        <v>200.1</v>
      </c>
      <c r="V425" s="81">
        <f t="shared" si="44"/>
        <v>174.6</v>
      </c>
    </row>
    <row r="426" spans="1:22" ht="24" x14ac:dyDescent="0.3">
      <c r="A426" s="51" t="s">
        <v>3577</v>
      </c>
      <c r="B426" s="92" t="s">
        <v>811</v>
      </c>
      <c r="C426" s="77" t="s">
        <v>194</v>
      </c>
      <c r="D426" s="78">
        <v>91941</v>
      </c>
      <c r="E426" s="79" t="s">
        <v>812</v>
      </c>
      <c r="F426" s="80" t="s">
        <v>120</v>
      </c>
      <c r="G426" s="101">
        <v>10</v>
      </c>
      <c r="H426" s="81">
        <v>10</v>
      </c>
      <c r="I426" s="116">
        <v>3.96</v>
      </c>
      <c r="J426" s="81">
        <v>3.31</v>
      </c>
      <c r="K426" s="116">
        <v>6.39</v>
      </c>
      <c r="L426" s="81">
        <v>5.34</v>
      </c>
      <c r="M426" s="81">
        <f t="shared" si="45"/>
        <v>86.5</v>
      </c>
      <c r="N426" s="81">
        <f t="shared" si="46"/>
        <v>86.5</v>
      </c>
      <c r="O426" s="48"/>
      <c r="P426" s="81">
        <v>3.96</v>
      </c>
      <c r="Q426" s="81">
        <v>6.39</v>
      </c>
      <c r="R426" s="81">
        <v>103.5</v>
      </c>
      <c r="S426" s="81">
        <v>103.5</v>
      </c>
      <c r="T426" s="64">
        <f t="shared" si="40"/>
        <v>-17</v>
      </c>
      <c r="U426" s="81">
        <f t="shared" si="43"/>
        <v>33.1</v>
      </c>
      <c r="V426" s="81">
        <f t="shared" si="44"/>
        <v>53.4</v>
      </c>
    </row>
    <row r="427" spans="1:22" ht="24" x14ac:dyDescent="0.3">
      <c r="A427" s="51" t="s">
        <v>3578</v>
      </c>
      <c r="B427" s="92" t="s">
        <v>813</v>
      </c>
      <c r="C427" s="77" t="s">
        <v>194</v>
      </c>
      <c r="D427" s="78">
        <v>91926</v>
      </c>
      <c r="E427" s="82" t="s">
        <v>3067</v>
      </c>
      <c r="F427" s="80" t="s">
        <v>138</v>
      </c>
      <c r="G427" s="101">
        <v>1000</v>
      </c>
      <c r="H427" s="81">
        <v>1000</v>
      </c>
      <c r="I427" s="116">
        <v>3.05</v>
      </c>
      <c r="J427" s="81">
        <v>2.5499999999999998</v>
      </c>
      <c r="K427" s="116">
        <v>1.0900000000000001</v>
      </c>
      <c r="L427" s="81">
        <v>0.91</v>
      </c>
      <c r="M427" s="81">
        <f t="shared" si="45"/>
        <v>3460</v>
      </c>
      <c r="N427" s="81">
        <f t="shared" si="46"/>
        <v>3460</v>
      </c>
      <c r="O427" s="48"/>
      <c r="P427" s="81">
        <v>3.05</v>
      </c>
      <c r="Q427" s="81">
        <v>1.0900000000000001</v>
      </c>
      <c r="R427" s="81">
        <v>4140</v>
      </c>
      <c r="S427" s="81">
        <v>4140</v>
      </c>
      <c r="T427" s="64">
        <f t="shared" si="40"/>
        <v>-680</v>
      </c>
      <c r="U427" s="81">
        <f t="shared" si="43"/>
        <v>2550</v>
      </c>
      <c r="V427" s="81">
        <f t="shared" si="44"/>
        <v>910</v>
      </c>
    </row>
    <row r="428" spans="1:22" ht="36" x14ac:dyDescent="0.3">
      <c r="A428" s="51" t="s">
        <v>3579</v>
      </c>
      <c r="B428" s="92" t="s">
        <v>814</v>
      </c>
      <c r="C428" s="77" t="s">
        <v>194</v>
      </c>
      <c r="D428" s="78">
        <v>101879</v>
      </c>
      <c r="E428" s="82" t="s">
        <v>3086</v>
      </c>
      <c r="F428" s="80" t="s">
        <v>120</v>
      </c>
      <c r="G428" s="101">
        <v>1</v>
      </c>
      <c r="H428" s="81">
        <v>1</v>
      </c>
      <c r="I428" s="116">
        <v>525.73</v>
      </c>
      <c r="J428" s="81">
        <v>439.56</v>
      </c>
      <c r="K428" s="116">
        <v>22.47</v>
      </c>
      <c r="L428" s="81">
        <v>18.78</v>
      </c>
      <c r="M428" s="81">
        <f t="shared" si="45"/>
        <v>458.34</v>
      </c>
      <c r="N428" s="81">
        <f t="shared" si="46"/>
        <v>458.34</v>
      </c>
      <c r="O428" s="48"/>
      <c r="P428" s="81">
        <v>525.73</v>
      </c>
      <c r="Q428" s="81">
        <v>22.47</v>
      </c>
      <c r="R428" s="81">
        <v>548.20000000000005</v>
      </c>
      <c r="S428" s="81">
        <v>548.20000000000005</v>
      </c>
      <c r="T428" s="64">
        <f t="shared" si="40"/>
        <v>-89.86000000000007</v>
      </c>
      <c r="U428" s="81">
        <f t="shared" si="43"/>
        <v>439.56</v>
      </c>
      <c r="V428" s="81">
        <f t="shared" si="44"/>
        <v>18.78</v>
      </c>
    </row>
    <row r="429" spans="1:22" ht="24" x14ac:dyDescent="0.3">
      <c r="A429" s="51" t="s">
        <v>3580</v>
      </c>
      <c r="B429" s="92" t="s">
        <v>815</v>
      </c>
      <c r="C429" s="77" t="s">
        <v>194</v>
      </c>
      <c r="D429" s="78">
        <v>93671</v>
      </c>
      <c r="E429" s="79" t="s">
        <v>816</v>
      </c>
      <c r="F429" s="80" t="s">
        <v>120</v>
      </c>
      <c r="G429" s="101">
        <v>1</v>
      </c>
      <c r="H429" s="81">
        <v>1</v>
      </c>
      <c r="I429" s="116">
        <v>61.96</v>
      </c>
      <c r="J429" s="81">
        <v>51.8</v>
      </c>
      <c r="K429" s="116">
        <v>10.38</v>
      </c>
      <c r="L429" s="81">
        <v>8.67</v>
      </c>
      <c r="M429" s="81">
        <f t="shared" si="45"/>
        <v>60.47</v>
      </c>
      <c r="N429" s="81">
        <f t="shared" si="46"/>
        <v>60.47</v>
      </c>
      <c r="O429" s="48"/>
      <c r="P429" s="81">
        <v>61.96</v>
      </c>
      <c r="Q429" s="81">
        <v>10.38</v>
      </c>
      <c r="R429" s="81">
        <v>72.34</v>
      </c>
      <c r="S429" s="81">
        <v>72.34</v>
      </c>
      <c r="T429" s="64">
        <f t="shared" si="40"/>
        <v>-11.870000000000005</v>
      </c>
      <c r="U429" s="81">
        <f t="shared" si="43"/>
        <v>51.8</v>
      </c>
      <c r="V429" s="81">
        <f t="shared" si="44"/>
        <v>8.67</v>
      </c>
    </row>
    <row r="430" spans="1:22" x14ac:dyDescent="0.25">
      <c r="A430" s="51" t="s">
        <v>3581</v>
      </c>
      <c r="B430" s="92" t="s">
        <v>817</v>
      </c>
      <c r="C430" s="77" t="s">
        <v>123</v>
      </c>
      <c r="D430" s="78">
        <v>71184</v>
      </c>
      <c r="E430" s="79" t="s">
        <v>319</v>
      </c>
      <c r="F430" s="80" t="s">
        <v>120</v>
      </c>
      <c r="G430" s="101">
        <v>3</v>
      </c>
      <c r="H430" s="81">
        <v>3</v>
      </c>
      <c r="I430" s="116">
        <v>88.98</v>
      </c>
      <c r="J430" s="81">
        <v>74.39</v>
      </c>
      <c r="K430" s="116">
        <v>37.36</v>
      </c>
      <c r="L430" s="81">
        <v>31.23</v>
      </c>
      <c r="M430" s="81">
        <f t="shared" si="45"/>
        <v>316.86</v>
      </c>
      <c r="N430" s="81">
        <f t="shared" si="46"/>
        <v>316.86</v>
      </c>
      <c r="O430" s="38"/>
      <c r="P430" s="81">
        <v>88.98</v>
      </c>
      <c r="Q430" s="81">
        <v>37.36</v>
      </c>
      <c r="R430" s="81">
        <v>379.02</v>
      </c>
      <c r="S430" s="81">
        <v>379.02</v>
      </c>
      <c r="T430" s="64">
        <f t="shared" si="40"/>
        <v>-62.159999999999968</v>
      </c>
      <c r="U430" s="81">
        <f t="shared" si="43"/>
        <v>223.17</v>
      </c>
      <c r="V430" s="81">
        <f t="shared" si="44"/>
        <v>93.69</v>
      </c>
    </row>
    <row r="431" spans="1:22" ht="24" x14ac:dyDescent="0.3">
      <c r="A431" s="51" t="s">
        <v>3582</v>
      </c>
      <c r="B431" s="92" t="s">
        <v>818</v>
      </c>
      <c r="C431" s="77" t="s">
        <v>194</v>
      </c>
      <c r="D431" s="78">
        <v>93655</v>
      </c>
      <c r="E431" s="79" t="s">
        <v>819</v>
      </c>
      <c r="F431" s="80" t="s">
        <v>120</v>
      </c>
      <c r="G431" s="101">
        <v>3</v>
      </c>
      <c r="H431" s="81">
        <v>3</v>
      </c>
      <c r="I431" s="116">
        <v>9.69</v>
      </c>
      <c r="J431" s="81">
        <v>8.1</v>
      </c>
      <c r="K431" s="116">
        <v>2.5</v>
      </c>
      <c r="L431" s="81">
        <v>2.09</v>
      </c>
      <c r="M431" s="81">
        <f t="shared" si="45"/>
        <v>30.57</v>
      </c>
      <c r="N431" s="81">
        <f t="shared" si="46"/>
        <v>30.57</v>
      </c>
      <c r="O431" s="48"/>
      <c r="P431" s="81">
        <v>9.69</v>
      </c>
      <c r="Q431" s="81">
        <v>2.5</v>
      </c>
      <c r="R431" s="81">
        <v>36.57</v>
      </c>
      <c r="S431" s="81">
        <v>36.57</v>
      </c>
      <c r="T431" s="64">
        <f t="shared" si="40"/>
        <v>-6</v>
      </c>
      <c r="U431" s="81">
        <f t="shared" si="43"/>
        <v>24.3</v>
      </c>
      <c r="V431" s="81">
        <f t="shared" si="44"/>
        <v>6.27</v>
      </c>
    </row>
    <row r="432" spans="1:22" ht="24" x14ac:dyDescent="0.3">
      <c r="A432" s="51" t="s">
        <v>3583</v>
      </c>
      <c r="B432" s="92" t="s">
        <v>820</v>
      </c>
      <c r="C432" s="77" t="s">
        <v>194</v>
      </c>
      <c r="D432" s="78">
        <v>93654</v>
      </c>
      <c r="E432" s="82" t="s">
        <v>3087</v>
      </c>
      <c r="F432" s="80" t="s">
        <v>120</v>
      </c>
      <c r="G432" s="101">
        <v>5</v>
      </c>
      <c r="H432" s="81">
        <v>5</v>
      </c>
      <c r="I432" s="116">
        <v>9.2100000000000009</v>
      </c>
      <c r="J432" s="81">
        <v>7.7</v>
      </c>
      <c r="K432" s="116">
        <v>1.79</v>
      </c>
      <c r="L432" s="81">
        <v>1.49</v>
      </c>
      <c r="M432" s="81">
        <f t="shared" si="45"/>
        <v>45.95</v>
      </c>
      <c r="N432" s="81">
        <f t="shared" si="46"/>
        <v>45.95</v>
      </c>
      <c r="O432" s="48"/>
      <c r="P432" s="81">
        <v>9.2100000000000009</v>
      </c>
      <c r="Q432" s="81">
        <v>1.79</v>
      </c>
      <c r="R432" s="81">
        <v>55</v>
      </c>
      <c r="S432" s="81">
        <v>55</v>
      </c>
      <c r="T432" s="64">
        <f t="shared" si="40"/>
        <v>-9.0499999999999972</v>
      </c>
      <c r="U432" s="81">
        <f t="shared" si="43"/>
        <v>38.5</v>
      </c>
      <c r="V432" s="81">
        <f t="shared" si="44"/>
        <v>7.45</v>
      </c>
    </row>
    <row r="433" spans="1:22" x14ac:dyDescent="0.25">
      <c r="A433" s="51" t="s">
        <v>3584</v>
      </c>
      <c r="B433" s="92" t="s">
        <v>821</v>
      </c>
      <c r="C433" s="77" t="s">
        <v>123</v>
      </c>
      <c r="D433" s="78">
        <v>71450</v>
      </c>
      <c r="E433" s="79" t="s">
        <v>327</v>
      </c>
      <c r="F433" s="80" t="s">
        <v>120</v>
      </c>
      <c r="G433" s="101">
        <v>2</v>
      </c>
      <c r="H433" s="81">
        <v>2</v>
      </c>
      <c r="I433" s="116">
        <v>139.65</v>
      </c>
      <c r="J433" s="81">
        <v>116.76</v>
      </c>
      <c r="K433" s="116">
        <v>22.42</v>
      </c>
      <c r="L433" s="81">
        <v>18.739999999999998</v>
      </c>
      <c r="M433" s="81">
        <f t="shared" si="45"/>
        <v>271</v>
      </c>
      <c r="N433" s="81">
        <f t="shared" si="46"/>
        <v>271</v>
      </c>
      <c r="O433" s="38"/>
      <c r="P433" s="81">
        <v>139.65</v>
      </c>
      <c r="Q433" s="81">
        <v>22.42</v>
      </c>
      <c r="R433" s="81">
        <v>324.14</v>
      </c>
      <c r="S433" s="81">
        <v>324.14</v>
      </c>
      <c r="T433" s="64">
        <f t="shared" si="40"/>
        <v>-53.139999999999986</v>
      </c>
      <c r="U433" s="81">
        <f t="shared" si="43"/>
        <v>233.52</v>
      </c>
      <c r="V433" s="81">
        <f t="shared" si="44"/>
        <v>37.479999999999997</v>
      </c>
    </row>
    <row r="434" spans="1:22" x14ac:dyDescent="0.25">
      <c r="A434" s="51" t="s">
        <v>3585</v>
      </c>
      <c r="B434" s="91" t="s">
        <v>822</v>
      </c>
      <c r="C434" s="95"/>
      <c r="D434" s="95"/>
      <c r="E434" s="74" t="s">
        <v>52</v>
      </c>
      <c r="F434" s="95"/>
      <c r="G434" s="100"/>
      <c r="H434" s="75"/>
      <c r="I434" s="115"/>
      <c r="J434" s="75"/>
      <c r="K434" s="115"/>
      <c r="L434" s="75"/>
      <c r="M434" s="76">
        <f>M435+M438+M440</f>
        <v>21145.68</v>
      </c>
      <c r="N434" s="76">
        <f>N435+N438+N440</f>
        <v>21145.68</v>
      </c>
      <c r="O434" s="38"/>
      <c r="P434" s="75"/>
      <c r="Q434" s="75"/>
      <c r="R434" s="76">
        <v>25291.68</v>
      </c>
      <c r="S434" s="76">
        <v>25291.68</v>
      </c>
      <c r="T434" s="64">
        <f t="shared" si="40"/>
        <v>-4146</v>
      </c>
      <c r="U434" s="81">
        <f t="shared" si="43"/>
        <v>0</v>
      </c>
      <c r="V434" s="81">
        <f t="shared" si="44"/>
        <v>0</v>
      </c>
    </row>
    <row r="435" spans="1:22" x14ac:dyDescent="0.25">
      <c r="A435" s="51" t="s">
        <v>3586</v>
      </c>
      <c r="B435" s="93" t="s">
        <v>823</v>
      </c>
      <c r="C435" s="97"/>
      <c r="D435" s="97"/>
      <c r="E435" s="83" t="s">
        <v>824</v>
      </c>
      <c r="F435" s="97"/>
      <c r="G435" s="102"/>
      <c r="H435" s="84"/>
      <c r="I435" s="115"/>
      <c r="J435" s="84"/>
      <c r="K435" s="115"/>
      <c r="L435" s="84"/>
      <c r="M435" s="85">
        <f>SUM(M436:M437)</f>
        <v>16458.099999999999</v>
      </c>
      <c r="N435" s="85">
        <f>SUM(N436:N437)</f>
        <v>16458.099999999999</v>
      </c>
      <c r="O435" s="38"/>
      <c r="P435" s="84"/>
      <c r="Q435" s="84"/>
      <c r="R435" s="85">
        <v>19684.71</v>
      </c>
      <c r="S435" s="85">
        <v>19684.71</v>
      </c>
      <c r="T435" s="64">
        <f t="shared" si="40"/>
        <v>-3226.6100000000006</v>
      </c>
      <c r="U435" s="81">
        <f t="shared" si="43"/>
        <v>0</v>
      </c>
      <c r="V435" s="81">
        <f t="shared" si="44"/>
        <v>0</v>
      </c>
    </row>
    <row r="436" spans="1:22" ht="24" x14ac:dyDescent="0.3">
      <c r="A436" s="51" t="s">
        <v>3587</v>
      </c>
      <c r="B436" s="92" t="s">
        <v>825</v>
      </c>
      <c r="C436" s="77" t="s">
        <v>123</v>
      </c>
      <c r="D436" s="78">
        <v>100160</v>
      </c>
      <c r="E436" s="82" t="s">
        <v>3088</v>
      </c>
      <c r="F436" s="80" t="s">
        <v>125</v>
      </c>
      <c r="G436" s="101">
        <v>42</v>
      </c>
      <c r="H436" s="81">
        <v>42</v>
      </c>
      <c r="I436" s="116">
        <v>23.65</v>
      </c>
      <c r="J436" s="81">
        <v>19.77</v>
      </c>
      <c r="K436" s="116">
        <v>27.93</v>
      </c>
      <c r="L436" s="81">
        <v>23.35</v>
      </c>
      <c r="M436" s="81">
        <f>TRUNC(((J436*G436)+(L436*G436)),2)</f>
        <v>1811.04</v>
      </c>
      <c r="N436" s="81">
        <f>TRUNC(((J436*H436)+(L436*H436)),2)</f>
        <v>1811.04</v>
      </c>
      <c r="O436" s="48"/>
      <c r="P436" s="81">
        <v>23.65</v>
      </c>
      <c r="Q436" s="81">
        <v>27.93</v>
      </c>
      <c r="R436" s="81">
        <v>2166.36</v>
      </c>
      <c r="S436" s="81">
        <v>2166.36</v>
      </c>
      <c r="T436" s="64">
        <f t="shared" si="40"/>
        <v>-355.32000000000016</v>
      </c>
      <c r="U436" s="81">
        <f t="shared" si="43"/>
        <v>830.34</v>
      </c>
      <c r="V436" s="81">
        <f t="shared" si="44"/>
        <v>980.7</v>
      </c>
    </row>
    <row r="437" spans="1:22" x14ac:dyDescent="0.25">
      <c r="A437" s="51" t="s">
        <v>3588</v>
      </c>
      <c r="B437" s="92" t="s">
        <v>826</v>
      </c>
      <c r="C437" s="77" t="s">
        <v>123</v>
      </c>
      <c r="D437" s="78">
        <v>100501</v>
      </c>
      <c r="E437" s="79" t="s">
        <v>555</v>
      </c>
      <c r="F437" s="80" t="s">
        <v>125</v>
      </c>
      <c r="G437" s="101">
        <v>97.2</v>
      </c>
      <c r="H437" s="81">
        <v>97.2</v>
      </c>
      <c r="I437" s="116">
        <v>126.54</v>
      </c>
      <c r="J437" s="81">
        <v>105.8</v>
      </c>
      <c r="K437" s="116">
        <v>53.69</v>
      </c>
      <c r="L437" s="81">
        <v>44.89</v>
      </c>
      <c r="M437" s="81">
        <f>TRUNC(((J437*G437)+(L437*G437)),2)</f>
        <v>14647.06</v>
      </c>
      <c r="N437" s="81">
        <f>TRUNC(((J437*H437)+(L437*H437)),2)</f>
        <v>14647.06</v>
      </c>
      <c r="O437" s="38"/>
      <c r="P437" s="81">
        <v>126.54</v>
      </c>
      <c r="Q437" s="81">
        <v>53.69</v>
      </c>
      <c r="R437" s="81">
        <v>17518.349999999999</v>
      </c>
      <c r="S437" s="81">
        <v>17518.349999999999</v>
      </c>
      <c r="T437" s="64">
        <f t="shared" si="40"/>
        <v>-2871.2899999999991</v>
      </c>
      <c r="U437" s="81">
        <f t="shared" si="43"/>
        <v>10283.76</v>
      </c>
      <c r="V437" s="81">
        <f t="shared" si="44"/>
        <v>4363.3</v>
      </c>
    </row>
    <row r="438" spans="1:22" x14ac:dyDescent="0.25">
      <c r="A438" s="51" t="s">
        <v>3589</v>
      </c>
      <c r="B438" s="93" t="s">
        <v>827</v>
      </c>
      <c r="C438" s="97"/>
      <c r="D438" s="97"/>
      <c r="E438" s="83" t="s">
        <v>718</v>
      </c>
      <c r="F438" s="97"/>
      <c r="G438" s="102"/>
      <c r="H438" s="84"/>
      <c r="I438" s="115"/>
      <c r="J438" s="84"/>
      <c r="K438" s="115"/>
      <c r="L438" s="84"/>
      <c r="M438" s="85">
        <f>M439</f>
        <v>2916.4</v>
      </c>
      <c r="N438" s="85">
        <f>N439</f>
        <v>2916.4</v>
      </c>
      <c r="O438" s="38"/>
      <c r="P438" s="84"/>
      <c r="Q438" s="84"/>
      <c r="R438" s="85">
        <v>3488.4</v>
      </c>
      <c r="S438" s="85">
        <v>3488.4</v>
      </c>
      <c r="T438" s="64">
        <f t="shared" si="40"/>
        <v>-572</v>
      </c>
      <c r="U438" s="81">
        <f t="shared" si="43"/>
        <v>0</v>
      </c>
      <c r="V438" s="81">
        <f t="shared" si="44"/>
        <v>0</v>
      </c>
    </row>
    <row r="439" spans="1:22" x14ac:dyDescent="0.25">
      <c r="A439" s="51" t="s">
        <v>3590</v>
      </c>
      <c r="B439" s="92" t="s">
        <v>828</v>
      </c>
      <c r="C439" s="77" t="s">
        <v>123</v>
      </c>
      <c r="D439" s="78">
        <v>100102</v>
      </c>
      <c r="E439" s="79" t="s">
        <v>549</v>
      </c>
      <c r="F439" s="80" t="s">
        <v>125</v>
      </c>
      <c r="G439" s="101">
        <v>40</v>
      </c>
      <c r="H439" s="81">
        <v>40</v>
      </c>
      <c r="I439" s="116">
        <v>46.67</v>
      </c>
      <c r="J439" s="81">
        <v>39.020000000000003</v>
      </c>
      <c r="K439" s="116">
        <v>40.54</v>
      </c>
      <c r="L439" s="81">
        <v>33.89</v>
      </c>
      <c r="M439" s="81">
        <f>TRUNC(((J439*G439)+(L439*G439)),2)</f>
        <v>2916.4</v>
      </c>
      <c r="N439" s="81">
        <f>TRUNC(((J439*H439)+(L439*H439)),2)</f>
        <v>2916.4</v>
      </c>
      <c r="O439" s="38"/>
      <c r="P439" s="81">
        <v>46.67</v>
      </c>
      <c r="Q439" s="81">
        <v>40.54</v>
      </c>
      <c r="R439" s="81">
        <v>3488.4</v>
      </c>
      <c r="S439" s="81">
        <v>3488.4</v>
      </c>
      <c r="T439" s="64">
        <f t="shared" si="40"/>
        <v>-572</v>
      </c>
      <c r="U439" s="81">
        <f t="shared" si="43"/>
        <v>1560.8</v>
      </c>
      <c r="V439" s="81">
        <f t="shared" si="44"/>
        <v>1355.6</v>
      </c>
    </row>
    <row r="440" spans="1:22" x14ac:dyDescent="0.25">
      <c r="A440" s="51" t="s">
        <v>3591</v>
      </c>
      <c r="B440" s="93" t="s">
        <v>829</v>
      </c>
      <c r="C440" s="97"/>
      <c r="D440" s="97"/>
      <c r="E440" s="83" t="s">
        <v>830</v>
      </c>
      <c r="F440" s="97"/>
      <c r="G440" s="102"/>
      <c r="H440" s="84"/>
      <c r="I440" s="115"/>
      <c r="J440" s="84"/>
      <c r="K440" s="115"/>
      <c r="L440" s="84"/>
      <c r="M440" s="85">
        <f>M441</f>
        <v>1771.18</v>
      </c>
      <c r="N440" s="85">
        <f>N441</f>
        <v>1771.18</v>
      </c>
      <c r="O440" s="38"/>
      <c r="P440" s="84"/>
      <c r="Q440" s="84"/>
      <c r="R440" s="85">
        <v>2118.5700000000002</v>
      </c>
      <c r="S440" s="85">
        <v>2118.5700000000002</v>
      </c>
      <c r="T440" s="64">
        <f t="shared" si="40"/>
        <v>-347.3900000000001</v>
      </c>
      <c r="U440" s="81">
        <f t="shared" si="43"/>
        <v>0</v>
      </c>
      <c r="V440" s="81">
        <f t="shared" si="44"/>
        <v>0</v>
      </c>
    </row>
    <row r="441" spans="1:22" ht="24" x14ac:dyDescent="0.3">
      <c r="A441" s="51" t="s">
        <v>3592</v>
      </c>
      <c r="B441" s="92" t="s">
        <v>831</v>
      </c>
      <c r="C441" s="77" t="s">
        <v>274</v>
      </c>
      <c r="D441" s="86" t="s">
        <v>832</v>
      </c>
      <c r="E441" s="82" t="s">
        <v>3089</v>
      </c>
      <c r="F441" s="80" t="s">
        <v>138</v>
      </c>
      <c r="G441" s="101">
        <v>36.799999999999997</v>
      </c>
      <c r="H441" s="81">
        <v>36.799999999999997</v>
      </c>
      <c r="I441" s="116">
        <v>38.74</v>
      </c>
      <c r="J441" s="81">
        <v>32.39</v>
      </c>
      <c r="K441" s="116">
        <v>18.829999999999998</v>
      </c>
      <c r="L441" s="81">
        <v>15.74</v>
      </c>
      <c r="M441" s="81">
        <f>TRUNC(((J441*G441)+(L441*G441)),2)</f>
        <v>1771.18</v>
      </c>
      <c r="N441" s="81">
        <f>TRUNC(((J441*H441)+(L441*H441)),2)</f>
        <v>1771.18</v>
      </c>
      <c r="O441" s="48"/>
      <c r="P441" s="81">
        <v>38.74</v>
      </c>
      <c r="Q441" s="81">
        <v>18.829999999999998</v>
      </c>
      <c r="R441" s="81">
        <v>2118.5700000000002</v>
      </c>
      <c r="S441" s="81">
        <v>2118.5700000000002</v>
      </c>
      <c r="T441" s="64">
        <f t="shared" si="40"/>
        <v>-347.3900000000001</v>
      </c>
      <c r="U441" s="81">
        <f t="shared" si="43"/>
        <v>1191.95</v>
      </c>
      <c r="V441" s="81">
        <f t="shared" si="44"/>
        <v>579.23</v>
      </c>
    </row>
    <row r="442" spans="1:22" x14ac:dyDescent="0.25">
      <c r="A442" s="51" t="s">
        <v>3593</v>
      </c>
      <c r="B442" s="91" t="s">
        <v>833</v>
      </c>
      <c r="C442" s="95"/>
      <c r="D442" s="95"/>
      <c r="E442" s="74" t="s">
        <v>54</v>
      </c>
      <c r="F442" s="95"/>
      <c r="G442" s="100"/>
      <c r="H442" s="75"/>
      <c r="I442" s="115"/>
      <c r="J442" s="75"/>
      <c r="K442" s="115"/>
      <c r="L442" s="75"/>
      <c r="M442" s="76">
        <f>M443</f>
        <v>3850.9</v>
      </c>
      <c r="N442" s="76">
        <f>N443</f>
        <v>3850.9</v>
      </c>
      <c r="O442" s="38"/>
      <c r="P442" s="75"/>
      <c r="Q442" s="75"/>
      <c r="R442" s="76">
        <v>4607.3</v>
      </c>
      <c r="S442" s="76">
        <v>4607.3</v>
      </c>
      <c r="T442" s="64">
        <f t="shared" si="40"/>
        <v>-756.40000000000009</v>
      </c>
      <c r="U442" s="81">
        <f t="shared" si="43"/>
        <v>0</v>
      </c>
      <c r="V442" s="81">
        <f t="shared" si="44"/>
        <v>0</v>
      </c>
    </row>
    <row r="443" spans="1:22" x14ac:dyDescent="0.25">
      <c r="A443" s="51" t="s">
        <v>3594</v>
      </c>
      <c r="B443" s="93" t="s">
        <v>834</v>
      </c>
      <c r="C443" s="97"/>
      <c r="D443" s="97"/>
      <c r="E443" s="83" t="s">
        <v>234</v>
      </c>
      <c r="F443" s="97"/>
      <c r="G443" s="102"/>
      <c r="H443" s="84"/>
      <c r="I443" s="115"/>
      <c r="J443" s="84"/>
      <c r="K443" s="115"/>
      <c r="L443" s="84"/>
      <c r="M443" s="85">
        <f>M444</f>
        <v>3850.9</v>
      </c>
      <c r="N443" s="85">
        <f>N444</f>
        <v>3850.9</v>
      </c>
      <c r="O443" s="38"/>
      <c r="P443" s="84"/>
      <c r="Q443" s="84"/>
      <c r="R443" s="85">
        <v>4607.3</v>
      </c>
      <c r="S443" s="85">
        <v>4607.3</v>
      </c>
      <c r="T443" s="64">
        <f t="shared" si="40"/>
        <v>-756.40000000000009</v>
      </c>
      <c r="U443" s="81">
        <f t="shared" si="43"/>
        <v>0</v>
      </c>
      <c r="V443" s="81">
        <f t="shared" si="44"/>
        <v>0</v>
      </c>
    </row>
    <row r="444" spans="1:22" x14ac:dyDescent="0.25">
      <c r="A444" s="51" t="s">
        <v>3595</v>
      </c>
      <c r="B444" s="92" t="s">
        <v>835</v>
      </c>
      <c r="C444" s="77" t="s">
        <v>123</v>
      </c>
      <c r="D444" s="78">
        <v>120902</v>
      </c>
      <c r="E444" s="79" t="s">
        <v>559</v>
      </c>
      <c r="F444" s="80" t="s">
        <v>125</v>
      </c>
      <c r="G444" s="101">
        <v>132.47</v>
      </c>
      <c r="H444" s="81">
        <v>132.47</v>
      </c>
      <c r="I444" s="116">
        <v>12.97</v>
      </c>
      <c r="J444" s="81">
        <v>10.84</v>
      </c>
      <c r="K444" s="116">
        <v>21.81</v>
      </c>
      <c r="L444" s="81">
        <v>18.23</v>
      </c>
      <c r="M444" s="81">
        <f>TRUNC(((J444*G444)+(L444*G444)),2)</f>
        <v>3850.9</v>
      </c>
      <c r="N444" s="81">
        <f>TRUNC(((J444*H444)+(L444*H444)),2)</f>
        <v>3850.9</v>
      </c>
      <c r="O444" s="38"/>
      <c r="P444" s="81">
        <v>12.97</v>
      </c>
      <c r="Q444" s="81">
        <v>21.81</v>
      </c>
      <c r="R444" s="81">
        <v>4607.3</v>
      </c>
      <c r="S444" s="81">
        <v>4607.3</v>
      </c>
      <c r="T444" s="64">
        <f t="shared" si="40"/>
        <v>-756.40000000000009</v>
      </c>
      <c r="U444" s="81">
        <f t="shared" si="43"/>
        <v>1435.97</v>
      </c>
      <c r="V444" s="81">
        <f t="shared" si="44"/>
        <v>2414.92</v>
      </c>
    </row>
    <row r="445" spans="1:22" x14ac:dyDescent="0.25">
      <c r="A445" s="51" t="s">
        <v>3596</v>
      </c>
      <c r="B445" s="91" t="s">
        <v>836</v>
      </c>
      <c r="C445" s="95"/>
      <c r="D445" s="95"/>
      <c r="E445" s="74" t="s">
        <v>56</v>
      </c>
      <c r="F445" s="95"/>
      <c r="G445" s="100"/>
      <c r="H445" s="75"/>
      <c r="I445" s="115"/>
      <c r="J445" s="75"/>
      <c r="K445" s="115"/>
      <c r="L445" s="75"/>
      <c r="M445" s="76">
        <f>M446</f>
        <v>109070.73</v>
      </c>
      <c r="N445" s="76">
        <f>N446</f>
        <v>109070.73</v>
      </c>
      <c r="O445" s="38"/>
      <c r="P445" s="75"/>
      <c r="Q445" s="75"/>
      <c r="R445" s="76">
        <v>130522.32</v>
      </c>
      <c r="S445" s="76">
        <v>130522.32</v>
      </c>
      <c r="T445" s="64">
        <f t="shared" si="40"/>
        <v>-21451.590000000011</v>
      </c>
      <c r="U445" s="81">
        <f t="shared" si="43"/>
        <v>0</v>
      </c>
      <c r="V445" s="81">
        <f t="shared" si="44"/>
        <v>0</v>
      </c>
    </row>
    <row r="446" spans="1:22" ht="36" x14ac:dyDescent="0.3">
      <c r="A446" s="51" t="s">
        <v>3597</v>
      </c>
      <c r="B446" s="92" t="s">
        <v>837</v>
      </c>
      <c r="C446" s="77" t="s">
        <v>194</v>
      </c>
      <c r="D446" s="78">
        <v>100773</v>
      </c>
      <c r="E446" s="79" t="s">
        <v>838</v>
      </c>
      <c r="F446" s="80" t="s">
        <v>209</v>
      </c>
      <c r="G446" s="101">
        <v>6042.7</v>
      </c>
      <c r="H446" s="81">
        <v>6042.7</v>
      </c>
      <c r="I446" s="116">
        <v>20.37</v>
      </c>
      <c r="J446" s="81">
        <v>17.03</v>
      </c>
      <c r="K446" s="116">
        <v>1.23</v>
      </c>
      <c r="L446" s="81">
        <v>1.02</v>
      </c>
      <c r="M446" s="81">
        <f>TRUNC(((J446*G446)+(L446*G446)),2)</f>
        <v>109070.73</v>
      </c>
      <c r="N446" s="81">
        <f>TRUNC(((J446*H446)+(L446*H446)),2)</f>
        <v>109070.73</v>
      </c>
      <c r="O446" s="49"/>
      <c r="P446" s="81">
        <v>20.37</v>
      </c>
      <c r="Q446" s="81">
        <v>1.23</v>
      </c>
      <c r="R446" s="81">
        <v>130522.32</v>
      </c>
      <c r="S446" s="81">
        <v>130522.32</v>
      </c>
      <c r="T446" s="64">
        <f t="shared" si="40"/>
        <v>-21451.590000000011</v>
      </c>
      <c r="U446" s="81">
        <f t="shared" si="43"/>
        <v>102907.18</v>
      </c>
      <c r="V446" s="81">
        <f t="shared" si="44"/>
        <v>6163.55</v>
      </c>
    </row>
    <row r="447" spans="1:22" x14ac:dyDescent="0.25">
      <c r="A447" s="51" t="s">
        <v>3598</v>
      </c>
      <c r="B447" s="91" t="s">
        <v>839</v>
      </c>
      <c r="C447" s="95"/>
      <c r="D447" s="95"/>
      <c r="E447" s="74" t="s">
        <v>58</v>
      </c>
      <c r="F447" s="95"/>
      <c r="G447" s="100"/>
      <c r="H447" s="75"/>
      <c r="I447" s="115"/>
      <c r="J447" s="75"/>
      <c r="K447" s="115"/>
      <c r="L447" s="75"/>
      <c r="M447" s="76">
        <f>M448</f>
        <v>46842.16</v>
      </c>
      <c r="N447" s="76">
        <f>N448</f>
        <v>46842.16</v>
      </c>
      <c r="O447" s="38"/>
      <c r="P447" s="75"/>
      <c r="Q447" s="75"/>
      <c r="R447" s="76">
        <v>56040.1</v>
      </c>
      <c r="S447" s="76">
        <v>56040.1</v>
      </c>
      <c r="T447" s="64">
        <f t="shared" si="40"/>
        <v>-9197.9399999999951</v>
      </c>
      <c r="U447" s="81">
        <f t="shared" si="43"/>
        <v>0</v>
      </c>
      <c r="V447" s="81">
        <f t="shared" si="44"/>
        <v>0</v>
      </c>
    </row>
    <row r="448" spans="1:22" x14ac:dyDescent="0.25">
      <c r="A448" s="51" t="s">
        <v>3599</v>
      </c>
      <c r="B448" s="92" t="s">
        <v>840</v>
      </c>
      <c r="C448" s="77" t="s">
        <v>123</v>
      </c>
      <c r="D448" s="78">
        <v>160966</v>
      </c>
      <c r="E448" s="79" t="s">
        <v>841</v>
      </c>
      <c r="F448" s="80" t="s">
        <v>125</v>
      </c>
      <c r="G448" s="101">
        <v>687.44</v>
      </c>
      <c r="H448" s="81">
        <v>687.44</v>
      </c>
      <c r="I448" s="116">
        <v>75.540000000000006</v>
      </c>
      <c r="J448" s="81">
        <v>63.15</v>
      </c>
      <c r="K448" s="116">
        <v>5.98</v>
      </c>
      <c r="L448" s="81">
        <v>4.99</v>
      </c>
      <c r="M448" s="81">
        <f>TRUNC(((J448*G448)+(L448*G448)),2)</f>
        <v>46842.16</v>
      </c>
      <c r="N448" s="81">
        <f>TRUNC(((J448*H448)+(L448*H448)),2)</f>
        <v>46842.16</v>
      </c>
      <c r="O448" s="38"/>
      <c r="P448" s="81">
        <v>75.540000000000006</v>
      </c>
      <c r="Q448" s="81">
        <v>5.98</v>
      </c>
      <c r="R448" s="81">
        <v>56040.1</v>
      </c>
      <c r="S448" s="81">
        <v>56040.1</v>
      </c>
      <c r="T448" s="64">
        <f t="shared" si="40"/>
        <v>-9197.9399999999951</v>
      </c>
      <c r="U448" s="81">
        <f t="shared" si="43"/>
        <v>43411.83</v>
      </c>
      <c r="V448" s="81">
        <f t="shared" si="44"/>
        <v>3430.32</v>
      </c>
    </row>
    <row r="449" spans="1:22" x14ac:dyDescent="0.25">
      <c r="A449" s="51" t="s">
        <v>3600</v>
      </c>
      <c r="B449" s="91" t="s">
        <v>842</v>
      </c>
      <c r="C449" s="95"/>
      <c r="D449" s="95"/>
      <c r="E449" s="74" t="s">
        <v>62</v>
      </c>
      <c r="F449" s="95"/>
      <c r="G449" s="100"/>
      <c r="H449" s="75"/>
      <c r="I449" s="115"/>
      <c r="J449" s="75"/>
      <c r="K449" s="115"/>
      <c r="L449" s="75"/>
      <c r="M449" s="76">
        <f>M450</f>
        <v>4225.37</v>
      </c>
      <c r="N449" s="76">
        <f>N450</f>
        <v>4225.37</v>
      </c>
      <c r="O449" s="38"/>
      <c r="P449" s="75"/>
      <c r="Q449" s="75"/>
      <c r="R449" s="76">
        <v>5053.75</v>
      </c>
      <c r="S449" s="76">
        <v>5053.75</v>
      </c>
      <c r="T449" s="64">
        <f t="shared" si="40"/>
        <v>-828.38000000000011</v>
      </c>
      <c r="U449" s="81">
        <f t="shared" si="43"/>
        <v>0</v>
      </c>
      <c r="V449" s="81">
        <f t="shared" si="44"/>
        <v>0</v>
      </c>
    </row>
    <row r="450" spans="1:22" x14ac:dyDescent="0.25">
      <c r="A450" s="51" t="s">
        <v>3601</v>
      </c>
      <c r="B450" s="93" t="s">
        <v>843</v>
      </c>
      <c r="C450" s="97"/>
      <c r="D450" s="97"/>
      <c r="E450" s="83" t="s">
        <v>844</v>
      </c>
      <c r="F450" s="97"/>
      <c r="G450" s="102"/>
      <c r="H450" s="84"/>
      <c r="I450" s="115"/>
      <c r="J450" s="84"/>
      <c r="K450" s="115"/>
      <c r="L450" s="84"/>
      <c r="M450" s="85">
        <f>M451</f>
        <v>4225.37</v>
      </c>
      <c r="N450" s="85">
        <f>N451</f>
        <v>4225.37</v>
      </c>
      <c r="O450" s="38"/>
      <c r="P450" s="84"/>
      <c r="Q450" s="84"/>
      <c r="R450" s="85">
        <v>5053.75</v>
      </c>
      <c r="S450" s="85">
        <v>5053.75</v>
      </c>
      <c r="T450" s="64">
        <f t="shared" si="40"/>
        <v>-828.38000000000011</v>
      </c>
      <c r="U450" s="81">
        <f t="shared" si="43"/>
        <v>0</v>
      </c>
      <c r="V450" s="81">
        <f t="shared" si="44"/>
        <v>0</v>
      </c>
    </row>
    <row r="451" spans="1:22" x14ac:dyDescent="0.3">
      <c r="A451" s="51" t="s">
        <v>3602</v>
      </c>
      <c r="B451" s="92" t="s">
        <v>845</v>
      </c>
      <c r="C451" s="77" t="s">
        <v>274</v>
      </c>
      <c r="D451" s="86" t="s">
        <v>846</v>
      </c>
      <c r="E451" s="79" t="s">
        <v>847</v>
      </c>
      <c r="F451" s="80" t="s">
        <v>138</v>
      </c>
      <c r="G451" s="101">
        <v>12.5</v>
      </c>
      <c r="H451" s="81">
        <v>12.5</v>
      </c>
      <c r="I451" s="116">
        <v>363.2</v>
      </c>
      <c r="J451" s="81">
        <v>303.67</v>
      </c>
      <c r="K451" s="116">
        <v>41.1</v>
      </c>
      <c r="L451" s="81">
        <v>34.36</v>
      </c>
      <c r="M451" s="81">
        <f>TRUNC(((J451*G451)+(L451*G451)),2)</f>
        <v>4225.37</v>
      </c>
      <c r="N451" s="81">
        <f>TRUNC(((J451*H451)+(L451*H451)),2)</f>
        <v>4225.37</v>
      </c>
      <c r="O451" s="48"/>
      <c r="P451" s="81">
        <v>363.2</v>
      </c>
      <c r="Q451" s="81">
        <v>41.1</v>
      </c>
      <c r="R451" s="81">
        <v>5053.75</v>
      </c>
      <c r="S451" s="81">
        <v>5053.75</v>
      </c>
      <c r="T451" s="64">
        <f t="shared" si="40"/>
        <v>-828.38000000000011</v>
      </c>
      <c r="U451" s="81">
        <f t="shared" si="43"/>
        <v>3795.87</v>
      </c>
      <c r="V451" s="81">
        <f t="shared" si="44"/>
        <v>429.5</v>
      </c>
    </row>
    <row r="452" spans="1:22" x14ac:dyDescent="0.25">
      <c r="A452" s="51" t="s">
        <v>3603</v>
      </c>
      <c r="B452" s="91" t="s">
        <v>848</v>
      </c>
      <c r="C452" s="95"/>
      <c r="D452" s="95"/>
      <c r="E452" s="74" t="s">
        <v>66</v>
      </c>
      <c r="F452" s="95"/>
      <c r="G452" s="100"/>
      <c r="H452" s="75"/>
      <c r="I452" s="115"/>
      <c r="J452" s="75"/>
      <c r="K452" s="115"/>
      <c r="L452" s="75"/>
      <c r="M452" s="76">
        <f>SUM(M453:M454)</f>
        <v>5937.3099999999995</v>
      </c>
      <c r="N452" s="76">
        <f>SUM(N453:N454)</f>
        <v>5937.3099999999995</v>
      </c>
      <c r="O452" s="38"/>
      <c r="P452" s="75"/>
      <c r="Q452" s="75"/>
      <c r="R452" s="76">
        <v>7104.78</v>
      </c>
      <c r="S452" s="76">
        <v>7104.78</v>
      </c>
      <c r="T452" s="64">
        <f t="shared" si="40"/>
        <v>-1167.4700000000003</v>
      </c>
      <c r="U452" s="81">
        <f t="shared" si="43"/>
        <v>0</v>
      </c>
      <c r="V452" s="81">
        <f t="shared" si="44"/>
        <v>0</v>
      </c>
    </row>
    <row r="453" spans="1:22" x14ac:dyDescent="0.25">
      <c r="A453" s="51" t="s">
        <v>3604</v>
      </c>
      <c r="B453" s="92" t="s">
        <v>849</v>
      </c>
      <c r="C453" s="77" t="s">
        <v>123</v>
      </c>
      <c r="D453" s="78">
        <v>200150</v>
      </c>
      <c r="E453" s="79" t="s">
        <v>600</v>
      </c>
      <c r="F453" s="80" t="s">
        <v>125</v>
      </c>
      <c r="G453" s="101">
        <v>286.56</v>
      </c>
      <c r="H453" s="81">
        <v>286.56</v>
      </c>
      <c r="I453" s="116">
        <v>3.66</v>
      </c>
      <c r="J453" s="81">
        <v>3.06</v>
      </c>
      <c r="K453" s="116">
        <v>1.24</v>
      </c>
      <c r="L453" s="81">
        <v>1.03</v>
      </c>
      <c r="M453" s="81">
        <f>TRUNC(((J453*G453)+(L453*G453)),2)</f>
        <v>1172.03</v>
      </c>
      <c r="N453" s="81">
        <f>TRUNC(((J453*H453)+(L453*H453)),2)</f>
        <v>1172.03</v>
      </c>
      <c r="O453" s="38"/>
      <c r="P453" s="81">
        <v>3.66</v>
      </c>
      <c r="Q453" s="81">
        <v>1.24</v>
      </c>
      <c r="R453" s="81">
        <v>1404.14</v>
      </c>
      <c r="S453" s="81">
        <v>1404.14</v>
      </c>
      <c r="T453" s="64">
        <f t="shared" si="40"/>
        <v>-232.11000000000013</v>
      </c>
      <c r="U453" s="81">
        <f t="shared" si="43"/>
        <v>876.87</v>
      </c>
      <c r="V453" s="81">
        <f t="shared" si="44"/>
        <v>295.14999999999998</v>
      </c>
    </row>
    <row r="454" spans="1:22" x14ac:dyDescent="0.25">
      <c r="A454" s="51" t="s">
        <v>3605</v>
      </c>
      <c r="B454" s="92" t="s">
        <v>850</v>
      </c>
      <c r="C454" s="77" t="s">
        <v>123</v>
      </c>
      <c r="D454" s="78">
        <v>200403</v>
      </c>
      <c r="E454" s="79" t="s">
        <v>604</v>
      </c>
      <c r="F454" s="80" t="s">
        <v>125</v>
      </c>
      <c r="G454" s="101">
        <v>316</v>
      </c>
      <c r="H454" s="81">
        <v>316</v>
      </c>
      <c r="I454" s="116">
        <v>2.91</v>
      </c>
      <c r="J454" s="81">
        <v>2.4300000000000002</v>
      </c>
      <c r="K454" s="116">
        <v>15.13</v>
      </c>
      <c r="L454" s="81">
        <v>12.65</v>
      </c>
      <c r="M454" s="81">
        <f>TRUNC(((J454*G454)+(L454*G454)),2)</f>
        <v>4765.28</v>
      </c>
      <c r="N454" s="81">
        <f>TRUNC(((J454*H454)+(L454*H454)),2)</f>
        <v>4765.28</v>
      </c>
      <c r="O454" s="38"/>
      <c r="P454" s="81">
        <v>2.91</v>
      </c>
      <c r="Q454" s="81">
        <v>15.13</v>
      </c>
      <c r="R454" s="81">
        <v>5700.64</v>
      </c>
      <c r="S454" s="81">
        <v>5700.64</v>
      </c>
      <c r="T454" s="64">
        <f t="shared" si="40"/>
        <v>-935.36000000000058</v>
      </c>
      <c r="U454" s="81">
        <f t="shared" si="43"/>
        <v>767.88</v>
      </c>
      <c r="V454" s="81">
        <f t="shared" si="44"/>
        <v>3997.4</v>
      </c>
    </row>
    <row r="455" spans="1:22" x14ac:dyDescent="0.25">
      <c r="A455" s="51" t="s">
        <v>3606</v>
      </c>
      <c r="B455" s="91" t="s">
        <v>851</v>
      </c>
      <c r="C455" s="95"/>
      <c r="D455" s="95"/>
      <c r="E455" s="74" t="s">
        <v>70</v>
      </c>
      <c r="F455" s="95"/>
      <c r="G455" s="100"/>
      <c r="H455" s="75"/>
      <c r="I455" s="115"/>
      <c r="J455" s="75"/>
      <c r="K455" s="115"/>
      <c r="L455" s="75"/>
      <c r="M455" s="76">
        <f>M456+M460+M463</f>
        <v>48849.509999999995</v>
      </c>
      <c r="N455" s="76">
        <f>N456+N460+N463</f>
        <v>48849.509999999995</v>
      </c>
      <c r="O455" s="38"/>
      <c r="P455" s="75"/>
      <c r="Q455" s="75"/>
      <c r="R455" s="76">
        <v>58442.52</v>
      </c>
      <c r="S455" s="76">
        <v>58442.52</v>
      </c>
      <c r="T455" s="64">
        <f t="shared" si="40"/>
        <v>-9593.010000000002</v>
      </c>
      <c r="U455" s="81">
        <f t="shared" si="43"/>
        <v>0</v>
      </c>
      <c r="V455" s="81">
        <f t="shared" si="44"/>
        <v>0</v>
      </c>
    </row>
    <row r="456" spans="1:22" x14ac:dyDescent="0.25">
      <c r="A456" s="51" t="s">
        <v>3607</v>
      </c>
      <c r="B456" s="93" t="s">
        <v>852</v>
      </c>
      <c r="C456" s="97"/>
      <c r="D456" s="97"/>
      <c r="E456" s="83" t="s">
        <v>853</v>
      </c>
      <c r="F456" s="97"/>
      <c r="G456" s="102"/>
      <c r="H456" s="84"/>
      <c r="I456" s="115"/>
      <c r="J456" s="84"/>
      <c r="K456" s="115"/>
      <c r="L456" s="84"/>
      <c r="M456" s="85">
        <f>SUM(M457:M459)</f>
        <v>40872.619999999995</v>
      </c>
      <c r="N456" s="85">
        <f>SUM(N457:N459)</f>
        <v>40872.619999999995</v>
      </c>
      <c r="O456" s="38"/>
      <c r="P456" s="84"/>
      <c r="Q456" s="84"/>
      <c r="R456" s="85">
        <v>48901.29</v>
      </c>
      <c r="S456" s="85">
        <v>48901.29</v>
      </c>
      <c r="T456" s="64">
        <f t="shared" si="40"/>
        <v>-8028.6700000000055</v>
      </c>
      <c r="U456" s="81">
        <f t="shared" si="43"/>
        <v>0</v>
      </c>
      <c r="V456" s="81">
        <f t="shared" si="44"/>
        <v>0</v>
      </c>
    </row>
    <row r="457" spans="1:22" x14ac:dyDescent="0.25">
      <c r="A457" s="51" t="s">
        <v>3608</v>
      </c>
      <c r="B457" s="92" t="s">
        <v>854</v>
      </c>
      <c r="C457" s="77" t="s">
        <v>123</v>
      </c>
      <c r="D457" s="78">
        <v>220107</v>
      </c>
      <c r="E457" s="79" t="s">
        <v>625</v>
      </c>
      <c r="F457" s="80" t="s">
        <v>160</v>
      </c>
      <c r="G457" s="101">
        <v>16.95</v>
      </c>
      <c r="H457" s="81">
        <v>16.95</v>
      </c>
      <c r="I457" s="116">
        <v>181.54</v>
      </c>
      <c r="J457" s="81">
        <v>151.78</v>
      </c>
      <c r="K457" s="116">
        <v>25.21</v>
      </c>
      <c r="L457" s="81">
        <v>21.07</v>
      </c>
      <c r="M457" s="81">
        <f>TRUNC(((J457*G457)+(L457*G457)),2)</f>
        <v>2929.8</v>
      </c>
      <c r="N457" s="81">
        <f>TRUNC(((J457*H457)+(L457*H457)),2)</f>
        <v>2929.8</v>
      </c>
      <c r="O457" s="38"/>
      <c r="P457" s="81">
        <v>181.54</v>
      </c>
      <c r="Q457" s="81">
        <v>25.21</v>
      </c>
      <c r="R457" s="81">
        <v>3504.41</v>
      </c>
      <c r="S457" s="81">
        <v>3504.41</v>
      </c>
      <c r="T457" s="64">
        <f t="shared" si="40"/>
        <v>-574.60999999999967</v>
      </c>
      <c r="U457" s="81">
        <f t="shared" si="43"/>
        <v>2572.67</v>
      </c>
      <c r="V457" s="81">
        <f t="shared" si="44"/>
        <v>357.13</v>
      </c>
    </row>
    <row r="458" spans="1:22" ht="36" x14ac:dyDescent="0.3">
      <c r="A458" s="51" t="s">
        <v>3609</v>
      </c>
      <c r="B458" s="92" t="s">
        <v>855</v>
      </c>
      <c r="C458" s="77" t="s">
        <v>274</v>
      </c>
      <c r="D458" s="86" t="s">
        <v>856</v>
      </c>
      <c r="E458" s="82" t="s">
        <v>3090</v>
      </c>
      <c r="F458" s="80" t="s">
        <v>125</v>
      </c>
      <c r="G458" s="101">
        <v>565.13</v>
      </c>
      <c r="H458" s="81">
        <v>565.13</v>
      </c>
      <c r="I458" s="116">
        <v>25.94</v>
      </c>
      <c r="J458" s="81">
        <v>21.68</v>
      </c>
      <c r="K458" s="116">
        <v>1.1100000000000001</v>
      </c>
      <c r="L458" s="81">
        <v>0.92</v>
      </c>
      <c r="M458" s="81">
        <f>TRUNC(((J458*G458)+(L458*G458)),2)</f>
        <v>12771.93</v>
      </c>
      <c r="N458" s="81">
        <f>TRUNC(((J458*H458)+(L458*H458)),2)</f>
        <v>12771.93</v>
      </c>
      <c r="O458" s="48"/>
      <c r="P458" s="81">
        <v>25.94</v>
      </c>
      <c r="Q458" s="81">
        <v>1.1100000000000001</v>
      </c>
      <c r="R458" s="81">
        <v>15286.76</v>
      </c>
      <c r="S458" s="81">
        <v>15286.76</v>
      </c>
      <c r="T458" s="64">
        <f t="shared" si="40"/>
        <v>-2514.83</v>
      </c>
      <c r="U458" s="81">
        <f t="shared" si="43"/>
        <v>12252.01</v>
      </c>
      <c r="V458" s="81">
        <f t="shared" si="44"/>
        <v>519.91</v>
      </c>
    </row>
    <row r="459" spans="1:22" x14ac:dyDescent="0.25">
      <c r="A459" s="51" t="s">
        <v>3610</v>
      </c>
      <c r="B459" s="92" t="s">
        <v>857</v>
      </c>
      <c r="C459" s="77" t="s">
        <v>123</v>
      </c>
      <c r="D459" s="78">
        <v>220061</v>
      </c>
      <c r="E459" s="79" t="s">
        <v>858</v>
      </c>
      <c r="F459" s="80" t="s">
        <v>125</v>
      </c>
      <c r="G459" s="101">
        <v>565.13</v>
      </c>
      <c r="H459" s="81">
        <v>565.13</v>
      </c>
      <c r="I459" s="116">
        <v>41.75</v>
      </c>
      <c r="J459" s="81">
        <v>34.9</v>
      </c>
      <c r="K459" s="116">
        <v>11.53</v>
      </c>
      <c r="L459" s="81">
        <v>9.64</v>
      </c>
      <c r="M459" s="81">
        <f>TRUNC(((J459*G459)+(L459*G459)),2)</f>
        <v>25170.89</v>
      </c>
      <c r="N459" s="81">
        <f>TRUNC(((J459*H459)+(L459*H459)),2)</f>
        <v>25170.89</v>
      </c>
      <c r="O459" s="38"/>
      <c r="P459" s="81">
        <v>41.75</v>
      </c>
      <c r="Q459" s="81">
        <v>11.53</v>
      </c>
      <c r="R459" s="81">
        <v>30110.12</v>
      </c>
      <c r="S459" s="81">
        <v>30110.12</v>
      </c>
      <c r="T459" s="64">
        <f t="shared" si="40"/>
        <v>-4939.2299999999996</v>
      </c>
      <c r="U459" s="81">
        <f t="shared" si="43"/>
        <v>19723.03</v>
      </c>
      <c r="V459" s="81">
        <f t="shared" si="44"/>
        <v>5447.85</v>
      </c>
    </row>
    <row r="460" spans="1:22" x14ac:dyDescent="0.25">
      <c r="A460" s="51" t="s">
        <v>3611</v>
      </c>
      <c r="B460" s="93" t="s">
        <v>859</v>
      </c>
      <c r="C460" s="97"/>
      <c r="D460" s="97"/>
      <c r="E460" s="83" t="s">
        <v>860</v>
      </c>
      <c r="F460" s="97"/>
      <c r="G460" s="102"/>
      <c r="H460" s="84"/>
      <c r="I460" s="115"/>
      <c r="J460" s="84"/>
      <c r="K460" s="115"/>
      <c r="L460" s="84"/>
      <c r="M460" s="85">
        <f>SUM(M461:M462)</f>
        <v>1322.76</v>
      </c>
      <c r="N460" s="85">
        <f>SUM(N461:N462)</f>
        <v>1322.76</v>
      </c>
      <c r="O460" s="38"/>
      <c r="P460" s="84"/>
      <c r="Q460" s="84"/>
      <c r="R460" s="85">
        <v>1582.37</v>
      </c>
      <c r="S460" s="85">
        <v>1582.37</v>
      </c>
      <c r="T460" s="64">
        <f t="shared" si="40"/>
        <v>-259.6099999999999</v>
      </c>
      <c r="U460" s="81">
        <f t="shared" si="43"/>
        <v>0</v>
      </c>
      <c r="V460" s="81">
        <f t="shared" si="44"/>
        <v>0</v>
      </c>
    </row>
    <row r="461" spans="1:22" x14ac:dyDescent="0.25">
      <c r="A461" s="51" t="s">
        <v>3612</v>
      </c>
      <c r="B461" s="92" t="s">
        <v>861</v>
      </c>
      <c r="C461" s="77" t="s">
        <v>123</v>
      </c>
      <c r="D461" s="78">
        <v>220107</v>
      </c>
      <c r="E461" s="79" t="s">
        <v>625</v>
      </c>
      <c r="F461" s="80" t="s">
        <v>160</v>
      </c>
      <c r="G461" s="101">
        <v>1.01</v>
      </c>
      <c r="H461" s="81">
        <v>1.01</v>
      </c>
      <c r="I461" s="116">
        <v>181.54</v>
      </c>
      <c r="J461" s="81">
        <v>151.78</v>
      </c>
      <c r="K461" s="116">
        <v>25.21</v>
      </c>
      <c r="L461" s="81">
        <v>21.07</v>
      </c>
      <c r="M461" s="81">
        <f>TRUNC(((J461*G461)+(L461*G461)),2)</f>
        <v>174.57</v>
      </c>
      <c r="N461" s="81">
        <f>TRUNC(((J461*H461)+(L461*H461)),2)</f>
        <v>174.57</v>
      </c>
      <c r="O461" s="38"/>
      <c r="P461" s="81">
        <v>181.54</v>
      </c>
      <c r="Q461" s="81">
        <v>25.21</v>
      </c>
      <c r="R461" s="81">
        <v>208.81</v>
      </c>
      <c r="S461" s="81">
        <v>208.81</v>
      </c>
      <c r="T461" s="64">
        <f t="shared" ref="T461:T524" si="47">N461-S461</f>
        <v>-34.240000000000009</v>
      </c>
      <c r="U461" s="81">
        <f t="shared" si="43"/>
        <v>153.29</v>
      </c>
      <c r="V461" s="81">
        <f t="shared" si="44"/>
        <v>21.28</v>
      </c>
    </row>
    <row r="462" spans="1:22" x14ac:dyDescent="0.25">
      <c r="A462" s="51" t="s">
        <v>3613</v>
      </c>
      <c r="B462" s="92" t="s">
        <v>862</v>
      </c>
      <c r="C462" s="77" t="s">
        <v>123</v>
      </c>
      <c r="D462" s="78">
        <v>220059</v>
      </c>
      <c r="E462" s="79" t="s">
        <v>627</v>
      </c>
      <c r="F462" s="80" t="s">
        <v>125</v>
      </c>
      <c r="G462" s="101">
        <v>33.89</v>
      </c>
      <c r="H462" s="81">
        <v>33.89</v>
      </c>
      <c r="I462" s="116">
        <v>30.53</v>
      </c>
      <c r="J462" s="81">
        <v>25.52</v>
      </c>
      <c r="K462" s="116">
        <v>10</v>
      </c>
      <c r="L462" s="81">
        <v>8.36</v>
      </c>
      <c r="M462" s="81">
        <f>TRUNC(((J462*G462)+(L462*G462)),2)</f>
        <v>1148.19</v>
      </c>
      <c r="N462" s="81">
        <f>TRUNC(((J462*H462)+(L462*H462)),2)</f>
        <v>1148.19</v>
      </c>
      <c r="O462" s="38"/>
      <c r="P462" s="81">
        <v>30.53</v>
      </c>
      <c r="Q462" s="81">
        <v>10</v>
      </c>
      <c r="R462" s="81">
        <v>1373.56</v>
      </c>
      <c r="S462" s="81">
        <v>1373.56</v>
      </c>
      <c r="T462" s="64">
        <f t="shared" si="47"/>
        <v>-225.36999999999989</v>
      </c>
      <c r="U462" s="81">
        <f t="shared" si="43"/>
        <v>864.87</v>
      </c>
      <c r="V462" s="81">
        <f t="shared" si="44"/>
        <v>283.32</v>
      </c>
    </row>
    <row r="463" spans="1:22" x14ac:dyDescent="0.25">
      <c r="A463" s="51" t="s">
        <v>3614</v>
      </c>
      <c r="B463" s="93" t="s">
        <v>863</v>
      </c>
      <c r="C463" s="97"/>
      <c r="D463" s="97"/>
      <c r="E463" s="83" t="s">
        <v>629</v>
      </c>
      <c r="F463" s="97"/>
      <c r="G463" s="102"/>
      <c r="H463" s="84"/>
      <c r="I463" s="115"/>
      <c r="J463" s="84"/>
      <c r="K463" s="115"/>
      <c r="L463" s="84"/>
      <c r="M463" s="85">
        <f>M464</f>
        <v>6654.13</v>
      </c>
      <c r="N463" s="85">
        <f>N464</f>
        <v>6654.13</v>
      </c>
      <c r="O463" s="38"/>
      <c r="P463" s="84"/>
      <c r="Q463" s="84"/>
      <c r="R463" s="85">
        <v>7958.86</v>
      </c>
      <c r="S463" s="85">
        <v>7958.86</v>
      </c>
      <c r="T463" s="64">
        <f t="shared" si="47"/>
        <v>-1304.7299999999996</v>
      </c>
      <c r="U463" s="81">
        <f t="shared" ref="U463:U526" si="48">TRUNC(J463*H463,2)</f>
        <v>0</v>
      </c>
      <c r="V463" s="81">
        <f t="shared" ref="V463:V526" si="49">TRUNC(L463*H463,2)</f>
        <v>0</v>
      </c>
    </row>
    <row r="464" spans="1:22" ht="24" x14ac:dyDescent="0.3">
      <c r="A464" s="51" t="s">
        <v>3615</v>
      </c>
      <c r="B464" s="92" t="s">
        <v>864</v>
      </c>
      <c r="C464" s="77" t="s">
        <v>123</v>
      </c>
      <c r="D464" s="78">
        <v>220100</v>
      </c>
      <c r="E464" s="82" t="s">
        <v>3081</v>
      </c>
      <c r="F464" s="80" t="s">
        <v>125</v>
      </c>
      <c r="G464" s="101">
        <v>91.24</v>
      </c>
      <c r="H464" s="81">
        <v>91.24</v>
      </c>
      <c r="I464" s="116">
        <v>47.88</v>
      </c>
      <c r="J464" s="81">
        <v>40.03</v>
      </c>
      <c r="K464" s="116">
        <v>39.35</v>
      </c>
      <c r="L464" s="81">
        <v>32.9</v>
      </c>
      <c r="M464" s="81">
        <f>TRUNC(((J464*G464)+(L464*G464)),2)</f>
        <v>6654.13</v>
      </c>
      <c r="N464" s="81">
        <f>TRUNC(((J464*H464)+(L464*H464)),2)</f>
        <v>6654.13</v>
      </c>
      <c r="O464" s="48"/>
      <c r="P464" s="81">
        <v>47.88</v>
      </c>
      <c r="Q464" s="81">
        <v>39.35</v>
      </c>
      <c r="R464" s="81">
        <v>7958.86</v>
      </c>
      <c r="S464" s="81">
        <v>7958.86</v>
      </c>
      <c r="T464" s="64">
        <f t="shared" si="47"/>
        <v>-1304.7299999999996</v>
      </c>
      <c r="U464" s="81">
        <f t="shared" si="48"/>
        <v>3652.33</v>
      </c>
      <c r="V464" s="81">
        <f t="shared" si="49"/>
        <v>3001.79</v>
      </c>
    </row>
    <row r="465" spans="1:22" x14ac:dyDescent="0.25">
      <c r="A465" s="51" t="s">
        <v>3616</v>
      </c>
      <c r="B465" s="91" t="s">
        <v>865</v>
      </c>
      <c r="C465" s="95"/>
      <c r="D465" s="95"/>
      <c r="E465" s="74" t="s">
        <v>78</v>
      </c>
      <c r="F465" s="95"/>
      <c r="G465" s="100"/>
      <c r="H465" s="75"/>
      <c r="I465" s="115"/>
      <c r="J465" s="75"/>
      <c r="K465" s="115"/>
      <c r="L465" s="75"/>
      <c r="M465" s="76">
        <f>M466+M468+M470+M472+M475</f>
        <v>46286.46</v>
      </c>
      <c r="N465" s="76">
        <f>N466+N468+N470+N472+N475</f>
        <v>46286.46</v>
      </c>
      <c r="O465" s="38"/>
      <c r="P465" s="75"/>
      <c r="Q465" s="75"/>
      <c r="R465" s="76">
        <v>55379.68</v>
      </c>
      <c r="S465" s="76">
        <v>55379.68</v>
      </c>
      <c r="T465" s="64">
        <f t="shared" si="47"/>
        <v>-9093.2200000000012</v>
      </c>
      <c r="U465" s="81">
        <f t="shared" si="48"/>
        <v>0</v>
      </c>
      <c r="V465" s="81">
        <f t="shared" si="49"/>
        <v>0</v>
      </c>
    </row>
    <row r="466" spans="1:22" x14ac:dyDescent="0.25">
      <c r="A466" s="51" t="s">
        <v>3617</v>
      </c>
      <c r="B466" s="93" t="s">
        <v>866</v>
      </c>
      <c r="C466" s="97"/>
      <c r="D466" s="97"/>
      <c r="E466" s="83" t="s">
        <v>867</v>
      </c>
      <c r="F466" s="97"/>
      <c r="G466" s="102"/>
      <c r="H466" s="84"/>
      <c r="I466" s="115"/>
      <c r="J466" s="84"/>
      <c r="K466" s="115"/>
      <c r="L466" s="84"/>
      <c r="M466" s="85">
        <f>M467</f>
        <v>4960.09</v>
      </c>
      <c r="N466" s="85">
        <f>N467</f>
        <v>4960.09</v>
      </c>
      <c r="O466" s="38"/>
      <c r="P466" s="84"/>
      <c r="Q466" s="84"/>
      <c r="R466" s="85">
        <v>5935.35</v>
      </c>
      <c r="S466" s="85">
        <v>5935.35</v>
      </c>
      <c r="T466" s="64">
        <f t="shared" si="47"/>
        <v>-975.26000000000022</v>
      </c>
      <c r="U466" s="81">
        <f t="shared" si="48"/>
        <v>0</v>
      </c>
      <c r="V466" s="81">
        <f t="shared" si="49"/>
        <v>0</v>
      </c>
    </row>
    <row r="467" spans="1:22" x14ac:dyDescent="0.25">
      <c r="A467" s="51" t="s">
        <v>3618</v>
      </c>
      <c r="B467" s="92" t="s">
        <v>868</v>
      </c>
      <c r="C467" s="77" t="s">
        <v>123</v>
      </c>
      <c r="D467" s="78">
        <v>261000</v>
      </c>
      <c r="E467" s="79" t="s">
        <v>653</v>
      </c>
      <c r="F467" s="80" t="s">
        <v>125</v>
      </c>
      <c r="G467" s="101">
        <v>441.29</v>
      </c>
      <c r="H467" s="81">
        <v>441.29</v>
      </c>
      <c r="I467" s="116">
        <v>5.47</v>
      </c>
      <c r="J467" s="81">
        <v>4.57</v>
      </c>
      <c r="K467" s="116">
        <v>7.98</v>
      </c>
      <c r="L467" s="81">
        <v>6.67</v>
      </c>
      <c r="M467" s="81">
        <f>TRUNC(((J467*G467)+(L467*G467)),2)</f>
        <v>4960.09</v>
      </c>
      <c r="N467" s="81">
        <f>TRUNC(((J467*H467)+(L467*H467)),2)</f>
        <v>4960.09</v>
      </c>
      <c r="O467" s="38"/>
      <c r="P467" s="81">
        <v>5.47</v>
      </c>
      <c r="Q467" s="81">
        <v>7.98</v>
      </c>
      <c r="R467" s="81">
        <v>5935.35</v>
      </c>
      <c r="S467" s="81">
        <v>5935.35</v>
      </c>
      <c r="T467" s="64">
        <f t="shared" si="47"/>
        <v>-975.26000000000022</v>
      </c>
      <c r="U467" s="81">
        <f t="shared" si="48"/>
        <v>2016.69</v>
      </c>
      <c r="V467" s="81">
        <f t="shared" si="49"/>
        <v>2943.4</v>
      </c>
    </row>
    <row r="468" spans="1:22" x14ac:dyDescent="0.25">
      <c r="A468" s="51" t="s">
        <v>3619</v>
      </c>
      <c r="B468" s="93" t="s">
        <v>869</v>
      </c>
      <c r="C468" s="97"/>
      <c r="D468" s="97"/>
      <c r="E468" s="83" t="s">
        <v>870</v>
      </c>
      <c r="F468" s="97"/>
      <c r="G468" s="102"/>
      <c r="H468" s="84"/>
      <c r="I468" s="115"/>
      <c r="J468" s="84"/>
      <c r="K468" s="115"/>
      <c r="L468" s="84"/>
      <c r="M468" s="85">
        <f>M469</f>
        <v>2780.92</v>
      </c>
      <c r="N468" s="85">
        <f>N469</f>
        <v>2780.92</v>
      </c>
      <c r="O468" s="38"/>
      <c r="P468" s="84"/>
      <c r="Q468" s="84"/>
      <c r="R468" s="85">
        <v>3329.28</v>
      </c>
      <c r="S468" s="85">
        <v>3329.28</v>
      </c>
      <c r="T468" s="64">
        <f t="shared" si="47"/>
        <v>-548.36000000000013</v>
      </c>
      <c r="U468" s="81">
        <f t="shared" si="48"/>
        <v>0</v>
      </c>
      <c r="V468" s="81">
        <f t="shared" si="49"/>
        <v>0</v>
      </c>
    </row>
    <row r="469" spans="1:22" x14ac:dyDescent="0.25">
      <c r="A469" s="51" t="s">
        <v>3620</v>
      </c>
      <c r="B469" s="92" t="s">
        <v>871</v>
      </c>
      <c r="C469" s="77" t="s">
        <v>123</v>
      </c>
      <c r="D469" s="78">
        <v>261609</v>
      </c>
      <c r="E469" s="79" t="s">
        <v>664</v>
      </c>
      <c r="F469" s="80" t="s">
        <v>125</v>
      </c>
      <c r="G469" s="101">
        <v>244.8</v>
      </c>
      <c r="H469" s="81">
        <v>244.8</v>
      </c>
      <c r="I469" s="116">
        <v>9.65</v>
      </c>
      <c r="J469" s="81">
        <v>8.06</v>
      </c>
      <c r="K469" s="116">
        <v>3.95</v>
      </c>
      <c r="L469" s="81">
        <v>3.3</v>
      </c>
      <c r="M469" s="81">
        <f>TRUNC(((J469*G469)+(L469*G469)),2)</f>
        <v>2780.92</v>
      </c>
      <c r="N469" s="81">
        <f>TRUNC(((J469*H469)+(L469*H469)),2)</f>
        <v>2780.92</v>
      </c>
      <c r="O469" s="38"/>
      <c r="P469" s="81">
        <v>9.65</v>
      </c>
      <c r="Q469" s="81">
        <v>3.95</v>
      </c>
      <c r="R469" s="81">
        <v>3329.28</v>
      </c>
      <c r="S469" s="81">
        <v>3329.28</v>
      </c>
      <c r="T469" s="64">
        <f t="shared" si="47"/>
        <v>-548.36000000000013</v>
      </c>
      <c r="U469" s="81">
        <f t="shared" si="48"/>
        <v>1973.08</v>
      </c>
      <c r="V469" s="81">
        <f t="shared" si="49"/>
        <v>807.84</v>
      </c>
    </row>
    <row r="470" spans="1:22" x14ac:dyDescent="0.25">
      <c r="A470" s="51" t="s">
        <v>3621</v>
      </c>
      <c r="B470" s="93" t="s">
        <v>872</v>
      </c>
      <c r="C470" s="97"/>
      <c r="D470" s="97"/>
      <c r="E470" s="83" t="s">
        <v>873</v>
      </c>
      <c r="F470" s="97"/>
      <c r="G470" s="102"/>
      <c r="H470" s="84"/>
      <c r="I470" s="115"/>
      <c r="J470" s="84"/>
      <c r="K470" s="115"/>
      <c r="L470" s="84"/>
      <c r="M470" s="85">
        <f>M471</f>
        <v>7809.31</v>
      </c>
      <c r="N470" s="85">
        <f>N471</f>
        <v>7809.31</v>
      </c>
      <c r="O470" s="38"/>
      <c r="P470" s="84"/>
      <c r="Q470" s="84"/>
      <c r="R470" s="85">
        <v>9349.18</v>
      </c>
      <c r="S470" s="85">
        <v>9349.18</v>
      </c>
      <c r="T470" s="64">
        <f t="shared" si="47"/>
        <v>-1539.87</v>
      </c>
      <c r="U470" s="81">
        <f t="shared" si="48"/>
        <v>0</v>
      </c>
      <c r="V470" s="81">
        <f t="shared" si="49"/>
        <v>0</v>
      </c>
    </row>
    <row r="471" spans="1:22" x14ac:dyDescent="0.25">
      <c r="A471" s="51" t="s">
        <v>3622</v>
      </c>
      <c r="B471" s="92" t="s">
        <v>874</v>
      </c>
      <c r="C471" s="77" t="s">
        <v>123</v>
      </c>
      <c r="D471" s="78">
        <v>261609</v>
      </c>
      <c r="E471" s="79" t="s">
        <v>664</v>
      </c>
      <c r="F471" s="80" t="s">
        <v>125</v>
      </c>
      <c r="G471" s="101">
        <v>687.44</v>
      </c>
      <c r="H471" s="81">
        <v>687.44</v>
      </c>
      <c r="I471" s="116">
        <v>9.65</v>
      </c>
      <c r="J471" s="81">
        <v>8.06</v>
      </c>
      <c r="K471" s="116">
        <v>3.95</v>
      </c>
      <c r="L471" s="81">
        <v>3.3</v>
      </c>
      <c r="M471" s="81">
        <f>TRUNC(((J471*G471)+(L471*G471)),2)</f>
        <v>7809.31</v>
      </c>
      <c r="N471" s="81">
        <f>TRUNC(((J471*H471)+(L471*H471)),2)</f>
        <v>7809.31</v>
      </c>
      <c r="O471" s="38"/>
      <c r="P471" s="81">
        <v>9.65</v>
      </c>
      <c r="Q471" s="81">
        <v>3.95</v>
      </c>
      <c r="R471" s="81">
        <v>9349.18</v>
      </c>
      <c r="S471" s="81">
        <v>9349.18</v>
      </c>
      <c r="T471" s="64">
        <f t="shared" si="47"/>
        <v>-1539.87</v>
      </c>
      <c r="U471" s="81">
        <f t="shared" si="48"/>
        <v>5540.76</v>
      </c>
      <c r="V471" s="81">
        <f t="shared" si="49"/>
        <v>2268.5500000000002</v>
      </c>
    </row>
    <row r="472" spans="1:22" x14ac:dyDescent="0.25">
      <c r="A472" s="51" t="s">
        <v>3623</v>
      </c>
      <c r="B472" s="93" t="s">
        <v>875</v>
      </c>
      <c r="C472" s="97"/>
      <c r="D472" s="97"/>
      <c r="E472" s="83" t="s">
        <v>876</v>
      </c>
      <c r="F472" s="97"/>
      <c r="G472" s="102"/>
      <c r="H472" s="84"/>
      <c r="I472" s="115"/>
      <c r="J472" s="84"/>
      <c r="K472" s="115"/>
      <c r="L472" s="84"/>
      <c r="M472" s="85">
        <f>SUM(M473:M474)</f>
        <v>29753.489999999998</v>
      </c>
      <c r="N472" s="85">
        <f>SUM(N473:N474)</f>
        <v>29753.489999999998</v>
      </c>
      <c r="O472" s="38"/>
      <c r="P472" s="84"/>
      <c r="Q472" s="84"/>
      <c r="R472" s="85">
        <v>35589.79</v>
      </c>
      <c r="S472" s="85">
        <v>35589.79</v>
      </c>
      <c r="T472" s="64">
        <f t="shared" si="47"/>
        <v>-5836.3000000000029</v>
      </c>
      <c r="U472" s="81">
        <f t="shared" si="48"/>
        <v>0</v>
      </c>
      <c r="V472" s="81">
        <f t="shared" si="49"/>
        <v>0</v>
      </c>
    </row>
    <row r="473" spans="1:22" ht="24" x14ac:dyDescent="0.3">
      <c r="A473" s="51" t="s">
        <v>3624</v>
      </c>
      <c r="B473" s="92" t="s">
        <v>877</v>
      </c>
      <c r="C473" s="77" t="s">
        <v>194</v>
      </c>
      <c r="D473" s="78">
        <v>102494</v>
      </c>
      <c r="E473" s="79" t="s">
        <v>878</v>
      </c>
      <c r="F473" s="80" t="s">
        <v>125</v>
      </c>
      <c r="G473" s="101">
        <v>565.13</v>
      </c>
      <c r="H473" s="81">
        <v>565.13</v>
      </c>
      <c r="I473" s="116">
        <v>48.44</v>
      </c>
      <c r="J473" s="81">
        <v>40.5</v>
      </c>
      <c r="K473" s="116">
        <v>7.73</v>
      </c>
      <c r="L473" s="81">
        <v>6.46</v>
      </c>
      <c r="M473" s="81">
        <f>TRUNC(((J473*G473)+(L473*G473)),2)</f>
        <v>26538.5</v>
      </c>
      <c r="N473" s="81">
        <f>TRUNC(((J473*H473)+(L473*H473)),2)</f>
        <v>26538.5</v>
      </c>
      <c r="O473" s="48"/>
      <c r="P473" s="81">
        <v>48.44</v>
      </c>
      <c r="Q473" s="81">
        <v>7.73</v>
      </c>
      <c r="R473" s="81">
        <v>31743.35</v>
      </c>
      <c r="S473" s="81">
        <v>31743.35</v>
      </c>
      <c r="T473" s="64">
        <f t="shared" si="47"/>
        <v>-5204.8499999999985</v>
      </c>
      <c r="U473" s="81">
        <f t="shared" si="48"/>
        <v>22887.759999999998</v>
      </c>
      <c r="V473" s="81">
        <f t="shared" si="49"/>
        <v>3650.73</v>
      </c>
    </row>
    <row r="474" spans="1:22" ht="24" x14ac:dyDescent="0.3">
      <c r="A474" s="51" t="s">
        <v>3625</v>
      </c>
      <c r="B474" s="92" t="s">
        <v>879</v>
      </c>
      <c r="C474" s="77" t="s">
        <v>194</v>
      </c>
      <c r="D474" s="78">
        <v>102506</v>
      </c>
      <c r="E474" s="82" t="s">
        <v>3091</v>
      </c>
      <c r="F474" s="80" t="s">
        <v>138</v>
      </c>
      <c r="G474" s="101">
        <v>360.83</v>
      </c>
      <c r="H474" s="81">
        <v>360.83</v>
      </c>
      <c r="I474" s="116">
        <v>3.9</v>
      </c>
      <c r="J474" s="81">
        <v>3.26</v>
      </c>
      <c r="K474" s="116">
        <v>6.76</v>
      </c>
      <c r="L474" s="81">
        <v>5.65</v>
      </c>
      <c r="M474" s="81">
        <f>TRUNC(((J474*G474)+(L474*G474)),2)</f>
        <v>3214.99</v>
      </c>
      <c r="N474" s="81">
        <f>TRUNC(((J474*H474)+(L474*H474)),2)</f>
        <v>3214.99</v>
      </c>
      <c r="O474" s="48"/>
      <c r="P474" s="81">
        <v>3.9</v>
      </c>
      <c r="Q474" s="81">
        <v>6.76</v>
      </c>
      <c r="R474" s="81">
        <v>3846.44</v>
      </c>
      <c r="S474" s="81">
        <v>3846.44</v>
      </c>
      <c r="T474" s="64">
        <f t="shared" si="47"/>
        <v>-631.45000000000027</v>
      </c>
      <c r="U474" s="81">
        <f t="shared" si="48"/>
        <v>1176.3</v>
      </c>
      <c r="V474" s="81">
        <f t="shared" si="49"/>
        <v>2038.68</v>
      </c>
    </row>
    <row r="475" spans="1:22" x14ac:dyDescent="0.25">
      <c r="A475" s="51" t="s">
        <v>3626</v>
      </c>
      <c r="B475" s="93" t="s">
        <v>880</v>
      </c>
      <c r="C475" s="97"/>
      <c r="D475" s="97"/>
      <c r="E475" s="83" t="s">
        <v>881</v>
      </c>
      <c r="F475" s="97"/>
      <c r="G475" s="102"/>
      <c r="H475" s="84"/>
      <c r="I475" s="115"/>
      <c r="J475" s="84"/>
      <c r="K475" s="115"/>
      <c r="L475" s="84"/>
      <c r="M475" s="85">
        <f>M476</f>
        <v>982.65</v>
      </c>
      <c r="N475" s="85">
        <f>N476</f>
        <v>982.65</v>
      </c>
      <c r="O475" s="38"/>
      <c r="P475" s="84"/>
      <c r="Q475" s="84"/>
      <c r="R475" s="85">
        <v>1176.08</v>
      </c>
      <c r="S475" s="85">
        <v>1176.08</v>
      </c>
      <c r="T475" s="64">
        <f t="shared" si="47"/>
        <v>-193.42999999999995</v>
      </c>
      <c r="U475" s="81">
        <f t="shared" si="48"/>
        <v>0</v>
      </c>
      <c r="V475" s="81">
        <f t="shared" si="49"/>
        <v>0</v>
      </c>
    </row>
    <row r="476" spans="1:22" x14ac:dyDescent="0.25">
      <c r="A476" s="51" t="s">
        <v>3627</v>
      </c>
      <c r="B476" s="92" t="s">
        <v>882</v>
      </c>
      <c r="C476" s="77" t="s">
        <v>123</v>
      </c>
      <c r="D476" s="78">
        <v>261703</v>
      </c>
      <c r="E476" s="79" t="s">
        <v>657</v>
      </c>
      <c r="F476" s="80" t="s">
        <v>125</v>
      </c>
      <c r="G476" s="101">
        <v>91.24</v>
      </c>
      <c r="H476" s="81">
        <v>91.24</v>
      </c>
      <c r="I476" s="116">
        <v>3.93</v>
      </c>
      <c r="J476" s="81">
        <v>3.28</v>
      </c>
      <c r="K476" s="116">
        <v>8.9600000000000009</v>
      </c>
      <c r="L476" s="81">
        <v>7.49</v>
      </c>
      <c r="M476" s="81">
        <f>TRUNC(((J476*G476)+(L476*G476)),2)</f>
        <v>982.65</v>
      </c>
      <c r="N476" s="81">
        <f>TRUNC(((J476*H476)+(L476*H476)),2)</f>
        <v>982.65</v>
      </c>
      <c r="O476" s="38"/>
      <c r="P476" s="81">
        <v>3.93</v>
      </c>
      <c r="Q476" s="81">
        <v>8.9600000000000009</v>
      </c>
      <c r="R476" s="81">
        <v>1176.08</v>
      </c>
      <c r="S476" s="81">
        <v>1176.08</v>
      </c>
      <c r="T476" s="64">
        <f t="shared" si="47"/>
        <v>-193.42999999999995</v>
      </c>
      <c r="U476" s="81">
        <f t="shared" si="48"/>
        <v>299.26</v>
      </c>
      <c r="V476" s="81">
        <f t="shared" si="49"/>
        <v>683.38</v>
      </c>
    </row>
    <row r="477" spans="1:22" x14ac:dyDescent="0.25">
      <c r="A477" s="51" t="s">
        <v>3628</v>
      </c>
      <c r="B477" s="91" t="s">
        <v>883</v>
      </c>
      <c r="C477" s="95"/>
      <c r="D477" s="95"/>
      <c r="E477" s="74" t="s">
        <v>80</v>
      </c>
      <c r="F477" s="95"/>
      <c r="G477" s="100"/>
      <c r="H477" s="75"/>
      <c r="I477" s="115"/>
      <c r="J477" s="75"/>
      <c r="K477" s="115"/>
      <c r="L477" s="75"/>
      <c r="M477" s="76">
        <f>M478+M480+M485</f>
        <v>41365.620000000003</v>
      </c>
      <c r="N477" s="76">
        <f>N478+N480+N485</f>
        <v>41365.620000000003</v>
      </c>
      <c r="O477" s="38"/>
      <c r="P477" s="75"/>
      <c r="Q477" s="75"/>
      <c r="R477" s="76">
        <v>49486.080000000002</v>
      </c>
      <c r="S477" s="76">
        <v>49486.080000000002</v>
      </c>
      <c r="T477" s="64">
        <f t="shared" si="47"/>
        <v>-8120.4599999999991</v>
      </c>
      <c r="U477" s="81">
        <f t="shared" si="48"/>
        <v>0</v>
      </c>
      <c r="V477" s="81">
        <f t="shared" si="49"/>
        <v>0</v>
      </c>
    </row>
    <row r="478" spans="1:22" x14ac:dyDescent="0.25">
      <c r="A478" s="51" t="s">
        <v>3629</v>
      </c>
      <c r="B478" s="93" t="s">
        <v>884</v>
      </c>
      <c r="C478" s="97"/>
      <c r="D478" s="97"/>
      <c r="E478" s="83" t="s">
        <v>885</v>
      </c>
      <c r="F478" s="97"/>
      <c r="G478" s="102"/>
      <c r="H478" s="84"/>
      <c r="I478" s="115"/>
      <c r="J478" s="84"/>
      <c r="K478" s="115"/>
      <c r="L478" s="84"/>
      <c r="M478" s="85">
        <f>M479</f>
        <v>24710.11</v>
      </c>
      <c r="N478" s="85">
        <f>N479</f>
        <v>24710.11</v>
      </c>
      <c r="O478" s="38"/>
      <c r="P478" s="84"/>
      <c r="Q478" s="84"/>
      <c r="R478" s="85">
        <v>29557.15</v>
      </c>
      <c r="S478" s="85">
        <v>29557.15</v>
      </c>
      <c r="T478" s="64">
        <f t="shared" si="47"/>
        <v>-4847.0400000000009</v>
      </c>
      <c r="U478" s="81">
        <f t="shared" si="48"/>
        <v>0</v>
      </c>
      <c r="V478" s="81">
        <f t="shared" si="49"/>
        <v>0</v>
      </c>
    </row>
    <row r="479" spans="1:22" ht="36" x14ac:dyDescent="0.3">
      <c r="A479" s="51" t="s">
        <v>3630</v>
      </c>
      <c r="B479" s="92" t="s">
        <v>886</v>
      </c>
      <c r="C479" s="77" t="s">
        <v>194</v>
      </c>
      <c r="D479" s="78">
        <v>102363</v>
      </c>
      <c r="E479" s="79" t="s">
        <v>887</v>
      </c>
      <c r="F479" s="80" t="s">
        <v>125</v>
      </c>
      <c r="G479" s="101">
        <v>163.19999999999999</v>
      </c>
      <c r="H479" s="81">
        <v>163.19999999999999</v>
      </c>
      <c r="I479" s="116">
        <v>145.71</v>
      </c>
      <c r="J479" s="81">
        <v>121.82</v>
      </c>
      <c r="K479" s="116">
        <v>35.4</v>
      </c>
      <c r="L479" s="81">
        <v>29.59</v>
      </c>
      <c r="M479" s="81">
        <f>TRUNC(((J479*G479)+(L479*G479)),2)</f>
        <v>24710.11</v>
      </c>
      <c r="N479" s="81">
        <f>TRUNC(((J479*H479)+(L479*H479)),2)</f>
        <v>24710.11</v>
      </c>
      <c r="O479" s="49"/>
      <c r="P479" s="81">
        <v>145.71</v>
      </c>
      <c r="Q479" s="81">
        <v>35.4</v>
      </c>
      <c r="R479" s="81">
        <v>29557.15</v>
      </c>
      <c r="S479" s="81">
        <v>29557.15</v>
      </c>
      <c r="T479" s="64">
        <f t="shared" si="47"/>
        <v>-4847.0400000000009</v>
      </c>
      <c r="U479" s="81">
        <f t="shared" si="48"/>
        <v>19881.02</v>
      </c>
      <c r="V479" s="81">
        <f t="shared" si="49"/>
        <v>4829.08</v>
      </c>
    </row>
    <row r="480" spans="1:22" x14ac:dyDescent="0.25">
      <c r="A480" s="51" t="s">
        <v>3631</v>
      </c>
      <c r="B480" s="93" t="s">
        <v>888</v>
      </c>
      <c r="C480" s="97"/>
      <c r="D480" s="97"/>
      <c r="E480" s="83" t="s">
        <v>889</v>
      </c>
      <c r="F480" s="97"/>
      <c r="G480" s="102"/>
      <c r="H480" s="84"/>
      <c r="I480" s="115"/>
      <c r="J480" s="84"/>
      <c r="K480" s="115"/>
      <c r="L480" s="84"/>
      <c r="M480" s="85">
        <f>SUM(M481:M484)</f>
        <v>14538.86</v>
      </c>
      <c r="N480" s="85">
        <f>SUM(N481:N484)</f>
        <v>14538.86</v>
      </c>
      <c r="O480" s="38"/>
      <c r="P480" s="84"/>
      <c r="Q480" s="84"/>
      <c r="R480" s="85">
        <v>17388.95</v>
      </c>
      <c r="S480" s="85">
        <v>17388.95</v>
      </c>
      <c r="T480" s="64">
        <f t="shared" si="47"/>
        <v>-2850.09</v>
      </c>
      <c r="U480" s="81">
        <f t="shared" si="48"/>
        <v>0</v>
      </c>
      <c r="V480" s="81">
        <f t="shared" si="49"/>
        <v>0</v>
      </c>
    </row>
    <row r="481" spans="1:22" x14ac:dyDescent="0.3">
      <c r="A481" s="51" t="s">
        <v>3632</v>
      </c>
      <c r="B481" s="92" t="s">
        <v>890</v>
      </c>
      <c r="C481" s="77" t="s">
        <v>123</v>
      </c>
      <c r="D481" s="78">
        <v>271103</v>
      </c>
      <c r="E481" s="79" t="s">
        <v>891</v>
      </c>
      <c r="F481" s="80" t="s">
        <v>417</v>
      </c>
      <c r="G481" s="101">
        <v>1</v>
      </c>
      <c r="H481" s="81">
        <v>1</v>
      </c>
      <c r="I481" s="116">
        <v>1727.14</v>
      </c>
      <c r="J481" s="81">
        <v>1444.06</v>
      </c>
      <c r="K481" s="116">
        <v>62.18</v>
      </c>
      <c r="L481" s="81">
        <v>51.98</v>
      </c>
      <c r="M481" s="81">
        <f>TRUNC(((J481*G481)+(L481*G481)),2)</f>
        <v>1496.04</v>
      </c>
      <c r="N481" s="81">
        <f>TRUNC(((J481*H481)+(L481*H481)),2)</f>
        <v>1496.04</v>
      </c>
      <c r="O481" s="48"/>
      <c r="P481" s="81">
        <v>1727.14</v>
      </c>
      <c r="Q481" s="81">
        <v>62.18</v>
      </c>
      <c r="R481" s="81">
        <v>1789.32</v>
      </c>
      <c r="S481" s="81">
        <v>1789.32</v>
      </c>
      <c r="T481" s="64">
        <f t="shared" si="47"/>
        <v>-293.27999999999997</v>
      </c>
      <c r="U481" s="81">
        <f t="shared" si="48"/>
        <v>1444.06</v>
      </c>
      <c r="V481" s="81">
        <f t="shared" si="49"/>
        <v>51.98</v>
      </c>
    </row>
    <row r="482" spans="1:22" x14ac:dyDescent="0.3">
      <c r="A482" s="51" t="s">
        <v>3633</v>
      </c>
      <c r="B482" s="92" t="s">
        <v>892</v>
      </c>
      <c r="C482" s="77" t="s">
        <v>123</v>
      </c>
      <c r="D482" s="78">
        <v>271101</v>
      </c>
      <c r="E482" s="79" t="s">
        <v>893</v>
      </c>
      <c r="F482" s="80" t="s">
        <v>417</v>
      </c>
      <c r="G482" s="101">
        <v>1</v>
      </c>
      <c r="H482" s="81">
        <v>1</v>
      </c>
      <c r="I482" s="116">
        <v>5463</v>
      </c>
      <c r="J482" s="81">
        <v>4567.6099999999997</v>
      </c>
      <c r="K482" s="116">
        <v>139.49</v>
      </c>
      <c r="L482" s="81">
        <v>116.62</v>
      </c>
      <c r="M482" s="81">
        <f>TRUNC(((J482*G482)+(L482*G482)),2)</f>
        <v>4684.2299999999996</v>
      </c>
      <c r="N482" s="81">
        <f>TRUNC(((J482*H482)+(L482*H482)),2)</f>
        <v>4684.2299999999996</v>
      </c>
      <c r="O482" s="48"/>
      <c r="P482" s="81">
        <v>5463</v>
      </c>
      <c r="Q482" s="81">
        <v>139.49</v>
      </c>
      <c r="R482" s="81">
        <v>5602.49</v>
      </c>
      <c r="S482" s="81">
        <v>5602.49</v>
      </c>
      <c r="T482" s="64">
        <f t="shared" si="47"/>
        <v>-918.26000000000022</v>
      </c>
      <c r="U482" s="81">
        <f t="shared" si="48"/>
        <v>4567.6099999999997</v>
      </c>
      <c r="V482" s="81">
        <f t="shared" si="49"/>
        <v>116.62</v>
      </c>
    </row>
    <row r="483" spans="1:22" ht="24" x14ac:dyDescent="0.3">
      <c r="A483" s="51" t="s">
        <v>3634</v>
      </c>
      <c r="B483" s="92" t="s">
        <v>894</v>
      </c>
      <c r="C483" s="77" t="s">
        <v>123</v>
      </c>
      <c r="D483" s="78">
        <v>270889</v>
      </c>
      <c r="E483" s="82" t="s">
        <v>3092</v>
      </c>
      <c r="F483" s="80" t="s">
        <v>417</v>
      </c>
      <c r="G483" s="101">
        <v>1</v>
      </c>
      <c r="H483" s="81">
        <v>1</v>
      </c>
      <c r="I483" s="116">
        <v>6978.43</v>
      </c>
      <c r="J483" s="81">
        <v>5834.66</v>
      </c>
      <c r="K483" s="116">
        <v>1005.4</v>
      </c>
      <c r="L483" s="81">
        <v>840.61</v>
      </c>
      <c r="M483" s="81">
        <f>TRUNC(((J483*G483)+(L483*G483)),2)</f>
        <v>6675.27</v>
      </c>
      <c r="N483" s="81">
        <f>TRUNC(((J483*H483)+(L483*H483)),2)</f>
        <v>6675.27</v>
      </c>
      <c r="O483" s="48"/>
      <c r="P483" s="81">
        <v>6978.43</v>
      </c>
      <c r="Q483" s="81">
        <v>1005.4</v>
      </c>
      <c r="R483" s="81">
        <v>7983.83</v>
      </c>
      <c r="S483" s="81">
        <v>7983.83</v>
      </c>
      <c r="T483" s="64">
        <f t="shared" si="47"/>
        <v>-1308.5599999999995</v>
      </c>
      <c r="U483" s="81">
        <f t="shared" si="48"/>
        <v>5834.66</v>
      </c>
      <c r="V483" s="81">
        <f t="shared" si="49"/>
        <v>840.61</v>
      </c>
    </row>
    <row r="484" spans="1:22" ht="24" x14ac:dyDescent="0.3">
      <c r="A484" s="51" t="s">
        <v>3635</v>
      </c>
      <c r="B484" s="92" t="s">
        <v>895</v>
      </c>
      <c r="C484" s="77" t="s">
        <v>123</v>
      </c>
      <c r="D484" s="78">
        <v>271102</v>
      </c>
      <c r="E484" s="79" t="s">
        <v>896</v>
      </c>
      <c r="F484" s="80" t="s">
        <v>417</v>
      </c>
      <c r="G484" s="101">
        <v>1</v>
      </c>
      <c r="H484" s="81">
        <v>1</v>
      </c>
      <c r="I484" s="116">
        <v>1817.46</v>
      </c>
      <c r="J484" s="81">
        <v>1519.57</v>
      </c>
      <c r="K484" s="116">
        <v>195.85</v>
      </c>
      <c r="L484" s="81">
        <v>163.75</v>
      </c>
      <c r="M484" s="81">
        <f>TRUNC(((J484*G484)+(L484*G484)),2)</f>
        <v>1683.32</v>
      </c>
      <c r="N484" s="81">
        <f>TRUNC(((J484*H484)+(L484*H484)),2)</f>
        <v>1683.32</v>
      </c>
      <c r="O484" s="48"/>
      <c r="P484" s="81">
        <v>1817.46</v>
      </c>
      <c r="Q484" s="81">
        <v>195.85</v>
      </c>
      <c r="R484" s="81">
        <v>2013.31</v>
      </c>
      <c r="S484" s="81">
        <v>2013.31</v>
      </c>
      <c r="T484" s="64">
        <f t="shared" si="47"/>
        <v>-329.99</v>
      </c>
      <c r="U484" s="81">
        <f t="shared" si="48"/>
        <v>1519.57</v>
      </c>
      <c r="V484" s="81">
        <f t="shared" si="49"/>
        <v>163.75</v>
      </c>
    </row>
    <row r="485" spans="1:22" x14ac:dyDescent="0.25">
      <c r="A485" s="51" t="s">
        <v>3636</v>
      </c>
      <c r="B485" s="93" t="s">
        <v>897</v>
      </c>
      <c r="C485" s="97"/>
      <c r="D485" s="97"/>
      <c r="E485" s="83" t="s">
        <v>427</v>
      </c>
      <c r="F485" s="97"/>
      <c r="G485" s="102"/>
      <c r="H485" s="84"/>
      <c r="I485" s="115"/>
      <c r="J485" s="84"/>
      <c r="K485" s="115"/>
      <c r="L485" s="84"/>
      <c r="M485" s="85">
        <f>M486</f>
        <v>2116.65</v>
      </c>
      <c r="N485" s="85">
        <f>N486</f>
        <v>2116.65</v>
      </c>
      <c r="O485" s="38"/>
      <c r="P485" s="84"/>
      <c r="Q485" s="84"/>
      <c r="R485" s="85">
        <v>2539.98</v>
      </c>
      <c r="S485" s="85">
        <v>2539.98</v>
      </c>
      <c r="T485" s="64">
        <f t="shared" si="47"/>
        <v>-423.32999999999993</v>
      </c>
      <c r="U485" s="81">
        <f t="shared" si="48"/>
        <v>0</v>
      </c>
      <c r="V485" s="81">
        <f t="shared" si="49"/>
        <v>0</v>
      </c>
    </row>
    <row r="486" spans="1:22" x14ac:dyDescent="0.25">
      <c r="A486" s="51" t="s">
        <v>3637</v>
      </c>
      <c r="B486" s="92" t="s">
        <v>898</v>
      </c>
      <c r="C486" s="77" t="s">
        <v>123</v>
      </c>
      <c r="D486" s="78">
        <v>270501</v>
      </c>
      <c r="E486" s="79" t="s">
        <v>149</v>
      </c>
      <c r="F486" s="80" t="s">
        <v>125</v>
      </c>
      <c r="G486" s="101">
        <v>705.55</v>
      </c>
      <c r="H486" s="81">
        <v>705.55</v>
      </c>
      <c r="I486" s="116">
        <v>1.6</v>
      </c>
      <c r="J486" s="81">
        <v>1.33</v>
      </c>
      <c r="K486" s="116">
        <v>2</v>
      </c>
      <c r="L486" s="81">
        <v>1.67</v>
      </c>
      <c r="M486" s="81">
        <f>TRUNC(((J486*G486)+(L486*G486)),2)</f>
        <v>2116.65</v>
      </c>
      <c r="N486" s="81">
        <f>TRUNC(((J486*H486)+(L486*H486)),2)</f>
        <v>2116.65</v>
      </c>
      <c r="O486" s="38"/>
      <c r="P486" s="81">
        <v>1.6</v>
      </c>
      <c r="Q486" s="81">
        <v>2</v>
      </c>
      <c r="R486" s="81">
        <v>2539.98</v>
      </c>
      <c r="S486" s="81">
        <v>2539.98</v>
      </c>
      <c r="T486" s="64">
        <f t="shared" si="47"/>
        <v>-423.32999999999993</v>
      </c>
      <c r="U486" s="81">
        <f t="shared" si="48"/>
        <v>938.38</v>
      </c>
      <c r="V486" s="81">
        <f t="shared" si="49"/>
        <v>1178.26</v>
      </c>
    </row>
    <row r="487" spans="1:22" x14ac:dyDescent="0.25">
      <c r="A487" s="51" t="s">
        <v>3638</v>
      </c>
      <c r="B487" s="90">
        <v>7</v>
      </c>
      <c r="C487" s="96"/>
      <c r="D487" s="96"/>
      <c r="E487" s="69" t="s">
        <v>9</v>
      </c>
      <c r="F487" s="70" t="s">
        <v>120</v>
      </c>
      <c r="G487" s="99">
        <v>1</v>
      </c>
      <c r="H487" s="72"/>
      <c r="I487" s="115"/>
      <c r="J487" s="72"/>
      <c r="K487" s="115"/>
      <c r="L487" s="72"/>
      <c r="M487" s="71">
        <f>M488</f>
        <v>986.6</v>
      </c>
      <c r="N487" s="71">
        <f>N488</f>
        <v>986.6</v>
      </c>
      <c r="O487" s="38"/>
      <c r="P487" s="72"/>
      <c r="Q487" s="72"/>
      <c r="R487" s="71">
        <v>1180.0999999999999</v>
      </c>
      <c r="S487" s="71">
        <v>1180.0999999999999</v>
      </c>
      <c r="T487" s="64">
        <f t="shared" si="47"/>
        <v>-193.49999999999989</v>
      </c>
      <c r="U487" s="81">
        <f t="shared" si="48"/>
        <v>0</v>
      </c>
      <c r="V487" s="81">
        <f t="shared" si="49"/>
        <v>0</v>
      </c>
    </row>
    <row r="488" spans="1:22" x14ac:dyDescent="0.25">
      <c r="A488" s="51" t="s">
        <v>3639</v>
      </c>
      <c r="B488" s="91" t="s">
        <v>899</v>
      </c>
      <c r="C488" s="95"/>
      <c r="D488" s="95"/>
      <c r="E488" s="74" t="s">
        <v>70</v>
      </c>
      <c r="F488" s="95"/>
      <c r="G488" s="100"/>
      <c r="H488" s="75"/>
      <c r="I488" s="115"/>
      <c r="J488" s="75"/>
      <c r="K488" s="115"/>
      <c r="L488" s="75"/>
      <c r="M488" s="76">
        <f>M489</f>
        <v>986.6</v>
      </c>
      <c r="N488" s="76">
        <f>N489</f>
        <v>986.6</v>
      </c>
      <c r="O488" s="38"/>
      <c r="P488" s="75"/>
      <c r="Q488" s="75"/>
      <c r="R488" s="76">
        <v>1180.0999999999999</v>
      </c>
      <c r="S488" s="76">
        <v>1180.0999999999999</v>
      </c>
      <c r="T488" s="64">
        <f t="shared" si="47"/>
        <v>-193.49999999999989</v>
      </c>
      <c r="U488" s="81">
        <f t="shared" si="48"/>
        <v>0</v>
      </c>
      <c r="V488" s="81">
        <f t="shared" si="49"/>
        <v>0</v>
      </c>
    </row>
    <row r="489" spans="1:22" ht="24" x14ac:dyDescent="0.3">
      <c r="A489" s="51" t="s">
        <v>3640</v>
      </c>
      <c r="B489" s="92" t="s">
        <v>900</v>
      </c>
      <c r="C489" s="77" t="s">
        <v>123</v>
      </c>
      <c r="D489" s="78">
        <v>221120</v>
      </c>
      <c r="E489" s="79" t="s">
        <v>704</v>
      </c>
      <c r="F489" s="80" t="s">
        <v>125</v>
      </c>
      <c r="G489" s="101">
        <v>5</v>
      </c>
      <c r="H489" s="81">
        <v>5</v>
      </c>
      <c r="I489" s="116">
        <v>211.35</v>
      </c>
      <c r="J489" s="81">
        <v>176.7</v>
      </c>
      <c r="K489" s="116">
        <v>24.67</v>
      </c>
      <c r="L489" s="81">
        <v>20.62</v>
      </c>
      <c r="M489" s="81">
        <f>TRUNC(((J489*G489)+(L489*G489)),2)</f>
        <v>986.6</v>
      </c>
      <c r="N489" s="81">
        <f>TRUNC(((J489*H489)+(L489*H489)),2)</f>
        <v>986.6</v>
      </c>
      <c r="O489" s="48"/>
      <c r="P489" s="81">
        <v>211.35</v>
      </c>
      <c r="Q489" s="81">
        <v>24.67</v>
      </c>
      <c r="R489" s="81">
        <v>1180.0999999999999</v>
      </c>
      <c r="S489" s="81">
        <v>1180.0999999999999</v>
      </c>
      <c r="T489" s="64">
        <f t="shared" si="47"/>
        <v>-193.49999999999989</v>
      </c>
      <c r="U489" s="81">
        <f t="shared" si="48"/>
        <v>883.5</v>
      </c>
      <c r="V489" s="81">
        <f t="shared" si="49"/>
        <v>103.1</v>
      </c>
    </row>
    <row r="490" spans="1:22" x14ac:dyDescent="0.25">
      <c r="A490" s="51" t="s">
        <v>3641</v>
      </c>
      <c r="B490" s="90">
        <v>8</v>
      </c>
      <c r="C490" s="96"/>
      <c r="D490" s="96"/>
      <c r="E490" s="69" t="s">
        <v>901</v>
      </c>
      <c r="F490" s="70" t="s">
        <v>120</v>
      </c>
      <c r="G490" s="99">
        <v>1</v>
      </c>
      <c r="H490" s="72"/>
      <c r="I490" s="115"/>
      <c r="J490" s="72"/>
      <c r="K490" s="115"/>
      <c r="L490" s="72"/>
      <c r="M490" s="71">
        <f>M491+M493+M495+M508+M520+M548+M581+M684+M688+M691+M693+M697+M702+M704+M709+M712+M717+M720+M736</f>
        <v>207901.21</v>
      </c>
      <c r="N490" s="71">
        <f>N491+N493+N495+N508+N520+N548+N581+N684+N688+N691+N693+N697+N702+N704+N709+N712+N717+N720+N736</f>
        <v>207901.21</v>
      </c>
      <c r="O490" s="38"/>
      <c r="P490" s="72"/>
      <c r="Q490" s="72"/>
      <c r="R490" s="71">
        <v>248753.81</v>
      </c>
      <c r="S490" s="71">
        <v>248753.81</v>
      </c>
      <c r="T490" s="64">
        <f t="shared" si="47"/>
        <v>-40852.600000000006</v>
      </c>
      <c r="U490" s="81">
        <f t="shared" si="48"/>
        <v>0</v>
      </c>
      <c r="V490" s="81">
        <f t="shared" si="49"/>
        <v>0</v>
      </c>
    </row>
    <row r="491" spans="1:22" x14ac:dyDescent="0.25">
      <c r="A491" s="51" t="s">
        <v>3642</v>
      </c>
      <c r="B491" s="91" t="s">
        <v>902</v>
      </c>
      <c r="C491" s="95"/>
      <c r="D491" s="95"/>
      <c r="E491" s="74" t="s">
        <v>36</v>
      </c>
      <c r="F491" s="95"/>
      <c r="G491" s="100"/>
      <c r="H491" s="75"/>
      <c r="I491" s="115"/>
      <c r="J491" s="75"/>
      <c r="K491" s="115"/>
      <c r="L491" s="75"/>
      <c r="M491" s="76">
        <f>M492</f>
        <v>390.62</v>
      </c>
      <c r="N491" s="76">
        <f>N492</f>
        <v>390.62</v>
      </c>
      <c r="O491" s="38"/>
      <c r="P491" s="75"/>
      <c r="Q491" s="75"/>
      <c r="R491" s="76">
        <v>468.74</v>
      </c>
      <c r="S491" s="76">
        <v>468.74</v>
      </c>
      <c r="T491" s="64">
        <f t="shared" si="47"/>
        <v>-78.12</v>
      </c>
      <c r="U491" s="81">
        <f t="shared" si="48"/>
        <v>0</v>
      </c>
      <c r="V491" s="81">
        <f t="shared" si="49"/>
        <v>0</v>
      </c>
    </row>
    <row r="492" spans="1:22" ht="24" x14ac:dyDescent="0.3">
      <c r="A492" s="51" t="s">
        <v>3643</v>
      </c>
      <c r="B492" s="92" t="s">
        <v>903</v>
      </c>
      <c r="C492" s="77" t="s">
        <v>123</v>
      </c>
      <c r="D492" s="78">
        <v>20701</v>
      </c>
      <c r="E492" s="79" t="s">
        <v>185</v>
      </c>
      <c r="F492" s="80" t="s">
        <v>125</v>
      </c>
      <c r="G492" s="101">
        <v>87.78</v>
      </c>
      <c r="H492" s="81">
        <v>87.78</v>
      </c>
      <c r="I492" s="116">
        <v>3.73</v>
      </c>
      <c r="J492" s="81">
        <v>3.11</v>
      </c>
      <c r="K492" s="116">
        <v>1.61</v>
      </c>
      <c r="L492" s="81">
        <v>1.34</v>
      </c>
      <c r="M492" s="81">
        <f>TRUNC(((J492*G492)+(L492*G492)),2)</f>
        <v>390.62</v>
      </c>
      <c r="N492" s="81">
        <f>TRUNC(((J492*H492)+(L492*H492)),2)</f>
        <v>390.62</v>
      </c>
      <c r="O492" s="48"/>
      <c r="P492" s="81">
        <v>3.73</v>
      </c>
      <c r="Q492" s="81">
        <v>1.61</v>
      </c>
      <c r="R492" s="81">
        <v>468.74</v>
      </c>
      <c r="S492" s="81">
        <v>468.74</v>
      </c>
      <c r="T492" s="64">
        <f t="shared" si="47"/>
        <v>-78.12</v>
      </c>
      <c r="U492" s="81">
        <f t="shared" si="48"/>
        <v>272.99</v>
      </c>
      <c r="V492" s="81">
        <f t="shared" si="49"/>
        <v>117.62</v>
      </c>
    </row>
    <row r="493" spans="1:22" x14ac:dyDescent="0.25">
      <c r="A493" s="51" t="s">
        <v>3644</v>
      </c>
      <c r="B493" s="91" t="s">
        <v>904</v>
      </c>
      <c r="C493" s="95"/>
      <c r="D493" s="95"/>
      <c r="E493" s="74" t="s">
        <v>38</v>
      </c>
      <c r="F493" s="95"/>
      <c r="G493" s="100"/>
      <c r="H493" s="75"/>
      <c r="I493" s="115"/>
      <c r="J493" s="75"/>
      <c r="K493" s="115"/>
      <c r="L493" s="75"/>
      <c r="M493" s="76">
        <f>M494</f>
        <v>225.46</v>
      </c>
      <c r="N493" s="76">
        <f>N494</f>
        <v>225.46</v>
      </c>
      <c r="O493" s="38"/>
      <c r="P493" s="75"/>
      <c r="Q493" s="75"/>
      <c r="R493" s="76">
        <v>269.73</v>
      </c>
      <c r="S493" s="76">
        <v>269.73</v>
      </c>
      <c r="T493" s="64">
        <f t="shared" si="47"/>
        <v>-44.27000000000001</v>
      </c>
      <c r="U493" s="81">
        <f t="shared" si="48"/>
        <v>0</v>
      </c>
      <c r="V493" s="81">
        <f t="shared" si="49"/>
        <v>0</v>
      </c>
    </row>
    <row r="494" spans="1:22" x14ac:dyDescent="0.25">
      <c r="A494" s="51" t="s">
        <v>3645</v>
      </c>
      <c r="B494" s="92" t="s">
        <v>905</v>
      </c>
      <c r="C494" s="77" t="s">
        <v>123</v>
      </c>
      <c r="D494" s="78">
        <v>30101</v>
      </c>
      <c r="E494" s="79" t="s">
        <v>188</v>
      </c>
      <c r="F494" s="80" t="s">
        <v>160</v>
      </c>
      <c r="G494" s="101">
        <v>6.14</v>
      </c>
      <c r="H494" s="81">
        <v>6.14</v>
      </c>
      <c r="I494" s="116">
        <v>34.33</v>
      </c>
      <c r="J494" s="81">
        <v>28.7</v>
      </c>
      <c r="K494" s="116">
        <v>9.6</v>
      </c>
      <c r="L494" s="81">
        <v>8.02</v>
      </c>
      <c r="M494" s="81">
        <f>TRUNC(((J494*G494)+(L494*G494)),2)</f>
        <v>225.46</v>
      </c>
      <c r="N494" s="81">
        <f>TRUNC(((J494*H494)+(L494*H494)),2)</f>
        <v>225.46</v>
      </c>
      <c r="O494" s="38"/>
      <c r="P494" s="81">
        <v>34.33</v>
      </c>
      <c r="Q494" s="81">
        <v>9.6</v>
      </c>
      <c r="R494" s="81">
        <v>269.73</v>
      </c>
      <c r="S494" s="81">
        <v>269.73</v>
      </c>
      <c r="T494" s="64">
        <f t="shared" si="47"/>
        <v>-44.27000000000001</v>
      </c>
      <c r="U494" s="81">
        <f t="shared" si="48"/>
        <v>176.21</v>
      </c>
      <c r="V494" s="81">
        <f t="shared" si="49"/>
        <v>49.24</v>
      </c>
    </row>
    <row r="495" spans="1:22" x14ac:dyDescent="0.25">
      <c r="A495" s="51" t="s">
        <v>3646</v>
      </c>
      <c r="B495" s="91" t="s">
        <v>906</v>
      </c>
      <c r="C495" s="95"/>
      <c r="D495" s="95"/>
      <c r="E495" s="74" t="s">
        <v>40</v>
      </c>
      <c r="F495" s="95"/>
      <c r="G495" s="100"/>
      <c r="H495" s="75"/>
      <c r="I495" s="115"/>
      <c r="J495" s="75"/>
      <c r="K495" s="115"/>
      <c r="L495" s="75"/>
      <c r="M495" s="76">
        <f>M496+M502+M505</f>
        <v>723.54</v>
      </c>
      <c r="N495" s="76">
        <f>N496+N502+N505</f>
        <v>723.54</v>
      </c>
      <c r="O495" s="38"/>
      <c r="P495" s="75"/>
      <c r="Q495" s="75"/>
      <c r="R495" s="76">
        <v>867.84</v>
      </c>
      <c r="S495" s="76">
        <v>867.84</v>
      </c>
      <c r="T495" s="64">
        <f t="shared" si="47"/>
        <v>-144.30000000000007</v>
      </c>
      <c r="U495" s="81">
        <f t="shared" si="48"/>
        <v>0</v>
      </c>
      <c r="V495" s="81">
        <f t="shared" si="49"/>
        <v>0</v>
      </c>
    </row>
    <row r="496" spans="1:22" x14ac:dyDescent="0.25">
      <c r="A496" s="51" t="s">
        <v>3647</v>
      </c>
      <c r="B496" s="93" t="s">
        <v>907</v>
      </c>
      <c r="C496" s="97"/>
      <c r="D496" s="97"/>
      <c r="E496" s="83" t="s">
        <v>908</v>
      </c>
      <c r="F496" s="97"/>
      <c r="G496" s="102"/>
      <c r="H496" s="84"/>
      <c r="I496" s="115"/>
      <c r="J496" s="84"/>
      <c r="K496" s="115"/>
      <c r="L496" s="84"/>
      <c r="M496" s="85">
        <f>SUM(M497:M501)</f>
        <v>281.51</v>
      </c>
      <c r="N496" s="85">
        <f>SUM(N497:N501)</f>
        <v>281.51</v>
      </c>
      <c r="O496" s="38"/>
      <c r="P496" s="84"/>
      <c r="Q496" s="84"/>
      <c r="R496" s="85">
        <v>337.74</v>
      </c>
      <c r="S496" s="85">
        <v>337.74</v>
      </c>
      <c r="T496" s="64">
        <f t="shared" si="47"/>
        <v>-56.230000000000018</v>
      </c>
      <c r="U496" s="81">
        <f t="shared" si="48"/>
        <v>0</v>
      </c>
      <c r="V496" s="81">
        <f t="shared" si="49"/>
        <v>0</v>
      </c>
    </row>
    <row r="497" spans="1:22" x14ac:dyDescent="0.25">
      <c r="A497" s="51" t="s">
        <v>3648</v>
      </c>
      <c r="B497" s="92" t="s">
        <v>909</v>
      </c>
      <c r="C497" s="77" t="s">
        <v>123</v>
      </c>
      <c r="D497" s="78">
        <v>41004</v>
      </c>
      <c r="E497" s="79" t="s">
        <v>159</v>
      </c>
      <c r="F497" s="80" t="s">
        <v>160</v>
      </c>
      <c r="G497" s="101">
        <v>13.97</v>
      </c>
      <c r="H497" s="81">
        <v>13.97</v>
      </c>
      <c r="I497" s="116">
        <v>1.78</v>
      </c>
      <c r="J497" s="81">
        <v>1.48</v>
      </c>
      <c r="K497" s="116">
        <v>0</v>
      </c>
      <c r="L497" s="81">
        <v>0</v>
      </c>
      <c r="M497" s="81">
        <f>TRUNC(((J497*G497)+(L497*G497)),2)</f>
        <v>20.67</v>
      </c>
      <c r="N497" s="81">
        <f>TRUNC(((J497*H497)+(L497*H497)),2)</f>
        <v>20.67</v>
      </c>
      <c r="O497" s="38"/>
      <c r="P497" s="81">
        <v>1.78</v>
      </c>
      <c r="Q497" s="81">
        <v>0</v>
      </c>
      <c r="R497" s="81">
        <v>24.86</v>
      </c>
      <c r="S497" s="81">
        <v>24.86</v>
      </c>
      <c r="T497" s="64">
        <f t="shared" si="47"/>
        <v>-4.1899999999999977</v>
      </c>
      <c r="U497" s="81">
        <f t="shared" si="48"/>
        <v>20.67</v>
      </c>
      <c r="V497" s="81">
        <f t="shared" si="49"/>
        <v>0</v>
      </c>
    </row>
    <row r="498" spans="1:22" x14ac:dyDescent="0.25">
      <c r="A498" s="51" t="s">
        <v>3649</v>
      </c>
      <c r="B498" s="92" t="s">
        <v>910</v>
      </c>
      <c r="C498" s="77" t="s">
        <v>123</v>
      </c>
      <c r="D498" s="78">
        <v>41005</v>
      </c>
      <c r="E498" s="79" t="s">
        <v>162</v>
      </c>
      <c r="F498" s="80" t="s">
        <v>160</v>
      </c>
      <c r="G498" s="101">
        <v>13.97</v>
      </c>
      <c r="H498" s="81">
        <v>13.97</v>
      </c>
      <c r="I498" s="116">
        <v>1.31</v>
      </c>
      <c r="J498" s="81">
        <v>1.0900000000000001</v>
      </c>
      <c r="K498" s="116">
        <v>0</v>
      </c>
      <c r="L498" s="81">
        <v>0</v>
      </c>
      <c r="M498" s="81">
        <f>TRUNC(((J498*G498)+(L498*G498)),2)</f>
        <v>15.22</v>
      </c>
      <c r="N498" s="81">
        <f>TRUNC(((J498*H498)+(L498*H498)),2)</f>
        <v>15.22</v>
      </c>
      <c r="O498" s="38"/>
      <c r="P498" s="81">
        <v>1.31</v>
      </c>
      <c r="Q498" s="81">
        <v>0</v>
      </c>
      <c r="R498" s="81">
        <v>18.3</v>
      </c>
      <c r="S498" s="81">
        <v>18.3</v>
      </c>
      <c r="T498" s="64">
        <f t="shared" si="47"/>
        <v>-3.08</v>
      </c>
      <c r="U498" s="81">
        <f t="shared" si="48"/>
        <v>15.22</v>
      </c>
      <c r="V498" s="81">
        <f t="shared" si="49"/>
        <v>0</v>
      </c>
    </row>
    <row r="499" spans="1:22" x14ac:dyDescent="0.25">
      <c r="A499" s="51" t="s">
        <v>3650</v>
      </c>
      <c r="B499" s="92" t="s">
        <v>911</v>
      </c>
      <c r="C499" s="77" t="s">
        <v>123</v>
      </c>
      <c r="D499" s="78">
        <v>41012</v>
      </c>
      <c r="E499" s="79" t="s">
        <v>164</v>
      </c>
      <c r="F499" s="80" t="s">
        <v>160</v>
      </c>
      <c r="G499" s="101">
        <v>13.97</v>
      </c>
      <c r="H499" s="81">
        <v>13.97</v>
      </c>
      <c r="I499" s="116">
        <v>5</v>
      </c>
      <c r="J499" s="81">
        <v>4.18</v>
      </c>
      <c r="K499" s="116">
        <v>0</v>
      </c>
      <c r="L499" s="81">
        <v>0</v>
      </c>
      <c r="M499" s="81">
        <f>TRUNC(((J499*G499)+(L499*G499)),2)</f>
        <v>58.39</v>
      </c>
      <c r="N499" s="81">
        <f>TRUNC(((J499*H499)+(L499*H499)),2)</f>
        <v>58.39</v>
      </c>
      <c r="O499" s="38"/>
      <c r="P499" s="81">
        <v>5</v>
      </c>
      <c r="Q499" s="81">
        <v>0</v>
      </c>
      <c r="R499" s="81">
        <v>69.849999999999994</v>
      </c>
      <c r="S499" s="81">
        <v>69.849999999999994</v>
      </c>
      <c r="T499" s="64">
        <f t="shared" si="47"/>
        <v>-11.459999999999994</v>
      </c>
      <c r="U499" s="81">
        <f t="shared" si="48"/>
        <v>58.39</v>
      </c>
      <c r="V499" s="81">
        <f t="shared" si="49"/>
        <v>0</v>
      </c>
    </row>
    <row r="500" spans="1:22" x14ac:dyDescent="0.25">
      <c r="A500" s="51" t="s">
        <v>3651</v>
      </c>
      <c r="B500" s="92" t="s">
        <v>912</v>
      </c>
      <c r="C500" s="77" t="s">
        <v>123</v>
      </c>
      <c r="D500" s="78">
        <v>41006</v>
      </c>
      <c r="E500" s="79" t="s">
        <v>166</v>
      </c>
      <c r="F500" s="80" t="s">
        <v>167</v>
      </c>
      <c r="G500" s="101">
        <v>69.849999999999994</v>
      </c>
      <c r="H500" s="81">
        <v>69.849999999999994</v>
      </c>
      <c r="I500" s="116">
        <v>2.5099999999999998</v>
      </c>
      <c r="J500" s="81">
        <v>2.09</v>
      </c>
      <c r="K500" s="116">
        <v>0</v>
      </c>
      <c r="L500" s="81">
        <v>0</v>
      </c>
      <c r="M500" s="81">
        <f>TRUNC(((J500*G500)+(L500*G500)),2)</f>
        <v>145.97999999999999</v>
      </c>
      <c r="N500" s="81">
        <f>TRUNC(((J500*H500)+(L500*H500)),2)</f>
        <v>145.97999999999999</v>
      </c>
      <c r="O500" s="38"/>
      <c r="P500" s="81">
        <v>2.5099999999999998</v>
      </c>
      <c r="Q500" s="81">
        <v>0</v>
      </c>
      <c r="R500" s="81">
        <v>175.32</v>
      </c>
      <c r="S500" s="81">
        <v>175.32</v>
      </c>
      <c r="T500" s="64">
        <f t="shared" si="47"/>
        <v>-29.340000000000003</v>
      </c>
      <c r="U500" s="81">
        <f t="shared" si="48"/>
        <v>145.97999999999999</v>
      </c>
      <c r="V500" s="81">
        <f t="shared" si="49"/>
        <v>0</v>
      </c>
    </row>
    <row r="501" spans="1:22" x14ac:dyDescent="0.25">
      <c r="A501" s="51" t="s">
        <v>3652</v>
      </c>
      <c r="B501" s="92" t="s">
        <v>913</v>
      </c>
      <c r="C501" s="77" t="s">
        <v>123</v>
      </c>
      <c r="D501" s="78">
        <v>41008</v>
      </c>
      <c r="E501" s="79" t="s">
        <v>171</v>
      </c>
      <c r="F501" s="80" t="s">
        <v>160</v>
      </c>
      <c r="G501" s="101">
        <v>11.18</v>
      </c>
      <c r="H501" s="81">
        <v>11.18</v>
      </c>
      <c r="I501" s="116">
        <v>4.42</v>
      </c>
      <c r="J501" s="81">
        <v>3.69</v>
      </c>
      <c r="K501" s="116">
        <v>0</v>
      </c>
      <c r="L501" s="81">
        <v>0</v>
      </c>
      <c r="M501" s="81">
        <f>TRUNC(((J501*G501)+(L501*G501)),2)</f>
        <v>41.25</v>
      </c>
      <c r="N501" s="81">
        <f>TRUNC(((J501*H501)+(L501*H501)),2)</f>
        <v>41.25</v>
      </c>
      <c r="O501" s="38"/>
      <c r="P501" s="81">
        <v>4.42</v>
      </c>
      <c r="Q501" s="81">
        <v>0</v>
      </c>
      <c r="R501" s="81">
        <v>49.41</v>
      </c>
      <c r="S501" s="81">
        <v>49.41</v>
      </c>
      <c r="T501" s="64">
        <f t="shared" si="47"/>
        <v>-8.1599999999999966</v>
      </c>
      <c r="U501" s="81">
        <f t="shared" si="48"/>
        <v>41.25</v>
      </c>
      <c r="V501" s="81">
        <f t="shared" si="49"/>
        <v>0</v>
      </c>
    </row>
    <row r="502" spans="1:22" x14ac:dyDescent="0.25">
      <c r="A502" s="51" t="s">
        <v>3653</v>
      </c>
      <c r="B502" s="93" t="s">
        <v>914</v>
      </c>
      <c r="C502" s="97"/>
      <c r="D502" s="97"/>
      <c r="E502" s="83" t="s">
        <v>915</v>
      </c>
      <c r="F502" s="97"/>
      <c r="G502" s="102"/>
      <c r="H502" s="84"/>
      <c r="I502" s="115"/>
      <c r="J502" s="84"/>
      <c r="K502" s="115"/>
      <c r="L502" s="84"/>
      <c r="M502" s="85">
        <f>SUM(M503:M504)</f>
        <v>47.57</v>
      </c>
      <c r="N502" s="85">
        <f>SUM(N503:N504)</f>
        <v>47.57</v>
      </c>
      <c r="O502" s="38"/>
      <c r="P502" s="84"/>
      <c r="Q502" s="84"/>
      <c r="R502" s="85">
        <v>56.91</v>
      </c>
      <c r="S502" s="85">
        <v>56.91</v>
      </c>
      <c r="T502" s="64">
        <f t="shared" si="47"/>
        <v>-9.3399999999999963</v>
      </c>
      <c r="U502" s="81">
        <f t="shared" si="48"/>
        <v>0</v>
      </c>
      <c r="V502" s="81">
        <f t="shared" si="49"/>
        <v>0</v>
      </c>
    </row>
    <row r="503" spans="1:22" x14ac:dyDescent="0.25">
      <c r="A503" s="51" t="s">
        <v>3654</v>
      </c>
      <c r="B503" s="92" t="s">
        <v>916</v>
      </c>
      <c r="C503" s="77" t="s">
        <v>123</v>
      </c>
      <c r="D503" s="78">
        <v>40101</v>
      </c>
      <c r="E503" s="79" t="s">
        <v>199</v>
      </c>
      <c r="F503" s="80" t="s">
        <v>160</v>
      </c>
      <c r="G503" s="101">
        <v>1</v>
      </c>
      <c r="H503" s="81">
        <v>1</v>
      </c>
      <c r="I503" s="116">
        <v>0</v>
      </c>
      <c r="J503" s="81">
        <v>0</v>
      </c>
      <c r="K503" s="116">
        <v>34.229999999999997</v>
      </c>
      <c r="L503" s="81">
        <v>28.61</v>
      </c>
      <c r="M503" s="81">
        <f>TRUNC(((J503*G503)+(L503*G503)),2)</f>
        <v>28.61</v>
      </c>
      <c r="N503" s="81">
        <f>TRUNC(((J503*H503)+(L503*H503)),2)</f>
        <v>28.61</v>
      </c>
      <c r="O503" s="38"/>
      <c r="P503" s="81">
        <v>0</v>
      </c>
      <c r="Q503" s="81">
        <v>34.229999999999997</v>
      </c>
      <c r="R503" s="81">
        <v>34.229999999999997</v>
      </c>
      <c r="S503" s="81">
        <v>34.229999999999997</v>
      </c>
      <c r="T503" s="64">
        <f t="shared" si="47"/>
        <v>-5.6199999999999974</v>
      </c>
      <c r="U503" s="81">
        <f t="shared" si="48"/>
        <v>0</v>
      </c>
      <c r="V503" s="81">
        <f t="shared" si="49"/>
        <v>28.61</v>
      </c>
    </row>
    <row r="504" spans="1:22" x14ac:dyDescent="0.25">
      <c r="A504" s="51" t="s">
        <v>3655</v>
      </c>
      <c r="B504" s="92" t="s">
        <v>917</v>
      </c>
      <c r="C504" s="77" t="s">
        <v>123</v>
      </c>
      <c r="D504" s="78">
        <v>40902</v>
      </c>
      <c r="E504" s="79" t="s">
        <v>201</v>
      </c>
      <c r="F504" s="80" t="s">
        <v>160</v>
      </c>
      <c r="G504" s="101">
        <v>1</v>
      </c>
      <c r="H504" s="81">
        <v>1</v>
      </c>
      <c r="I504" s="116">
        <v>0</v>
      </c>
      <c r="J504" s="81">
        <v>0</v>
      </c>
      <c r="K504" s="116">
        <v>22.68</v>
      </c>
      <c r="L504" s="81">
        <v>18.96</v>
      </c>
      <c r="M504" s="81">
        <f>TRUNC(((J504*G504)+(L504*G504)),2)</f>
        <v>18.96</v>
      </c>
      <c r="N504" s="81">
        <f>TRUNC(((J504*H504)+(L504*H504)),2)</f>
        <v>18.96</v>
      </c>
      <c r="O504" s="38"/>
      <c r="P504" s="81">
        <v>0</v>
      </c>
      <c r="Q504" s="81">
        <v>22.68</v>
      </c>
      <c r="R504" s="81">
        <v>22.68</v>
      </c>
      <c r="S504" s="81">
        <v>22.68</v>
      </c>
      <c r="T504" s="64">
        <f t="shared" si="47"/>
        <v>-3.7199999999999989</v>
      </c>
      <c r="U504" s="81">
        <f t="shared" si="48"/>
        <v>0</v>
      </c>
      <c r="V504" s="81">
        <f t="shared" si="49"/>
        <v>18.96</v>
      </c>
    </row>
    <row r="505" spans="1:22" x14ac:dyDescent="0.25">
      <c r="A505" s="51" t="s">
        <v>3656</v>
      </c>
      <c r="B505" s="93" t="s">
        <v>918</v>
      </c>
      <c r="C505" s="97"/>
      <c r="D505" s="97"/>
      <c r="E505" s="83" t="s">
        <v>427</v>
      </c>
      <c r="F505" s="97"/>
      <c r="G505" s="102"/>
      <c r="H505" s="84"/>
      <c r="I505" s="115"/>
      <c r="J505" s="84"/>
      <c r="K505" s="115"/>
      <c r="L505" s="84"/>
      <c r="M505" s="85">
        <f>SUM(M506:M507)</f>
        <v>394.46000000000004</v>
      </c>
      <c r="N505" s="85">
        <f>SUM(N506:N507)</f>
        <v>394.46000000000004</v>
      </c>
      <c r="O505" s="38"/>
      <c r="P505" s="84"/>
      <c r="Q505" s="84"/>
      <c r="R505" s="85">
        <v>473.19</v>
      </c>
      <c r="S505" s="85">
        <v>473.19</v>
      </c>
      <c r="T505" s="64">
        <f t="shared" si="47"/>
        <v>-78.729999999999961</v>
      </c>
      <c r="U505" s="81">
        <f t="shared" si="48"/>
        <v>0</v>
      </c>
      <c r="V505" s="81">
        <f t="shared" si="49"/>
        <v>0</v>
      </c>
    </row>
    <row r="506" spans="1:22" ht="24" x14ac:dyDescent="0.3">
      <c r="A506" s="51" t="s">
        <v>3657</v>
      </c>
      <c r="B506" s="92" t="s">
        <v>919</v>
      </c>
      <c r="C506" s="77" t="s">
        <v>123</v>
      </c>
      <c r="D506" s="78">
        <v>41140</v>
      </c>
      <c r="E506" s="82" t="s">
        <v>3062</v>
      </c>
      <c r="F506" s="80" t="s">
        <v>125</v>
      </c>
      <c r="G506" s="101">
        <v>80.34</v>
      </c>
      <c r="H506" s="81">
        <v>80.34</v>
      </c>
      <c r="I506" s="116">
        <v>0</v>
      </c>
      <c r="J506" s="81">
        <v>0</v>
      </c>
      <c r="K506" s="116">
        <v>2.72</v>
      </c>
      <c r="L506" s="81">
        <v>2.27</v>
      </c>
      <c r="M506" s="81">
        <f>TRUNC(((J506*G506)+(L506*G506)),2)</f>
        <v>182.37</v>
      </c>
      <c r="N506" s="81">
        <f>TRUNC(((J506*H506)+(L506*H506)),2)</f>
        <v>182.37</v>
      </c>
      <c r="O506" s="48"/>
      <c r="P506" s="81">
        <v>0</v>
      </c>
      <c r="Q506" s="81">
        <v>2.72</v>
      </c>
      <c r="R506" s="81">
        <v>218.52</v>
      </c>
      <c r="S506" s="81">
        <v>218.52</v>
      </c>
      <c r="T506" s="64">
        <f t="shared" si="47"/>
        <v>-36.150000000000006</v>
      </c>
      <c r="U506" s="81">
        <f t="shared" si="48"/>
        <v>0</v>
      </c>
      <c r="V506" s="81">
        <f t="shared" si="49"/>
        <v>182.37</v>
      </c>
    </row>
    <row r="507" spans="1:22" ht="24" x14ac:dyDescent="0.3">
      <c r="A507" s="51" t="s">
        <v>3658</v>
      </c>
      <c r="B507" s="92" t="s">
        <v>920</v>
      </c>
      <c r="C507" s="77" t="s">
        <v>194</v>
      </c>
      <c r="D507" s="78">
        <v>97083</v>
      </c>
      <c r="E507" s="79" t="s">
        <v>195</v>
      </c>
      <c r="F507" s="80" t="s">
        <v>125</v>
      </c>
      <c r="G507" s="101">
        <v>80.34</v>
      </c>
      <c r="H507" s="81">
        <v>80.34</v>
      </c>
      <c r="I507" s="116">
        <v>0.91</v>
      </c>
      <c r="J507" s="81">
        <v>0.76</v>
      </c>
      <c r="K507" s="116">
        <v>2.2599999999999998</v>
      </c>
      <c r="L507" s="81">
        <v>1.88</v>
      </c>
      <c r="M507" s="81">
        <f>TRUNC(((J507*G507)+(L507*G507)),2)</f>
        <v>212.09</v>
      </c>
      <c r="N507" s="81">
        <f>TRUNC(((J507*H507)+(L507*H507)),2)</f>
        <v>212.09</v>
      </c>
      <c r="O507" s="48"/>
      <c r="P507" s="81">
        <v>0.91</v>
      </c>
      <c r="Q507" s="81">
        <v>2.2599999999999998</v>
      </c>
      <c r="R507" s="81">
        <v>254.67</v>
      </c>
      <c r="S507" s="81">
        <v>254.67</v>
      </c>
      <c r="T507" s="64">
        <f t="shared" si="47"/>
        <v>-42.579999999999984</v>
      </c>
      <c r="U507" s="81">
        <f t="shared" si="48"/>
        <v>61.05</v>
      </c>
      <c r="V507" s="81">
        <f t="shared" si="49"/>
        <v>151.03</v>
      </c>
    </row>
    <row r="508" spans="1:22" x14ac:dyDescent="0.25">
      <c r="A508" s="51" t="s">
        <v>3659</v>
      </c>
      <c r="B508" s="91" t="s">
        <v>921</v>
      </c>
      <c r="C508" s="95"/>
      <c r="D508" s="95"/>
      <c r="E508" s="74" t="s">
        <v>42</v>
      </c>
      <c r="F508" s="95"/>
      <c r="G508" s="100"/>
      <c r="H508" s="75"/>
      <c r="I508" s="115"/>
      <c r="J508" s="75"/>
      <c r="K508" s="115"/>
      <c r="L508" s="75"/>
      <c r="M508" s="76">
        <f>M509+M513</f>
        <v>14388.42</v>
      </c>
      <c r="N508" s="76">
        <f>N509+N513</f>
        <v>14388.42</v>
      </c>
      <c r="O508" s="38"/>
      <c r="P508" s="75"/>
      <c r="Q508" s="75"/>
      <c r="R508" s="76">
        <v>17215.05</v>
      </c>
      <c r="S508" s="76">
        <v>17215.05</v>
      </c>
      <c r="T508" s="64">
        <f t="shared" si="47"/>
        <v>-2826.6299999999992</v>
      </c>
      <c r="U508" s="81">
        <f t="shared" si="48"/>
        <v>0</v>
      </c>
      <c r="V508" s="81">
        <f t="shared" si="49"/>
        <v>0</v>
      </c>
    </row>
    <row r="509" spans="1:22" x14ac:dyDescent="0.25">
      <c r="A509" s="51" t="s">
        <v>3660</v>
      </c>
      <c r="B509" s="93" t="s">
        <v>922</v>
      </c>
      <c r="C509" s="97"/>
      <c r="D509" s="97"/>
      <c r="E509" s="83" t="s">
        <v>204</v>
      </c>
      <c r="F509" s="97"/>
      <c r="G509" s="102"/>
      <c r="H509" s="84"/>
      <c r="I509" s="115"/>
      <c r="J509" s="84"/>
      <c r="K509" s="115"/>
      <c r="L509" s="84"/>
      <c r="M509" s="85">
        <f>SUM(M510:M512)</f>
        <v>11531.84</v>
      </c>
      <c r="N509" s="85">
        <f>SUM(N510:N512)</f>
        <v>11531.84</v>
      </c>
      <c r="O509" s="38"/>
      <c r="P509" s="84"/>
      <c r="Q509" s="84"/>
      <c r="R509" s="85">
        <v>13797.36</v>
      </c>
      <c r="S509" s="85">
        <v>13797.36</v>
      </c>
      <c r="T509" s="64">
        <f t="shared" si="47"/>
        <v>-2265.5200000000004</v>
      </c>
      <c r="U509" s="81">
        <f t="shared" si="48"/>
        <v>0</v>
      </c>
      <c r="V509" s="81">
        <f t="shared" si="49"/>
        <v>0</v>
      </c>
    </row>
    <row r="510" spans="1:22" x14ac:dyDescent="0.25">
      <c r="A510" s="51" t="s">
        <v>3661</v>
      </c>
      <c r="B510" s="92" t="s">
        <v>923</v>
      </c>
      <c r="C510" s="77" t="s">
        <v>123</v>
      </c>
      <c r="D510" s="78">
        <v>50302</v>
      </c>
      <c r="E510" s="79" t="s">
        <v>206</v>
      </c>
      <c r="F510" s="80" t="s">
        <v>138</v>
      </c>
      <c r="G510" s="101">
        <v>113</v>
      </c>
      <c r="H510" s="81">
        <v>113</v>
      </c>
      <c r="I510" s="116">
        <v>31.84</v>
      </c>
      <c r="J510" s="81">
        <v>26.62</v>
      </c>
      <c r="K510" s="116">
        <v>37.479999999999997</v>
      </c>
      <c r="L510" s="81">
        <v>31.33</v>
      </c>
      <c r="M510" s="81">
        <f>TRUNC(((J510*G510)+(L510*G510)),2)</f>
        <v>6548.35</v>
      </c>
      <c r="N510" s="81">
        <f>TRUNC(((J510*H510)+(L510*H510)),2)</f>
        <v>6548.35</v>
      </c>
      <c r="O510" s="38"/>
      <c r="P510" s="81">
        <v>31.84</v>
      </c>
      <c r="Q510" s="81">
        <v>37.479999999999997</v>
      </c>
      <c r="R510" s="81">
        <v>7833.16</v>
      </c>
      <c r="S510" s="81">
        <v>7833.16</v>
      </c>
      <c r="T510" s="64">
        <f t="shared" si="47"/>
        <v>-1284.8099999999995</v>
      </c>
      <c r="U510" s="81">
        <f t="shared" si="48"/>
        <v>3008.06</v>
      </c>
      <c r="V510" s="81">
        <f t="shared" si="49"/>
        <v>3540.29</v>
      </c>
    </row>
    <row r="511" spans="1:22" x14ac:dyDescent="0.25">
      <c r="A511" s="51" t="s">
        <v>3662</v>
      </c>
      <c r="B511" s="92" t="s">
        <v>924</v>
      </c>
      <c r="C511" s="77" t="s">
        <v>123</v>
      </c>
      <c r="D511" s="78">
        <v>52005</v>
      </c>
      <c r="E511" s="79" t="s">
        <v>208</v>
      </c>
      <c r="F511" s="80" t="s">
        <v>209</v>
      </c>
      <c r="G511" s="101">
        <v>360</v>
      </c>
      <c r="H511" s="81">
        <v>360</v>
      </c>
      <c r="I511" s="116">
        <v>8.99</v>
      </c>
      <c r="J511" s="81">
        <v>7.51</v>
      </c>
      <c r="K511" s="116">
        <v>2.98</v>
      </c>
      <c r="L511" s="81">
        <v>2.4900000000000002</v>
      </c>
      <c r="M511" s="81">
        <f>TRUNC(((J511*G511)+(L511*G511)),2)</f>
        <v>3600</v>
      </c>
      <c r="N511" s="81">
        <f>TRUNC(((J511*H511)+(L511*H511)),2)</f>
        <v>3600</v>
      </c>
      <c r="O511" s="38"/>
      <c r="P511" s="81">
        <v>8.99</v>
      </c>
      <c r="Q511" s="81">
        <v>2.98</v>
      </c>
      <c r="R511" s="81">
        <v>4309.2</v>
      </c>
      <c r="S511" s="81">
        <v>4309.2</v>
      </c>
      <c r="T511" s="64">
        <f t="shared" si="47"/>
        <v>-709.19999999999982</v>
      </c>
      <c r="U511" s="81">
        <f t="shared" si="48"/>
        <v>2703.6</v>
      </c>
      <c r="V511" s="81">
        <f t="shared" si="49"/>
        <v>896.4</v>
      </c>
    </row>
    <row r="512" spans="1:22" x14ac:dyDescent="0.25">
      <c r="A512" s="51" t="s">
        <v>3663</v>
      </c>
      <c r="B512" s="92" t="s">
        <v>925</v>
      </c>
      <c r="C512" s="77" t="s">
        <v>123</v>
      </c>
      <c r="D512" s="78">
        <v>52014</v>
      </c>
      <c r="E512" s="79" t="s">
        <v>211</v>
      </c>
      <c r="F512" s="80" t="s">
        <v>209</v>
      </c>
      <c r="G512" s="101">
        <v>108.17</v>
      </c>
      <c r="H512" s="81">
        <v>108.17</v>
      </c>
      <c r="I512" s="116">
        <v>12.69</v>
      </c>
      <c r="J512" s="81">
        <v>10.61</v>
      </c>
      <c r="K512" s="116">
        <v>2.61</v>
      </c>
      <c r="L512" s="81">
        <v>2.1800000000000002</v>
      </c>
      <c r="M512" s="81">
        <f>TRUNC(((J512*G512)+(L512*G512)),2)</f>
        <v>1383.49</v>
      </c>
      <c r="N512" s="81">
        <f>TRUNC(((J512*H512)+(L512*H512)),2)</f>
        <v>1383.49</v>
      </c>
      <c r="O512" s="38"/>
      <c r="P512" s="81">
        <v>12.69</v>
      </c>
      <c r="Q512" s="81">
        <v>2.61</v>
      </c>
      <c r="R512" s="81">
        <v>1655</v>
      </c>
      <c r="S512" s="81">
        <v>1655</v>
      </c>
      <c r="T512" s="64">
        <f t="shared" si="47"/>
        <v>-271.51</v>
      </c>
      <c r="U512" s="81">
        <f t="shared" si="48"/>
        <v>1147.68</v>
      </c>
      <c r="V512" s="81">
        <f t="shared" si="49"/>
        <v>235.81</v>
      </c>
    </row>
    <row r="513" spans="1:22" x14ac:dyDescent="0.25">
      <c r="A513" s="51" t="s">
        <v>3664</v>
      </c>
      <c r="B513" s="93" t="s">
        <v>926</v>
      </c>
      <c r="C513" s="97"/>
      <c r="D513" s="97"/>
      <c r="E513" s="83" t="s">
        <v>213</v>
      </c>
      <c r="F513" s="97"/>
      <c r="G513" s="102"/>
      <c r="H513" s="84"/>
      <c r="I513" s="115"/>
      <c r="J513" s="84"/>
      <c r="K513" s="115"/>
      <c r="L513" s="84"/>
      <c r="M513" s="85">
        <f>SUM(M514:M519)</f>
        <v>2856.58</v>
      </c>
      <c r="N513" s="85">
        <f>SUM(N514:N519)</f>
        <v>2856.58</v>
      </c>
      <c r="O513" s="38"/>
      <c r="P513" s="84"/>
      <c r="Q513" s="84"/>
      <c r="R513" s="85">
        <v>3417.69</v>
      </c>
      <c r="S513" s="85">
        <v>3417.69</v>
      </c>
      <c r="T513" s="64">
        <f t="shared" si="47"/>
        <v>-561.11000000000013</v>
      </c>
      <c r="U513" s="81">
        <f t="shared" si="48"/>
        <v>0</v>
      </c>
      <c r="V513" s="81">
        <f t="shared" si="49"/>
        <v>0</v>
      </c>
    </row>
    <row r="514" spans="1:22" x14ac:dyDescent="0.25">
      <c r="A514" s="51" t="s">
        <v>3665</v>
      </c>
      <c r="B514" s="92" t="s">
        <v>927</v>
      </c>
      <c r="C514" s="77" t="s">
        <v>123</v>
      </c>
      <c r="D514" s="78">
        <v>50901</v>
      </c>
      <c r="E514" s="79" t="s">
        <v>215</v>
      </c>
      <c r="F514" s="80" t="s">
        <v>160</v>
      </c>
      <c r="G514" s="101">
        <v>3.75</v>
      </c>
      <c r="H514" s="81">
        <v>3.75</v>
      </c>
      <c r="I514" s="116">
        <v>0</v>
      </c>
      <c r="J514" s="81">
        <v>0</v>
      </c>
      <c r="K514" s="116">
        <v>43.34</v>
      </c>
      <c r="L514" s="81">
        <v>36.229999999999997</v>
      </c>
      <c r="M514" s="81">
        <f t="shared" ref="M514:M519" si="50">TRUNC(((J514*G514)+(L514*G514)),2)</f>
        <v>135.86000000000001</v>
      </c>
      <c r="N514" s="81">
        <f t="shared" ref="N514:N519" si="51">TRUNC(((J514*H514)+(L514*H514)),2)</f>
        <v>135.86000000000001</v>
      </c>
      <c r="O514" s="38"/>
      <c r="P514" s="81">
        <v>0</v>
      </c>
      <c r="Q514" s="81">
        <v>43.34</v>
      </c>
      <c r="R514" s="81">
        <v>162.52000000000001</v>
      </c>
      <c r="S514" s="81">
        <v>162.52000000000001</v>
      </c>
      <c r="T514" s="64">
        <f t="shared" si="47"/>
        <v>-26.659999999999997</v>
      </c>
      <c r="U514" s="81">
        <f t="shared" si="48"/>
        <v>0</v>
      </c>
      <c r="V514" s="81">
        <f t="shared" si="49"/>
        <v>135.86000000000001</v>
      </c>
    </row>
    <row r="515" spans="1:22" x14ac:dyDescent="0.25">
      <c r="A515" s="51" t="s">
        <v>3666</v>
      </c>
      <c r="B515" s="92" t="s">
        <v>928</v>
      </c>
      <c r="C515" s="77" t="s">
        <v>123</v>
      </c>
      <c r="D515" s="78">
        <v>50902</v>
      </c>
      <c r="E515" s="79" t="s">
        <v>217</v>
      </c>
      <c r="F515" s="80" t="s">
        <v>125</v>
      </c>
      <c r="G515" s="101">
        <v>11.88</v>
      </c>
      <c r="H515" s="81">
        <v>11.88</v>
      </c>
      <c r="I515" s="116">
        <v>0</v>
      </c>
      <c r="J515" s="81">
        <v>0</v>
      </c>
      <c r="K515" s="116">
        <v>5.34</v>
      </c>
      <c r="L515" s="81">
        <v>4.46</v>
      </c>
      <c r="M515" s="81">
        <f t="shared" si="50"/>
        <v>52.98</v>
      </c>
      <c r="N515" s="81">
        <f t="shared" si="51"/>
        <v>52.98</v>
      </c>
      <c r="O515" s="38"/>
      <c r="P515" s="81">
        <v>0</v>
      </c>
      <c r="Q515" s="81">
        <v>5.34</v>
      </c>
      <c r="R515" s="81">
        <v>63.43</v>
      </c>
      <c r="S515" s="81">
        <v>63.43</v>
      </c>
      <c r="T515" s="64">
        <f t="shared" si="47"/>
        <v>-10.450000000000003</v>
      </c>
      <c r="U515" s="81">
        <f t="shared" si="48"/>
        <v>0</v>
      </c>
      <c r="V515" s="81">
        <f t="shared" si="49"/>
        <v>52.98</v>
      </c>
    </row>
    <row r="516" spans="1:22" x14ac:dyDescent="0.25">
      <c r="A516" s="51" t="s">
        <v>3667</v>
      </c>
      <c r="B516" s="92" t="s">
        <v>929</v>
      </c>
      <c r="C516" s="77" t="s">
        <v>123</v>
      </c>
      <c r="D516" s="78">
        <v>60470</v>
      </c>
      <c r="E516" s="79" t="s">
        <v>219</v>
      </c>
      <c r="F516" s="80" t="s">
        <v>160</v>
      </c>
      <c r="G516" s="101">
        <v>0.59</v>
      </c>
      <c r="H516" s="81">
        <v>0.59</v>
      </c>
      <c r="I516" s="116">
        <v>181.54</v>
      </c>
      <c r="J516" s="81">
        <v>151.78</v>
      </c>
      <c r="K516" s="116">
        <v>26.68</v>
      </c>
      <c r="L516" s="81">
        <v>22.3</v>
      </c>
      <c r="M516" s="81">
        <f t="shared" si="50"/>
        <v>102.7</v>
      </c>
      <c r="N516" s="81">
        <f t="shared" si="51"/>
        <v>102.7</v>
      </c>
      <c r="O516" s="38"/>
      <c r="P516" s="81">
        <v>181.54</v>
      </c>
      <c r="Q516" s="81">
        <v>26.68</v>
      </c>
      <c r="R516" s="81">
        <v>123.68</v>
      </c>
      <c r="S516" s="81">
        <v>123.68</v>
      </c>
      <c r="T516" s="64">
        <f t="shared" si="47"/>
        <v>-20.980000000000004</v>
      </c>
      <c r="U516" s="81">
        <f t="shared" si="48"/>
        <v>89.55</v>
      </c>
      <c r="V516" s="81">
        <f t="shared" si="49"/>
        <v>13.15</v>
      </c>
    </row>
    <row r="517" spans="1:22" x14ac:dyDescent="0.25">
      <c r="A517" s="51" t="s">
        <v>3668</v>
      </c>
      <c r="B517" s="92" t="s">
        <v>930</v>
      </c>
      <c r="C517" s="77" t="s">
        <v>123</v>
      </c>
      <c r="D517" s="78">
        <v>51036</v>
      </c>
      <c r="E517" s="79" t="s">
        <v>221</v>
      </c>
      <c r="F517" s="80" t="s">
        <v>160</v>
      </c>
      <c r="G517" s="101">
        <v>3.75</v>
      </c>
      <c r="H517" s="81">
        <v>3.75</v>
      </c>
      <c r="I517" s="116">
        <v>588.54</v>
      </c>
      <c r="J517" s="81">
        <v>492.07</v>
      </c>
      <c r="K517" s="116">
        <v>0</v>
      </c>
      <c r="L517" s="81">
        <v>0</v>
      </c>
      <c r="M517" s="81">
        <f t="shared" si="50"/>
        <v>1845.26</v>
      </c>
      <c r="N517" s="81">
        <f t="shared" si="51"/>
        <v>1845.26</v>
      </c>
      <c r="O517" s="38"/>
      <c r="P517" s="81">
        <v>588.54</v>
      </c>
      <c r="Q517" s="81">
        <v>0</v>
      </c>
      <c r="R517" s="81">
        <v>2207.02</v>
      </c>
      <c r="S517" s="81">
        <v>2207.02</v>
      </c>
      <c r="T517" s="64">
        <f t="shared" si="47"/>
        <v>-361.76</v>
      </c>
      <c r="U517" s="81">
        <f t="shared" si="48"/>
        <v>1845.26</v>
      </c>
      <c r="V517" s="81">
        <f t="shared" si="49"/>
        <v>0</v>
      </c>
    </row>
    <row r="518" spans="1:22" ht="24" x14ac:dyDescent="0.3">
      <c r="A518" s="51" t="s">
        <v>3669</v>
      </c>
      <c r="B518" s="92" t="s">
        <v>931</v>
      </c>
      <c r="C518" s="77" t="s">
        <v>123</v>
      </c>
      <c r="D518" s="78">
        <v>51060</v>
      </c>
      <c r="E518" s="82" t="s">
        <v>3084</v>
      </c>
      <c r="F518" s="80" t="s">
        <v>160</v>
      </c>
      <c r="G518" s="101">
        <v>3.75</v>
      </c>
      <c r="H518" s="81">
        <v>3.75</v>
      </c>
      <c r="I518" s="116">
        <v>0.12</v>
      </c>
      <c r="J518" s="81">
        <v>0.1</v>
      </c>
      <c r="K518" s="116">
        <v>40.18</v>
      </c>
      <c r="L518" s="81">
        <v>33.590000000000003</v>
      </c>
      <c r="M518" s="81">
        <f t="shared" si="50"/>
        <v>126.33</v>
      </c>
      <c r="N518" s="81">
        <f t="shared" si="51"/>
        <v>126.33</v>
      </c>
      <c r="O518" s="48"/>
      <c r="P518" s="81">
        <v>0.12</v>
      </c>
      <c r="Q518" s="81">
        <v>40.18</v>
      </c>
      <c r="R518" s="81">
        <v>151.12</v>
      </c>
      <c r="S518" s="81">
        <v>151.12</v>
      </c>
      <c r="T518" s="64">
        <f t="shared" si="47"/>
        <v>-24.790000000000006</v>
      </c>
      <c r="U518" s="81">
        <f t="shared" si="48"/>
        <v>0.37</v>
      </c>
      <c r="V518" s="81">
        <f t="shared" si="49"/>
        <v>125.96</v>
      </c>
    </row>
    <row r="519" spans="1:22" x14ac:dyDescent="0.25">
      <c r="A519" s="51" t="s">
        <v>3670</v>
      </c>
      <c r="B519" s="92" t="s">
        <v>932</v>
      </c>
      <c r="C519" s="77" t="s">
        <v>123</v>
      </c>
      <c r="D519" s="78">
        <v>52014</v>
      </c>
      <c r="E519" s="79" t="s">
        <v>211</v>
      </c>
      <c r="F519" s="80" t="s">
        <v>209</v>
      </c>
      <c r="G519" s="101">
        <v>46.4</v>
      </c>
      <c r="H519" s="81">
        <v>46.4</v>
      </c>
      <c r="I519" s="116">
        <v>12.69</v>
      </c>
      <c r="J519" s="81">
        <v>10.61</v>
      </c>
      <c r="K519" s="116">
        <v>2.61</v>
      </c>
      <c r="L519" s="81">
        <v>2.1800000000000002</v>
      </c>
      <c r="M519" s="81">
        <f t="shared" si="50"/>
        <v>593.45000000000005</v>
      </c>
      <c r="N519" s="81">
        <f t="shared" si="51"/>
        <v>593.45000000000005</v>
      </c>
      <c r="O519" s="38"/>
      <c r="P519" s="81">
        <v>12.69</v>
      </c>
      <c r="Q519" s="81">
        <v>2.61</v>
      </c>
      <c r="R519" s="81">
        <v>709.92</v>
      </c>
      <c r="S519" s="81">
        <v>709.92</v>
      </c>
      <c r="T519" s="64">
        <f t="shared" si="47"/>
        <v>-116.46999999999991</v>
      </c>
      <c r="U519" s="81">
        <f t="shared" si="48"/>
        <v>492.3</v>
      </c>
      <c r="V519" s="81">
        <f t="shared" si="49"/>
        <v>101.15</v>
      </c>
    </row>
    <row r="520" spans="1:22" x14ac:dyDescent="0.25">
      <c r="A520" s="51" t="s">
        <v>3671</v>
      </c>
      <c r="B520" s="91" t="s">
        <v>933</v>
      </c>
      <c r="C520" s="95"/>
      <c r="D520" s="95"/>
      <c r="E520" s="74" t="s">
        <v>44</v>
      </c>
      <c r="F520" s="95"/>
      <c r="G520" s="100"/>
      <c r="H520" s="75"/>
      <c r="I520" s="115"/>
      <c r="J520" s="75"/>
      <c r="K520" s="115"/>
      <c r="L520" s="75"/>
      <c r="M520" s="76">
        <f>M521+M531+M537+M544+M546</f>
        <v>31542.530000000002</v>
      </c>
      <c r="N520" s="76">
        <f>N521+N531+N537+N544+N546</f>
        <v>31542.530000000002</v>
      </c>
      <c r="O520" s="38"/>
      <c r="P520" s="75"/>
      <c r="Q520" s="75"/>
      <c r="R520" s="76">
        <v>37733.14</v>
      </c>
      <c r="S520" s="76">
        <v>37733.14</v>
      </c>
      <c r="T520" s="64">
        <f t="shared" si="47"/>
        <v>-6190.6099999999969</v>
      </c>
      <c r="U520" s="81">
        <f t="shared" si="48"/>
        <v>0</v>
      </c>
      <c r="V520" s="81">
        <f t="shared" si="49"/>
        <v>0</v>
      </c>
    </row>
    <row r="521" spans="1:22" x14ac:dyDescent="0.25">
      <c r="A521" s="51" t="s">
        <v>3672</v>
      </c>
      <c r="B521" s="93" t="s">
        <v>934</v>
      </c>
      <c r="C521" s="97"/>
      <c r="D521" s="97"/>
      <c r="E521" s="83" t="s">
        <v>234</v>
      </c>
      <c r="F521" s="97"/>
      <c r="G521" s="102"/>
      <c r="H521" s="84"/>
      <c r="I521" s="115"/>
      <c r="J521" s="84"/>
      <c r="K521" s="115"/>
      <c r="L521" s="84"/>
      <c r="M521" s="85">
        <f>SUM(M522:M530)</f>
        <v>5890.920000000001</v>
      </c>
      <c r="N521" s="85">
        <f>SUM(N522:N530)</f>
        <v>5890.920000000001</v>
      </c>
      <c r="O521" s="38"/>
      <c r="P521" s="84"/>
      <c r="Q521" s="84"/>
      <c r="R521" s="85">
        <v>7047.86</v>
      </c>
      <c r="S521" s="85">
        <v>7047.86</v>
      </c>
      <c r="T521" s="64">
        <f t="shared" si="47"/>
        <v>-1156.9399999999987</v>
      </c>
      <c r="U521" s="81">
        <f t="shared" si="48"/>
        <v>0</v>
      </c>
      <c r="V521" s="81">
        <f t="shared" si="49"/>
        <v>0</v>
      </c>
    </row>
    <row r="522" spans="1:22" x14ac:dyDescent="0.25">
      <c r="A522" s="51" t="s">
        <v>3673</v>
      </c>
      <c r="B522" s="92" t="s">
        <v>935</v>
      </c>
      <c r="C522" s="77" t="s">
        <v>123</v>
      </c>
      <c r="D522" s="78">
        <v>40101</v>
      </c>
      <c r="E522" s="79" t="s">
        <v>199</v>
      </c>
      <c r="F522" s="80" t="s">
        <v>160</v>
      </c>
      <c r="G522" s="101">
        <v>8.35</v>
      </c>
      <c r="H522" s="81">
        <v>8.35</v>
      </c>
      <c r="I522" s="116">
        <v>0</v>
      </c>
      <c r="J522" s="81">
        <v>0</v>
      </c>
      <c r="K522" s="116">
        <v>34.229999999999997</v>
      </c>
      <c r="L522" s="81">
        <v>28.61</v>
      </c>
      <c r="M522" s="81">
        <f t="shared" ref="M522:M530" si="52">TRUNC(((J522*G522)+(L522*G522)),2)</f>
        <v>238.89</v>
      </c>
      <c r="N522" s="81">
        <f t="shared" ref="N522:N530" si="53">TRUNC(((J522*H522)+(L522*H522)),2)</f>
        <v>238.89</v>
      </c>
      <c r="O522" s="38"/>
      <c r="P522" s="81">
        <v>0</v>
      </c>
      <c r="Q522" s="81">
        <v>34.229999999999997</v>
      </c>
      <c r="R522" s="81">
        <v>285.82</v>
      </c>
      <c r="S522" s="81">
        <v>285.82</v>
      </c>
      <c r="T522" s="64">
        <f t="shared" si="47"/>
        <v>-46.930000000000007</v>
      </c>
      <c r="U522" s="81">
        <f t="shared" si="48"/>
        <v>0</v>
      </c>
      <c r="V522" s="81">
        <f t="shared" si="49"/>
        <v>238.89</v>
      </c>
    </row>
    <row r="523" spans="1:22" x14ac:dyDescent="0.25">
      <c r="A523" s="51" t="s">
        <v>3674</v>
      </c>
      <c r="B523" s="92" t="s">
        <v>936</v>
      </c>
      <c r="C523" s="77" t="s">
        <v>123</v>
      </c>
      <c r="D523" s="78">
        <v>50902</v>
      </c>
      <c r="E523" s="79" t="s">
        <v>217</v>
      </c>
      <c r="F523" s="80" t="s">
        <v>125</v>
      </c>
      <c r="G523" s="101">
        <v>11.46</v>
      </c>
      <c r="H523" s="81">
        <v>11.46</v>
      </c>
      <c r="I523" s="116">
        <v>0</v>
      </c>
      <c r="J523" s="81">
        <v>0</v>
      </c>
      <c r="K523" s="116">
        <v>5.34</v>
      </c>
      <c r="L523" s="81">
        <v>4.46</v>
      </c>
      <c r="M523" s="81">
        <f t="shared" si="52"/>
        <v>51.11</v>
      </c>
      <c r="N523" s="81">
        <f t="shared" si="53"/>
        <v>51.11</v>
      </c>
      <c r="O523" s="38"/>
      <c r="P523" s="81">
        <v>0</v>
      </c>
      <c r="Q523" s="81">
        <v>5.34</v>
      </c>
      <c r="R523" s="81">
        <v>61.19</v>
      </c>
      <c r="S523" s="81">
        <v>61.19</v>
      </c>
      <c r="T523" s="64">
        <f t="shared" si="47"/>
        <v>-10.079999999999998</v>
      </c>
      <c r="U523" s="81">
        <f t="shared" si="48"/>
        <v>0</v>
      </c>
      <c r="V523" s="81">
        <f t="shared" si="49"/>
        <v>51.11</v>
      </c>
    </row>
    <row r="524" spans="1:22" x14ac:dyDescent="0.25">
      <c r="A524" s="51" t="s">
        <v>3675</v>
      </c>
      <c r="B524" s="92" t="s">
        <v>937</v>
      </c>
      <c r="C524" s="77" t="s">
        <v>123</v>
      </c>
      <c r="D524" s="78">
        <v>60470</v>
      </c>
      <c r="E524" s="79" t="s">
        <v>219</v>
      </c>
      <c r="F524" s="80" t="s">
        <v>160</v>
      </c>
      <c r="G524" s="101">
        <v>0.56999999999999995</v>
      </c>
      <c r="H524" s="81">
        <v>0.56999999999999995</v>
      </c>
      <c r="I524" s="116">
        <v>181.54</v>
      </c>
      <c r="J524" s="81">
        <v>151.78</v>
      </c>
      <c r="K524" s="116">
        <v>26.68</v>
      </c>
      <c r="L524" s="81">
        <v>22.3</v>
      </c>
      <c r="M524" s="81">
        <f t="shared" si="52"/>
        <v>99.22</v>
      </c>
      <c r="N524" s="81">
        <f t="shared" si="53"/>
        <v>99.22</v>
      </c>
      <c r="O524" s="38"/>
      <c r="P524" s="81">
        <v>181.54</v>
      </c>
      <c r="Q524" s="81">
        <v>26.68</v>
      </c>
      <c r="R524" s="81">
        <v>119.31</v>
      </c>
      <c r="S524" s="81">
        <v>119.31</v>
      </c>
      <c r="T524" s="64">
        <f t="shared" si="47"/>
        <v>-20.090000000000003</v>
      </c>
      <c r="U524" s="81">
        <f t="shared" si="48"/>
        <v>86.51</v>
      </c>
      <c r="V524" s="81">
        <f t="shared" si="49"/>
        <v>12.71</v>
      </c>
    </row>
    <row r="525" spans="1:22" x14ac:dyDescent="0.25">
      <c r="A525" s="51" t="s">
        <v>3676</v>
      </c>
      <c r="B525" s="92" t="s">
        <v>938</v>
      </c>
      <c r="C525" s="77" t="s">
        <v>123</v>
      </c>
      <c r="D525" s="78">
        <v>60191</v>
      </c>
      <c r="E525" s="79" t="s">
        <v>239</v>
      </c>
      <c r="F525" s="80" t="s">
        <v>125</v>
      </c>
      <c r="G525" s="101">
        <v>49.14</v>
      </c>
      <c r="H525" s="81">
        <v>49.14</v>
      </c>
      <c r="I525" s="116">
        <v>24.8</v>
      </c>
      <c r="J525" s="81">
        <v>20.73</v>
      </c>
      <c r="K525" s="116">
        <v>11.37</v>
      </c>
      <c r="L525" s="81">
        <v>9.5</v>
      </c>
      <c r="M525" s="81">
        <f t="shared" si="52"/>
        <v>1485.5</v>
      </c>
      <c r="N525" s="81">
        <f t="shared" si="53"/>
        <v>1485.5</v>
      </c>
      <c r="O525" s="38"/>
      <c r="P525" s="81">
        <v>24.8</v>
      </c>
      <c r="Q525" s="81">
        <v>11.37</v>
      </c>
      <c r="R525" s="81">
        <v>1777.39</v>
      </c>
      <c r="S525" s="81">
        <v>1777.39</v>
      </c>
      <c r="T525" s="64">
        <f t="shared" ref="T525:T588" si="54">N525-S525</f>
        <v>-291.8900000000001</v>
      </c>
      <c r="U525" s="81">
        <f t="shared" si="48"/>
        <v>1018.67</v>
      </c>
      <c r="V525" s="81">
        <f t="shared" si="49"/>
        <v>466.83</v>
      </c>
    </row>
    <row r="526" spans="1:22" x14ac:dyDescent="0.25">
      <c r="A526" s="51" t="s">
        <v>3677</v>
      </c>
      <c r="B526" s="92" t="s">
        <v>939</v>
      </c>
      <c r="C526" s="77" t="s">
        <v>123</v>
      </c>
      <c r="D526" s="78">
        <v>60524</v>
      </c>
      <c r="E526" s="79" t="s">
        <v>221</v>
      </c>
      <c r="F526" s="80" t="s">
        <v>160</v>
      </c>
      <c r="G526" s="101">
        <v>3.44</v>
      </c>
      <c r="H526" s="81">
        <v>3.44</v>
      </c>
      <c r="I526" s="116">
        <v>588.54</v>
      </c>
      <c r="J526" s="81">
        <v>492.07</v>
      </c>
      <c r="K526" s="116">
        <v>0</v>
      </c>
      <c r="L526" s="81">
        <v>0</v>
      </c>
      <c r="M526" s="81">
        <f t="shared" si="52"/>
        <v>1692.72</v>
      </c>
      <c r="N526" s="81">
        <f t="shared" si="53"/>
        <v>1692.72</v>
      </c>
      <c r="O526" s="38"/>
      <c r="P526" s="81">
        <v>588.54</v>
      </c>
      <c r="Q526" s="81">
        <v>0</v>
      </c>
      <c r="R526" s="81">
        <v>2024.57</v>
      </c>
      <c r="S526" s="81">
        <v>2024.57</v>
      </c>
      <c r="T526" s="64">
        <f t="shared" si="54"/>
        <v>-331.84999999999991</v>
      </c>
      <c r="U526" s="81">
        <f t="shared" si="48"/>
        <v>1692.72</v>
      </c>
      <c r="V526" s="81">
        <f t="shared" si="49"/>
        <v>0</v>
      </c>
    </row>
    <row r="527" spans="1:22" ht="24" x14ac:dyDescent="0.3">
      <c r="A527" s="51" t="s">
        <v>3678</v>
      </c>
      <c r="B527" s="92" t="s">
        <v>940</v>
      </c>
      <c r="C527" s="77" t="s">
        <v>123</v>
      </c>
      <c r="D527" s="78">
        <v>60800</v>
      </c>
      <c r="E527" s="82" t="s">
        <v>3063</v>
      </c>
      <c r="F527" s="80" t="s">
        <v>160</v>
      </c>
      <c r="G527" s="101">
        <v>3.44</v>
      </c>
      <c r="H527" s="81">
        <v>3.44</v>
      </c>
      <c r="I527" s="116">
        <v>0.12</v>
      </c>
      <c r="J527" s="81">
        <v>0.1</v>
      </c>
      <c r="K527" s="116">
        <v>51.75</v>
      </c>
      <c r="L527" s="81">
        <v>43.26</v>
      </c>
      <c r="M527" s="81">
        <f t="shared" si="52"/>
        <v>149.15</v>
      </c>
      <c r="N527" s="81">
        <f t="shared" si="53"/>
        <v>149.15</v>
      </c>
      <c r="O527" s="48"/>
      <c r="P527" s="81">
        <v>0.12</v>
      </c>
      <c r="Q527" s="81">
        <v>51.75</v>
      </c>
      <c r="R527" s="81">
        <v>178.43</v>
      </c>
      <c r="S527" s="81">
        <v>178.43</v>
      </c>
      <c r="T527" s="64">
        <f t="shared" si="54"/>
        <v>-29.28</v>
      </c>
      <c r="U527" s="81">
        <f t="shared" ref="U527:U590" si="55">TRUNC(J527*H527,2)</f>
        <v>0.34</v>
      </c>
      <c r="V527" s="81">
        <f t="shared" ref="V527:V590" si="56">TRUNC(L527*H527,2)</f>
        <v>148.81</v>
      </c>
    </row>
    <row r="528" spans="1:22" x14ac:dyDescent="0.25">
      <c r="A528" s="51" t="s">
        <v>3679</v>
      </c>
      <c r="B528" s="92" t="s">
        <v>941</v>
      </c>
      <c r="C528" s="77" t="s">
        <v>123</v>
      </c>
      <c r="D528" s="78">
        <v>40902</v>
      </c>
      <c r="E528" s="79" t="s">
        <v>201</v>
      </c>
      <c r="F528" s="80" t="s">
        <v>160</v>
      </c>
      <c r="G528" s="101">
        <v>4.91</v>
      </c>
      <c r="H528" s="81">
        <v>4.91</v>
      </c>
      <c r="I528" s="116">
        <v>0</v>
      </c>
      <c r="J528" s="81">
        <v>0</v>
      </c>
      <c r="K528" s="116">
        <v>22.68</v>
      </c>
      <c r="L528" s="81">
        <v>18.96</v>
      </c>
      <c r="M528" s="81">
        <f t="shared" si="52"/>
        <v>93.09</v>
      </c>
      <c r="N528" s="81">
        <f t="shared" si="53"/>
        <v>93.09</v>
      </c>
      <c r="O528" s="38"/>
      <c r="P528" s="81">
        <v>0</v>
      </c>
      <c r="Q528" s="81">
        <v>22.68</v>
      </c>
      <c r="R528" s="81">
        <v>111.35</v>
      </c>
      <c r="S528" s="81">
        <v>111.35</v>
      </c>
      <c r="T528" s="64">
        <f t="shared" si="54"/>
        <v>-18.259999999999991</v>
      </c>
      <c r="U528" s="81">
        <f t="shared" si="55"/>
        <v>0</v>
      </c>
      <c r="V528" s="81">
        <f t="shared" si="56"/>
        <v>93.09</v>
      </c>
    </row>
    <row r="529" spans="1:22" x14ac:dyDescent="0.25">
      <c r="A529" s="51" t="s">
        <v>3680</v>
      </c>
      <c r="B529" s="92" t="s">
        <v>942</v>
      </c>
      <c r="C529" s="77" t="s">
        <v>123</v>
      </c>
      <c r="D529" s="78">
        <v>60304</v>
      </c>
      <c r="E529" s="79" t="s">
        <v>246</v>
      </c>
      <c r="F529" s="80" t="s">
        <v>209</v>
      </c>
      <c r="G529" s="101">
        <v>135.6</v>
      </c>
      <c r="H529" s="81">
        <v>135.6</v>
      </c>
      <c r="I529" s="116">
        <v>9.39</v>
      </c>
      <c r="J529" s="81">
        <v>7.85</v>
      </c>
      <c r="K529" s="116">
        <v>2.98</v>
      </c>
      <c r="L529" s="81">
        <v>2.4900000000000002</v>
      </c>
      <c r="M529" s="81">
        <f t="shared" si="52"/>
        <v>1402.1</v>
      </c>
      <c r="N529" s="81">
        <f t="shared" si="53"/>
        <v>1402.1</v>
      </c>
      <c r="O529" s="38"/>
      <c r="P529" s="81">
        <v>9.39</v>
      </c>
      <c r="Q529" s="81">
        <v>2.98</v>
      </c>
      <c r="R529" s="81">
        <v>1677.37</v>
      </c>
      <c r="S529" s="81">
        <v>1677.37</v>
      </c>
      <c r="T529" s="64">
        <f t="shared" si="54"/>
        <v>-275.27</v>
      </c>
      <c r="U529" s="81">
        <f t="shared" si="55"/>
        <v>1064.46</v>
      </c>
      <c r="V529" s="81">
        <f t="shared" si="56"/>
        <v>337.64</v>
      </c>
    </row>
    <row r="530" spans="1:22" x14ac:dyDescent="0.25">
      <c r="A530" s="51" t="s">
        <v>3681</v>
      </c>
      <c r="B530" s="92" t="s">
        <v>943</v>
      </c>
      <c r="C530" s="77" t="s">
        <v>123</v>
      </c>
      <c r="D530" s="78">
        <v>60314</v>
      </c>
      <c r="E530" s="79" t="s">
        <v>249</v>
      </c>
      <c r="F530" s="80" t="s">
        <v>209</v>
      </c>
      <c r="G530" s="101">
        <v>53.1</v>
      </c>
      <c r="H530" s="81">
        <v>53.1</v>
      </c>
      <c r="I530" s="116">
        <v>12.69</v>
      </c>
      <c r="J530" s="81">
        <v>10.61</v>
      </c>
      <c r="K530" s="116">
        <v>2.61</v>
      </c>
      <c r="L530" s="81">
        <v>2.1800000000000002</v>
      </c>
      <c r="M530" s="81">
        <f t="shared" si="52"/>
        <v>679.14</v>
      </c>
      <c r="N530" s="81">
        <f t="shared" si="53"/>
        <v>679.14</v>
      </c>
      <c r="O530" s="38"/>
      <c r="P530" s="81">
        <v>12.69</v>
      </c>
      <c r="Q530" s="81">
        <v>2.61</v>
      </c>
      <c r="R530" s="81">
        <v>812.43</v>
      </c>
      <c r="S530" s="81">
        <v>812.43</v>
      </c>
      <c r="T530" s="64">
        <f t="shared" si="54"/>
        <v>-133.28999999999996</v>
      </c>
      <c r="U530" s="81">
        <f t="shared" si="55"/>
        <v>563.39</v>
      </c>
      <c r="V530" s="81">
        <f t="shared" si="56"/>
        <v>115.75</v>
      </c>
    </row>
    <row r="531" spans="1:22" x14ac:dyDescent="0.25">
      <c r="A531" s="51" t="s">
        <v>3682</v>
      </c>
      <c r="B531" s="93" t="s">
        <v>944</v>
      </c>
      <c r="C531" s="97"/>
      <c r="D531" s="97"/>
      <c r="E531" s="83" t="s">
        <v>251</v>
      </c>
      <c r="F531" s="97"/>
      <c r="G531" s="102"/>
      <c r="H531" s="84"/>
      <c r="I531" s="115"/>
      <c r="J531" s="84"/>
      <c r="K531" s="115"/>
      <c r="L531" s="84"/>
      <c r="M531" s="85">
        <f>SUM(M532:M536)</f>
        <v>9294.0300000000007</v>
      </c>
      <c r="N531" s="85">
        <f>SUM(N532:N536)</f>
        <v>9294.0300000000007</v>
      </c>
      <c r="O531" s="38"/>
      <c r="P531" s="84"/>
      <c r="Q531" s="84"/>
      <c r="R531" s="85">
        <v>11119.24</v>
      </c>
      <c r="S531" s="85">
        <v>11119.24</v>
      </c>
      <c r="T531" s="64">
        <f t="shared" si="54"/>
        <v>-1825.2099999999991</v>
      </c>
      <c r="U531" s="81">
        <f t="shared" si="55"/>
        <v>0</v>
      </c>
      <c r="V531" s="81">
        <f t="shared" si="56"/>
        <v>0</v>
      </c>
    </row>
    <row r="532" spans="1:22" x14ac:dyDescent="0.25">
      <c r="A532" s="51" t="s">
        <v>3683</v>
      </c>
      <c r="B532" s="92" t="s">
        <v>945</v>
      </c>
      <c r="C532" s="77" t="s">
        <v>123</v>
      </c>
      <c r="D532" s="78">
        <v>60205</v>
      </c>
      <c r="E532" s="79" t="s">
        <v>253</v>
      </c>
      <c r="F532" s="80" t="s">
        <v>125</v>
      </c>
      <c r="G532" s="101">
        <v>74.760000000000005</v>
      </c>
      <c r="H532" s="81">
        <v>74.760000000000005</v>
      </c>
      <c r="I532" s="116">
        <v>34.159999999999997</v>
      </c>
      <c r="J532" s="81">
        <v>28.56</v>
      </c>
      <c r="K532" s="116">
        <v>23.52</v>
      </c>
      <c r="L532" s="81">
        <v>19.66</v>
      </c>
      <c r="M532" s="81">
        <f>TRUNC(((J532*G532)+(L532*G532)),2)</f>
        <v>3604.92</v>
      </c>
      <c r="N532" s="81">
        <f>TRUNC(((J532*H532)+(L532*H532)),2)</f>
        <v>3604.92</v>
      </c>
      <c r="O532" s="38"/>
      <c r="P532" s="81">
        <v>34.159999999999997</v>
      </c>
      <c r="Q532" s="81">
        <v>23.52</v>
      </c>
      <c r="R532" s="81">
        <v>4312.1499999999996</v>
      </c>
      <c r="S532" s="81">
        <v>4312.1499999999996</v>
      </c>
      <c r="T532" s="64">
        <f t="shared" si="54"/>
        <v>-707.22999999999956</v>
      </c>
      <c r="U532" s="81">
        <f t="shared" si="55"/>
        <v>2135.14</v>
      </c>
      <c r="V532" s="81">
        <f t="shared" si="56"/>
        <v>1469.78</v>
      </c>
    </row>
    <row r="533" spans="1:22" x14ac:dyDescent="0.25">
      <c r="A533" s="51" t="s">
        <v>3684</v>
      </c>
      <c r="B533" s="92" t="s">
        <v>946</v>
      </c>
      <c r="C533" s="77" t="s">
        <v>123</v>
      </c>
      <c r="D533" s="78">
        <v>60524</v>
      </c>
      <c r="E533" s="79" t="s">
        <v>221</v>
      </c>
      <c r="F533" s="80" t="s">
        <v>160</v>
      </c>
      <c r="G533" s="101">
        <v>3.67</v>
      </c>
      <c r="H533" s="81">
        <v>3.67</v>
      </c>
      <c r="I533" s="116">
        <v>588.54</v>
      </c>
      <c r="J533" s="81">
        <v>492.07</v>
      </c>
      <c r="K533" s="116">
        <v>0</v>
      </c>
      <c r="L533" s="81">
        <v>0</v>
      </c>
      <c r="M533" s="81">
        <f>TRUNC(((J533*G533)+(L533*G533)),2)</f>
        <v>1805.89</v>
      </c>
      <c r="N533" s="81">
        <f>TRUNC(((J533*H533)+(L533*H533)),2)</f>
        <v>1805.89</v>
      </c>
      <c r="O533" s="38"/>
      <c r="P533" s="81">
        <v>588.54</v>
      </c>
      <c r="Q533" s="81">
        <v>0</v>
      </c>
      <c r="R533" s="81">
        <v>2159.94</v>
      </c>
      <c r="S533" s="81">
        <v>2159.94</v>
      </c>
      <c r="T533" s="64">
        <f t="shared" si="54"/>
        <v>-354.04999999999995</v>
      </c>
      <c r="U533" s="81">
        <f t="shared" si="55"/>
        <v>1805.89</v>
      </c>
      <c r="V533" s="81">
        <f t="shared" si="56"/>
        <v>0</v>
      </c>
    </row>
    <row r="534" spans="1:22" ht="24" x14ac:dyDescent="0.3">
      <c r="A534" s="51" t="s">
        <v>3685</v>
      </c>
      <c r="B534" s="92" t="s">
        <v>947</v>
      </c>
      <c r="C534" s="77" t="s">
        <v>123</v>
      </c>
      <c r="D534" s="78">
        <v>60800</v>
      </c>
      <c r="E534" s="79" t="s">
        <v>256</v>
      </c>
      <c r="F534" s="80" t="s">
        <v>160</v>
      </c>
      <c r="G534" s="101">
        <v>3.67</v>
      </c>
      <c r="H534" s="81">
        <v>3.67</v>
      </c>
      <c r="I534" s="116">
        <v>0.12</v>
      </c>
      <c r="J534" s="81">
        <v>0.1</v>
      </c>
      <c r="K534" s="116">
        <v>51.75</v>
      </c>
      <c r="L534" s="81">
        <v>43.26</v>
      </c>
      <c r="M534" s="81">
        <f>TRUNC(((J534*G534)+(L534*G534)),2)</f>
        <v>159.13</v>
      </c>
      <c r="N534" s="81">
        <f>TRUNC(((J534*H534)+(L534*H534)),2)</f>
        <v>159.13</v>
      </c>
      <c r="O534" s="48"/>
      <c r="P534" s="81">
        <v>0.12</v>
      </c>
      <c r="Q534" s="81">
        <v>51.75</v>
      </c>
      <c r="R534" s="81">
        <v>190.36</v>
      </c>
      <c r="S534" s="81">
        <v>190.36</v>
      </c>
      <c r="T534" s="64">
        <f t="shared" si="54"/>
        <v>-31.230000000000018</v>
      </c>
      <c r="U534" s="81">
        <f t="shared" si="55"/>
        <v>0.36</v>
      </c>
      <c r="V534" s="81">
        <f t="shared" si="56"/>
        <v>158.76</v>
      </c>
    </row>
    <row r="535" spans="1:22" x14ac:dyDescent="0.25">
      <c r="A535" s="51" t="s">
        <v>3686</v>
      </c>
      <c r="B535" s="92" t="s">
        <v>948</v>
      </c>
      <c r="C535" s="77" t="s">
        <v>123</v>
      </c>
      <c r="D535" s="78">
        <v>60305</v>
      </c>
      <c r="E535" s="79" t="s">
        <v>208</v>
      </c>
      <c r="F535" s="80" t="s">
        <v>209</v>
      </c>
      <c r="G535" s="101">
        <v>246.3</v>
      </c>
      <c r="H535" s="81">
        <v>246.3</v>
      </c>
      <c r="I535" s="116">
        <v>8.99</v>
      </c>
      <c r="J535" s="81">
        <v>7.51</v>
      </c>
      <c r="K535" s="116">
        <v>2.98</v>
      </c>
      <c r="L535" s="81">
        <v>2.4900000000000002</v>
      </c>
      <c r="M535" s="81">
        <f>TRUNC(((J535*G535)+(L535*G535)),2)</f>
        <v>2463</v>
      </c>
      <c r="N535" s="81">
        <f>TRUNC(((J535*H535)+(L535*H535)),2)</f>
        <v>2463</v>
      </c>
      <c r="O535" s="38"/>
      <c r="P535" s="81">
        <v>8.99</v>
      </c>
      <c r="Q535" s="81">
        <v>2.98</v>
      </c>
      <c r="R535" s="81">
        <v>2948.21</v>
      </c>
      <c r="S535" s="81">
        <v>2948.21</v>
      </c>
      <c r="T535" s="64">
        <f t="shared" si="54"/>
        <v>-485.21000000000004</v>
      </c>
      <c r="U535" s="81">
        <f t="shared" si="55"/>
        <v>1849.71</v>
      </c>
      <c r="V535" s="81">
        <f t="shared" si="56"/>
        <v>613.28</v>
      </c>
    </row>
    <row r="536" spans="1:22" x14ac:dyDescent="0.25">
      <c r="A536" s="51" t="s">
        <v>3687</v>
      </c>
      <c r="B536" s="92" t="s">
        <v>949</v>
      </c>
      <c r="C536" s="77" t="s">
        <v>123</v>
      </c>
      <c r="D536" s="78">
        <v>60314</v>
      </c>
      <c r="E536" s="79" t="s">
        <v>249</v>
      </c>
      <c r="F536" s="80" t="s">
        <v>209</v>
      </c>
      <c r="G536" s="101">
        <v>98.6</v>
      </c>
      <c r="H536" s="81">
        <v>98.6</v>
      </c>
      <c r="I536" s="116">
        <v>12.69</v>
      </c>
      <c r="J536" s="81">
        <v>10.61</v>
      </c>
      <c r="K536" s="116">
        <v>2.61</v>
      </c>
      <c r="L536" s="81">
        <v>2.1800000000000002</v>
      </c>
      <c r="M536" s="81">
        <f>TRUNC(((J536*G536)+(L536*G536)),2)</f>
        <v>1261.0899999999999</v>
      </c>
      <c r="N536" s="81">
        <f>TRUNC(((J536*H536)+(L536*H536)),2)</f>
        <v>1261.0899999999999</v>
      </c>
      <c r="O536" s="38"/>
      <c r="P536" s="81">
        <v>12.69</v>
      </c>
      <c r="Q536" s="81">
        <v>2.61</v>
      </c>
      <c r="R536" s="81">
        <v>1508.58</v>
      </c>
      <c r="S536" s="81">
        <v>1508.58</v>
      </c>
      <c r="T536" s="64">
        <f t="shared" si="54"/>
        <v>-247.49</v>
      </c>
      <c r="U536" s="81">
        <f t="shared" si="55"/>
        <v>1046.1400000000001</v>
      </c>
      <c r="V536" s="81">
        <f t="shared" si="56"/>
        <v>214.94</v>
      </c>
    </row>
    <row r="537" spans="1:22" x14ac:dyDescent="0.25">
      <c r="A537" s="51" t="s">
        <v>3688</v>
      </c>
      <c r="B537" s="93" t="s">
        <v>950</v>
      </c>
      <c r="C537" s="97"/>
      <c r="D537" s="97"/>
      <c r="E537" s="83" t="s">
        <v>261</v>
      </c>
      <c r="F537" s="97"/>
      <c r="G537" s="102"/>
      <c r="H537" s="84"/>
      <c r="I537" s="115"/>
      <c r="J537" s="84"/>
      <c r="K537" s="115"/>
      <c r="L537" s="84"/>
      <c r="M537" s="85">
        <f>SUM(M538:M543)</f>
        <v>6152.0300000000007</v>
      </c>
      <c r="N537" s="85">
        <f>SUM(N538:N543)</f>
        <v>6152.0300000000007</v>
      </c>
      <c r="O537" s="38"/>
      <c r="P537" s="84"/>
      <c r="Q537" s="84"/>
      <c r="R537" s="85">
        <v>7359.11</v>
      </c>
      <c r="S537" s="85">
        <v>7359.11</v>
      </c>
      <c r="T537" s="64">
        <f t="shared" si="54"/>
        <v>-1207.079999999999</v>
      </c>
      <c r="U537" s="81">
        <f t="shared" si="55"/>
        <v>0</v>
      </c>
      <c r="V537" s="81">
        <f t="shared" si="56"/>
        <v>0</v>
      </c>
    </row>
    <row r="538" spans="1:22" x14ac:dyDescent="0.25">
      <c r="A538" s="51" t="s">
        <v>3689</v>
      </c>
      <c r="B538" s="92" t="s">
        <v>951</v>
      </c>
      <c r="C538" s="77" t="s">
        <v>123</v>
      </c>
      <c r="D538" s="78">
        <v>60205</v>
      </c>
      <c r="E538" s="79" t="s">
        <v>253</v>
      </c>
      <c r="F538" s="80" t="s">
        <v>125</v>
      </c>
      <c r="G538" s="101">
        <v>52.22</v>
      </c>
      <c r="H538" s="81">
        <v>52.22</v>
      </c>
      <c r="I538" s="116">
        <v>34.159999999999997</v>
      </c>
      <c r="J538" s="81">
        <v>28.56</v>
      </c>
      <c r="K538" s="116">
        <v>23.52</v>
      </c>
      <c r="L538" s="81">
        <v>19.66</v>
      </c>
      <c r="M538" s="81">
        <f t="shared" ref="M538:M543" si="57">TRUNC(((J538*G538)+(L538*G538)),2)</f>
        <v>2518.04</v>
      </c>
      <c r="N538" s="81">
        <f t="shared" ref="N538:N543" si="58">TRUNC(((J538*H538)+(L538*H538)),2)</f>
        <v>2518.04</v>
      </c>
      <c r="O538" s="38"/>
      <c r="P538" s="81">
        <v>34.159999999999997</v>
      </c>
      <c r="Q538" s="81">
        <v>23.52</v>
      </c>
      <c r="R538" s="81">
        <v>3012.04</v>
      </c>
      <c r="S538" s="81">
        <v>3012.04</v>
      </c>
      <c r="T538" s="64">
        <f t="shared" si="54"/>
        <v>-494</v>
      </c>
      <c r="U538" s="81">
        <f t="shared" si="55"/>
        <v>1491.4</v>
      </c>
      <c r="V538" s="81">
        <f t="shared" si="56"/>
        <v>1026.6400000000001</v>
      </c>
    </row>
    <row r="539" spans="1:22" x14ac:dyDescent="0.25">
      <c r="A539" s="51" t="s">
        <v>3690</v>
      </c>
      <c r="B539" s="92" t="s">
        <v>952</v>
      </c>
      <c r="C539" s="77" t="s">
        <v>123</v>
      </c>
      <c r="D539" s="78">
        <v>60524</v>
      </c>
      <c r="E539" s="79" t="s">
        <v>221</v>
      </c>
      <c r="F539" s="80" t="s">
        <v>160</v>
      </c>
      <c r="G539" s="101">
        <v>2.91</v>
      </c>
      <c r="H539" s="81">
        <v>2.91</v>
      </c>
      <c r="I539" s="116">
        <v>588.54</v>
      </c>
      <c r="J539" s="81">
        <v>492.07</v>
      </c>
      <c r="K539" s="116">
        <v>0</v>
      </c>
      <c r="L539" s="81">
        <v>0</v>
      </c>
      <c r="M539" s="81">
        <f t="shared" si="57"/>
        <v>1431.92</v>
      </c>
      <c r="N539" s="81">
        <f t="shared" si="58"/>
        <v>1431.92</v>
      </c>
      <c r="O539" s="38"/>
      <c r="P539" s="81">
        <v>588.54</v>
      </c>
      <c r="Q539" s="81">
        <v>0</v>
      </c>
      <c r="R539" s="81">
        <v>1712.65</v>
      </c>
      <c r="S539" s="81">
        <v>1712.65</v>
      </c>
      <c r="T539" s="64">
        <f t="shared" si="54"/>
        <v>-280.73</v>
      </c>
      <c r="U539" s="81">
        <f t="shared" si="55"/>
        <v>1431.92</v>
      </c>
      <c r="V539" s="81">
        <f t="shared" si="56"/>
        <v>0</v>
      </c>
    </row>
    <row r="540" spans="1:22" ht="24" x14ac:dyDescent="0.3">
      <c r="A540" s="51" t="s">
        <v>3691</v>
      </c>
      <c r="B540" s="92" t="s">
        <v>953</v>
      </c>
      <c r="C540" s="77" t="s">
        <v>123</v>
      </c>
      <c r="D540" s="78">
        <v>60800</v>
      </c>
      <c r="E540" s="79" t="s">
        <v>256</v>
      </c>
      <c r="F540" s="80" t="s">
        <v>160</v>
      </c>
      <c r="G540" s="101">
        <v>2.91</v>
      </c>
      <c r="H540" s="81">
        <v>2.91</v>
      </c>
      <c r="I540" s="116">
        <v>0.12</v>
      </c>
      <c r="J540" s="81">
        <v>0.1</v>
      </c>
      <c r="K540" s="116">
        <v>51.75</v>
      </c>
      <c r="L540" s="81">
        <v>43.26</v>
      </c>
      <c r="M540" s="81">
        <f t="shared" si="57"/>
        <v>126.17</v>
      </c>
      <c r="N540" s="81">
        <f t="shared" si="58"/>
        <v>126.17</v>
      </c>
      <c r="O540" s="48"/>
      <c r="P540" s="81">
        <v>0.12</v>
      </c>
      <c r="Q540" s="81">
        <v>51.75</v>
      </c>
      <c r="R540" s="81">
        <v>150.94</v>
      </c>
      <c r="S540" s="81">
        <v>150.94</v>
      </c>
      <c r="T540" s="64">
        <f t="shared" si="54"/>
        <v>-24.769999999999996</v>
      </c>
      <c r="U540" s="81">
        <f t="shared" si="55"/>
        <v>0.28999999999999998</v>
      </c>
      <c r="V540" s="81">
        <f t="shared" si="56"/>
        <v>125.88</v>
      </c>
    </row>
    <row r="541" spans="1:22" x14ac:dyDescent="0.25">
      <c r="A541" s="51" t="s">
        <v>3692</v>
      </c>
      <c r="B541" s="92" t="s">
        <v>954</v>
      </c>
      <c r="C541" s="77" t="s">
        <v>123</v>
      </c>
      <c r="D541" s="78">
        <v>60304</v>
      </c>
      <c r="E541" s="79" t="s">
        <v>246</v>
      </c>
      <c r="F541" s="80" t="s">
        <v>209</v>
      </c>
      <c r="G541" s="101">
        <v>116.6</v>
      </c>
      <c r="H541" s="81">
        <v>116.6</v>
      </c>
      <c r="I541" s="116">
        <v>9.39</v>
      </c>
      <c r="J541" s="81">
        <v>7.85</v>
      </c>
      <c r="K541" s="116">
        <v>2.98</v>
      </c>
      <c r="L541" s="81">
        <v>2.4900000000000002</v>
      </c>
      <c r="M541" s="81">
        <f t="shared" si="57"/>
        <v>1205.6400000000001</v>
      </c>
      <c r="N541" s="81">
        <f t="shared" si="58"/>
        <v>1205.6400000000001</v>
      </c>
      <c r="O541" s="38"/>
      <c r="P541" s="81">
        <v>9.39</v>
      </c>
      <c r="Q541" s="81">
        <v>2.98</v>
      </c>
      <c r="R541" s="81">
        <v>1442.34</v>
      </c>
      <c r="S541" s="81">
        <v>1442.34</v>
      </c>
      <c r="T541" s="64">
        <f t="shared" si="54"/>
        <v>-236.69999999999982</v>
      </c>
      <c r="U541" s="81">
        <f t="shared" si="55"/>
        <v>915.31</v>
      </c>
      <c r="V541" s="81">
        <f t="shared" si="56"/>
        <v>290.33</v>
      </c>
    </row>
    <row r="542" spans="1:22" x14ac:dyDescent="0.25">
      <c r="A542" s="51" t="s">
        <v>3693</v>
      </c>
      <c r="B542" s="92" t="s">
        <v>955</v>
      </c>
      <c r="C542" s="77" t="s">
        <v>123</v>
      </c>
      <c r="D542" s="78">
        <v>60305</v>
      </c>
      <c r="E542" s="79" t="s">
        <v>208</v>
      </c>
      <c r="F542" s="80" t="s">
        <v>209</v>
      </c>
      <c r="G542" s="101">
        <v>13.1</v>
      </c>
      <c r="H542" s="81">
        <v>13.1</v>
      </c>
      <c r="I542" s="116">
        <v>8.99</v>
      </c>
      <c r="J542" s="81">
        <v>7.51</v>
      </c>
      <c r="K542" s="116">
        <v>2.98</v>
      </c>
      <c r="L542" s="81">
        <v>2.4900000000000002</v>
      </c>
      <c r="M542" s="81">
        <f t="shared" si="57"/>
        <v>131</v>
      </c>
      <c r="N542" s="81">
        <f t="shared" si="58"/>
        <v>131</v>
      </c>
      <c r="O542" s="38"/>
      <c r="P542" s="81">
        <v>8.99</v>
      </c>
      <c r="Q542" s="81">
        <v>2.98</v>
      </c>
      <c r="R542" s="81">
        <v>156.80000000000001</v>
      </c>
      <c r="S542" s="81">
        <v>156.80000000000001</v>
      </c>
      <c r="T542" s="64">
        <f t="shared" si="54"/>
        <v>-25.800000000000011</v>
      </c>
      <c r="U542" s="81">
        <f t="shared" si="55"/>
        <v>98.38</v>
      </c>
      <c r="V542" s="81">
        <f t="shared" si="56"/>
        <v>32.61</v>
      </c>
    </row>
    <row r="543" spans="1:22" x14ac:dyDescent="0.25">
      <c r="A543" s="51" t="s">
        <v>3694</v>
      </c>
      <c r="B543" s="92" t="s">
        <v>956</v>
      </c>
      <c r="C543" s="77" t="s">
        <v>123</v>
      </c>
      <c r="D543" s="78">
        <v>60314</v>
      </c>
      <c r="E543" s="79" t="s">
        <v>249</v>
      </c>
      <c r="F543" s="80" t="s">
        <v>209</v>
      </c>
      <c r="G543" s="101">
        <v>57.8</v>
      </c>
      <c r="H543" s="81">
        <v>57.8</v>
      </c>
      <c r="I543" s="116">
        <v>12.69</v>
      </c>
      <c r="J543" s="81">
        <v>10.61</v>
      </c>
      <c r="K543" s="116">
        <v>2.61</v>
      </c>
      <c r="L543" s="81">
        <v>2.1800000000000002</v>
      </c>
      <c r="M543" s="81">
        <f t="shared" si="57"/>
        <v>739.26</v>
      </c>
      <c r="N543" s="81">
        <f t="shared" si="58"/>
        <v>739.26</v>
      </c>
      <c r="O543" s="38"/>
      <c r="P543" s="81">
        <v>12.69</v>
      </c>
      <c r="Q543" s="81">
        <v>2.61</v>
      </c>
      <c r="R543" s="81">
        <v>884.34</v>
      </c>
      <c r="S543" s="81">
        <v>884.34</v>
      </c>
      <c r="T543" s="64">
        <f t="shared" si="54"/>
        <v>-145.08000000000004</v>
      </c>
      <c r="U543" s="81">
        <f t="shared" si="55"/>
        <v>613.25</v>
      </c>
      <c r="V543" s="81">
        <f t="shared" si="56"/>
        <v>126</v>
      </c>
    </row>
    <row r="544" spans="1:22" x14ac:dyDescent="0.25">
      <c r="A544" s="51" t="s">
        <v>3695</v>
      </c>
      <c r="B544" s="93" t="s">
        <v>957</v>
      </c>
      <c r="C544" s="97"/>
      <c r="D544" s="97"/>
      <c r="E544" s="83" t="s">
        <v>272</v>
      </c>
      <c r="F544" s="97"/>
      <c r="G544" s="102"/>
      <c r="H544" s="84"/>
      <c r="I544" s="115"/>
      <c r="J544" s="84"/>
      <c r="K544" s="115"/>
      <c r="L544" s="84"/>
      <c r="M544" s="85">
        <f>M545</f>
        <v>9220.7000000000007</v>
      </c>
      <c r="N544" s="85">
        <f>N545</f>
        <v>9220.7000000000007</v>
      </c>
      <c r="O544" s="38"/>
      <c r="P544" s="84"/>
      <c r="Q544" s="84"/>
      <c r="R544" s="85">
        <v>11029.02</v>
      </c>
      <c r="S544" s="85">
        <v>11029.02</v>
      </c>
      <c r="T544" s="64">
        <f t="shared" si="54"/>
        <v>-1808.3199999999997</v>
      </c>
      <c r="U544" s="81">
        <f t="shared" si="55"/>
        <v>0</v>
      </c>
      <c r="V544" s="81">
        <f t="shared" si="56"/>
        <v>0</v>
      </c>
    </row>
    <row r="545" spans="1:22" ht="36" x14ac:dyDescent="0.3">
      <c r="A545" s="51" t="s">
        <v>3696</v>
      </c>
      <c r="B545" s="92" t="s">
        <v>958</v>
      </c>
      <c r="C545" s="77" t="s">
        <v>274</v>
      </c>
      <c r="D545" s="86" t="s">
        <v>275</v>
      </c>
      <c r="E545" s="79" t="s">
        <v>276</v>
      </c>
      <c r="F545" s="80" t="s">
        <v>125</v>
      </c>
      <c r="G545" s="101">
        <v>71.930000000000007</v>
      </c>
      <c r="H545" s="81">
        <v>71.930000000000007</v>
      </c>
      <c r="I545" s="116">
        <v>118.44</v>
      </c>
      <c r="J545" s="81">
        <v>99.02</v>
      </c>
      <c r="K545" s="116">
        <v>34.89</v>
      </c>
      <c r="L545" s="81">
        <v>29.17</v>
      </c>
      <c r="M545" s="81">
        <f>TRUNC(((J545*G545)+(L545*G545)),2)</f>
        <v>9220.7000000000007</v>
      </c>
      <c r="N545" s="81">
        <f>TRUNC(((J545*H545)+(L545*H545)),2)</f>
        <v>9220.7000000000007</v>
      </c>
      <c r="O545" s="49"/>
      <c r="P545" s="81">
        <v>118.44</v>
      </c>
      <c r="Q545" s="81">
        <v>34.89</v>
      </c>
      <c r="R545" s="81">
        <v>11029.02</v>
      </c>
      <c r="S545" s="81">
        <v>11029.02</v>
      </c>
      <c r="T545" s="64">
        <f t="shared" si="54"/>
        <v>-1808.3199999999997</v>
      </c>
      <c r="U545" s="81">
        <f t="shared" si="55"/>
        <v>7122.5</v>
      </c>
      <c r="V545" s="81">
        <f t="shared" si="56"/>
        <v>2098.19</v>
      </c>
    </row>
    <row r="546" spans="1:22" x14ac:dyDescent="0.25">
      <c r="A546" s="51" t="s">
        <v>3697</v>
      </c>
      <c r="B546" s="93" t="s">
        <v>959</v>
      </c>
      <c r="C546" s="97"/>
      <c r="D546" s="97"/>
      <c r="E546" s="83" t="s">
        <v>427</v>
      </c>
      <c r="F546" s="97"/>
      <c r="G546" s="102"/>
      <c r="H546" s="84"/>
      <c r="I546" s="115"/>
      <c r="J546" s="84"/>
      <c r="K546" s="115"/>
      <c r="L546" s="84"/>
      <c r="M546" s="85">
        <f>M547</f>
        <v>984.85</v>
      </c>
      <c r="N546" s="85">
        <f>N547</f>
        <v>984.85</v>
      </c>
      <c r="O546" s="38"/>
      <c r="P546" s="84"/>
      <c r="Q546" s="84"/>
      <c r="R546" s="85">
        <v>1177.9100000000001</v>
      </c>
      <c r="S546" s="85">
        <v>1177.9100000000001</v>
      </c>
      <c r="T546" s="64">
        <f t="shared" si="54"/>
        <v>-193.06000000000006</v>
      </c>
      <c r="U546" s="81">
        <f t="shared" si="55"/>
        <v>0</v>
      </c>
      <c r="V546" s="81">
        <f t="shared" si="56"/>
        <v>0</v>
      </c>
    </row>
    <row r="547" spans="1:22" x14ac:dyDescent="0.25">
      <c r="A547" s="51" t="s">
        <v>3698</v>
      </c>
      <c r="B547" s="92" t="s">
        <v>960</v>
      </c>
      <c r="C547" s="77" t="s">
        <v>123</v>
      </c>
      <c r="D547" s="78">
        <v>60010</v>
      </c>
      <c r="E547" s="79" t="s">
        <v>280</v>
      </c>
      <c r="F547" s="80" t="s">
        <v>160</v>
      </c>
      <c r="G547" s="101">
        <v>0.4</v>
      </c>
      <c r="H547" s="81">
        <v>0.4</v>
      </c>
      <c r="I547" s="116">
        <v>2196.19</v>
      </c>
      <c r="J547" s="81">
        <v>1836.23</v>
      </c>
      <c r="K547" s="116">
        <v>748.6</v>
      </c>
      <c r="L547" s="81">
        <v>625.9</v>
      </c>
      <c r="M547" s="81">
        <f>TRUNC(((J547*G547)+(L547*G547)),2)</f>
        <v>984.85</v>
      </c>
      <c r="N547" s="81">
        <f>TRUNC(((J547*H547)+(L547*H547)),2)</f>
        <v>984.85</v>
      </c>
      <c r="O547" s="38"/>
      <c r="P547" s="81">
        <v>2196.19</v>
      </c>
      <c r="Q547" s="81">
        <v>748.6</v>
      </c>
      <c r="R547" s="81">
        <v>1177.9100000000001</v>
      </c>
      <c r="S547" s="81">
        <v>1177.9100000000001</v>
      </c>
      <c r="T547" s="64">
        <f t="shared" si="54"/>
        <v>-193.06000000000006</v>
      </c>
      <c r="U547" s="81">
        <f t="shared" si="55"/>
        <v>734.49</v>
      </c>
      <c r="V547" s="81">
        <f t="shared" si="56"/>
        <v>250.36</v>
      </c>
    </row>
    <row r="548" spans="1:22" x14ac:dyDescent="0.25">
      <c r="A548" s="51" t="s">
        <v>3699</v>
      </c>
      <c r="B548" s="91" t="s">
        <v>961</v>
      </c>
      <c r="C548" s="95"/>
      <c r="D548" s="95"/>
      <c r="E548" s="74" t="s">
        <v>46</v>
      </c>
      <c r="F548" s="95"/>
      <c r="G548" s="100"/>
      <c r="H548" s="75"/>
      <c r="I548" s="115"/>
      <c r="J548" s="75"/>
      <c r="K548" s="115"/>
      <c r="L548" s="75"/>
      <c r="M548" s="76">
        <f>SUM(M549:M580)</f>
        <v>12588.67</v>
      </c>
      <c r="N548" s="76">
        <f>SUM(N549:N580)</f>
        <v>12588.67</v>
      </c>
      <c r="O548" s="38"/>
      <c r="P548" s="75"/>
      <c r="Q548" s="75"/>
      <c r="R548" s="76">
        <v>15064.18</v>
      </c>
      <c r="S548" s="76">
        <v>15064.18</v>
      </c>
      <c r="T548" s="64">
        <f t="shared" si="54"/>
        <v>-2475.5100000000002</v>
      </c>
      <c r="U548" s="81">
        <f t="shared" si="55"/>
        <v>0</v>
      </c>
      <c r="V548" s="81">
        <f t="shared" si="56"/>
        <v>0</v>
      </c>
    </row>
    <row r="549" spans="1:22" ht="24" x14ac:dyDescent="0.3">
      <c r="A549" s="51" t="s">
        <v>3700</v>
      </c>
      <c r="B549" s="92" t="s">
        <v>962</v>
      </c>
      <c r="C549" s="77" t="s">
        <v>194</v>
      </c>
      <c r="D549" s="78">
        <v>91926</v>
      </c>
      <c r="E549" s="82" t="s">
        <v>3067</v>
      </c>
      <c r="F549" s="80" t="s">
        <v>138</v>
      </c>
      <c r="G549" s="101">
        <v>250</v>
      </c>
      <c r="H549" s="81">
        <v>250</v>
      </c>
      <c r="I549" s="116">
        <v>3.05</v>
      </c>
      <c r="J549" s="81">
        <v>2.5499999999999998</v>
      </c>
      <c r="K549" s="116">
        <v>1.0900000000000001</v>
      </c>
      <c r="L549" s="81">
        <v>0.91</v>
      </c>
      <c r="M549" s="81">
        <f t="shared" ref="M549:M580" si="59">TRUNC(((J549*G549)+(L549*G549)),2)</f>
        <v>865</v>
      </c>
      <c r="N549" s="81">
        <f t="shared" ref="N549:N580" si="60">TRUNC(((J549*H549)+(L549*H549)),2)</f>
        <v>865</v>
      </c>
      <c r="O549" s="48"/>
      <c r="P549" s="81">
        <v>3.05</v>
      </c>
      <c r="Q549" s="81">
        <v>1.0900000000000001</v>
      </c>
      <c r="R549" s="81">
        <v>1035</v>
      </c>
      <c r="S549" s="81">
        <v>1035</v>
      </c>
      <c r="T549" s="64">
        <f t="shared" si="54"/>
        <v>-170</v>
      </c>
      <c r="U549" s="81">
        <f t="shared" si="55"/>
        <v>637.5</v>
      </c>
      <c r="V549" s="81">
        <f t="shared" si="56"/>
        <v>227.5</v>
      </c>
    </row>
    <row r="550" spans="1:22" x14ac:dyDescent="0.25">
      <c r="A550" s="51" t="s">
        <v>3701</v>
      </c>
      <c r="B550" s="92" t="s">
        <v>963</v>
      </c>
      <c r="C550" s="77" t="s">
        <v>123</v>
      </c>
      <c r="D550" s="78">
        <v>70564</v>
      </c>
      <c r="E550" s="79" t="s">
        <v>964</v>
      </c>
      <c r="F550" s="80" t="s">
        <v>138</v>
      </c>
      <c r="G550" s="101">
        <v>320</v>
      </c>
      <c r="H550" s="81">
        <v>320</v>
      </c>
      <c r="I550" s="116">
        <v>4.13</v>
      </c>
      <c r="J550" s="81">
        <v>3.45</v>
      </c>
      <c r="K550" s="116">
        <v>2.2400000000000002</v>
      </c>
      <c r="L550" s="81">
        <v>1.87</v>
      </c>
      <c r="M550" s="81">
        <f t="shared" si="59"/>
        <v>1702.4</v>
      </c>
      <c r="N550" s="81">
        <f t="shared" si="60"/>
        <v>1702.4</v>
      </c>
      <c r="O550" s="38"/>
      <c r="P550" s="81">
        <v>4.13</v>
      </c>
      <c r="Q550" s="81">
        <v>2.2400000000000002</v>
      </c>
      <c r="R550" s="81">
        <v>2038.4</v>
      </c>
      <c r="S550" s="81">
        <v>2038.4</v>
      </c>
      <c r="T550" s="64">
        <f t="shared" si="54"/>
        <v>-336</v>
      </c>
      <c r="U550" s="81">
        <f t="shared" si="55"/>
        <v>1104</v>
      </c>
      <c r="V550" s="81">
        <f t="shared" si="56"/>
        <v>598.4</v>
      </c>
    </row>
    <row r="551" spans="1:22" x14ac:dyDescent="0.25">
      <c r="A551" s="51" t="s">
        <v>3702</v>
      </c>
      <c r="B551" s="92" t="s">
        <v>965</v>
      </c>
      <c r="C551" s="77" t="s">
        <v>123</v>
      </c>
      <c r="D551" s="78">
        <v>70585</v>
      </c>
      <c r="E551" s="79" t="s">
        <v>966</v>
      </c>
      <c r="F551" s="80" t="s">
        <v>138</v>
      </c>
      <c r="G551" s="101">
        <v>10</v>
      </c>
      <c r="H551" s="81">
        <v>10</v>
      </c>
      <c r="I551" s="116">
        <v>15.48</v>
      </c>
      <c r="J551" s="81">
        <v>12.94</v>
      </c>
      <c r="K551" s="116">
        <v>2.98</v>
      </c>
      <c r="L551" s="81">
        <v>2.4900000000000002</v>
      </c>
      <c r="M551" s="81">
        <f t="shared" si="59"/>
        <v>154.30000000000001</v>
      </c>
      <c r="N551" s="81">
        <f t="shared" si="60"/>
        <v>154.30000000000001</v>
      </c>
      <c r="O551" s="38"/>
      <c r="P551" s="81">
        <v>15.48</v>
      </c>
      <c r="Q551" s="81">
        <v>2.98</v>
      </c>
      <c r="R551" s="81">
        <v>184.6</v>
      </c>
      <c r="S551" s="81">
        <v>184.6</v>
      </c>
      <c r="T551" s="64">
        <f t="shared" si="54"/>
        <v>-30.299999999999983</v>
      </c>
      <c r="U551" s="81">
        <f t="shared" si="55"/>
        <v>129.4</v>
      </c>
      <c r="V551" s="81">
        <f t="shared" si="56"/>
        <v>24.9</v>
      </c>
    </row>
    <row r="552" spans="1:22" ht="36" x14ac:dyDescent="0.3">
      <c r="A552" s="51" t="s">
        <v>3703</v>
      </c>
      <c r="B552" s="92" t="s">
        <v>967</v>
      </c>
      <c r="C552" s="77" t="s">
        <v>194</v>
      </c>
      <c r="D552" s="78">
        <v>92984</v>
      </c>
      <c r="E552" s="82" t="s">
        <v>3093</v>
      </c>
      <c r="F552" s="80" t="s">
        <v>138</v>
      </c>
      <c r="G552" s="101">
        <v>40</v>
      </c>
      <c r="H552" s="81">
        <v>40</v>
      </c>
      <c r="I552" s="116">
        <v>24.2</v>
      </c>
      <c r="J552" s="81">
        <v>20.23</v>
      </c>
      <c r="K552" s="116">
        <v>2.29</v>
      </c>
      <c r="L552" s="81">
        <v>1.91</v>
      </c>
      <c r="M552" s="81">
        <f t="shared" si="59"/>
        <v>885.6</v>
      </c>
      <c r="N552" s="81">
        <f t="shared" si="60"/>
        <v>885.6</v>
      </c>
      <c r="O552" s="48"/>
      <c r="P552" s="81">
        <v>24.2</v>
      </c>
      <c r="Q552" s="81">
        <v>2.29</v>
      </c>
      <c r="R552" s="81">
        <v>1059.5999999999999</v>
      </c>
      <c r="S552" s="81">
        <v>1059.5999999999999</v>
      </c>
      <c r="T552" s="64">
        <f t="shared" si="54"/>
        <v>-173.99999999999989</v>
      </c>
      <c r="U552" s="81">
        <f t="shared" si="55"/>
        <v>809.2</v>
      </c>
      <c r="V552" s="81">
        <f t="shared" si="56"/>
        <v>76.400000000000006</v>
      </c>
    </row>
    <row r="553" spans="1:22" x14ac:dyDescent="0.25">
      <c r="A553" s="51" t="s">
        <v>3704</v>
      </c>
      <c r="B553" s="92" t="s">
        <v>968</v>
      </c>
      <c r="C553" s="77" t="s">
        <v>123</v>
      </c>
      <c r="D553" s="78">
        <v>70682</v>
      </c>
      <c r="E553" s="79" t="s">
        <v>969</v>
      </c>
      <c r="F553" s="80" t="s">
        <v>120</v>
      </c>
      <c r="G553" s="101">
        <v>20</v>
      </c>
      <c r="H553" s="81">
        <v>20</v>
      </c>
      <c r="I553" s="116">
        <v>5.22</v>
      </c>
      <c r="J553" s="81">
        <v>4.3600000000000003</v>
      </c>
      <c r="K553" s="116">
        <v>5.61</v>
      </c>
      <c r="L553" s="81">
        <v>4.6900000000000004</v>
      </c>
      <c r="M553" s="81">
        <f t="shared" si="59"/>
        <v>181</v>
      </c>
      <c r="N553" s="81">
        <f t="shared" si="60"/>
        <v>181</v>
      </c>
      <c r="O553" s="38"/>
      <c r="P553" s="81">
        <v>5.22</v>
      </c>
      <c r="Q553" s="81">
        <v>5.61</v>
      </c>
      <c r="R553" s="81">
        <v>216.6</v>
      </c>
      <c r="S553" s="81">
        <v>216.6</v>
      </c>
      <c r="T553" s="64">
        <f t="shared" si="54"/>
        <v>-35.599999999999994</v>
      </c>
      <c r="U553" s="81">
        <f t="shared" si="55"/>
        <v>87.2</v>
      </c>
      <c r="V553" s="81">
        <f t="shared" si="56"/>
        <v>93.8</v>
      </c>
    </row>
    <row r="554" spans="1:22" x14ac:dyDescent="0.25">
      <c r="A554" s="51" t="s">
        <v>3705</v>
      </c>
      <c r="B554" s="92" t="s">
        <v>970</v>
      </c>
      <c r="C554" s="77" t="s">
        <v>123</v>
      </c>
      <c r="D554" s="78">
        <v>70710</v>
      </c>
      <c r="E554" s="79" t="s">
        <v>971</v>
      </c>
      <c r="F554" s="80" t="s">
        <v>120</v>
      </c>
      <c r="G554" s="101">
        <v>1</v>
      </c>
      <c r="H554" s="81">
        <v>1</v>
      </c>
      <c r="I554" s="116">
        <v>72.58</v>
      </c>
      <c r="J554" s="81">
        <v>60.68</v>
      </c>
      <c r="K554" s="116">
        <v>78.11</v>
      </c>
      <c r="L554" s="81">
        <v>65.3</v>
      </c>
      <c r="M554" s="81">
        <f t="shared" si="59"/>
        <v>125.98</v>
      </c>
      <c r="N554" s="81">
        <f t="shared" si="60"/>
        <v>125.98</v>
      </c>
      <c r="O554" s="38"/>
      <c r="P554" s="81">
        <v>72.58</v>
      </c>
      <c r="Q554" s="81">
        <v>78.11</v>
      </c>
      <c r="R554" s="81">
        <v>150.69</v>
      </c>
      <c r="S554" s="81">
        <v>150.69</v>
      </c>
      <c r="T554" s="64">
        <f t="shared" si="54"/>
        <v>-24.709999999999994</v>
      </c>
      <c r="U554" s="81">
        <f t="shared" si="55"/>
        <v>60.68</v>
      </c>
      <c r="V554" s="81">
        <f t="shared" si="56"/>
        <v>65.3</v>
      </c>
    </row>
    <row r="555" spans="1:22" ht="36" x14ac:dyDescent="0.3">
      <c r="A555" s="51" t="s">
        <v>3706</v>
      </c>
      <c r="B555" s="92" t="s">
        <v>972</v>
      </c>
      <c r="C555" s="77" t="s">
        <v>194</v>
      </c>
      <c r="D555" s="78">
        <v>101879</v>
      </c>
      <c r="E555" s="79" t="s">
        <v>973</v>
      </c>
      <c r="F555" s="80" t="s">
        <v>120</v>
      </c>
      <c r="G555" s="101">
        <v>1</v>
      </c>
      <c r="H555" s="81">
        <v>1</v>
      </c>
      <c r="I555" s="116">
        <v>525.73</v>
      </c>
      <c r="J555" s="81">
        <v>439.56</v>
      </c>
      <c r="K555" s="116">
        <v>22.47</v>
      </c>
      <c r="L555" s="81">
        <v>18.78</v>
      </c>
      <c r="M555" s="81">
        <f t="shared" si="59"/>
        <v>458.34</v>
      </c>
      <c r="N555" s="81">
        <f t="shared" si="60"/>
        <v>458.34</v>
      </c>
      <c r="O555" s="48"/>
      <c r="P555" s="81">
        <v>525.73</v>
      </c>
      <c r="Q555" s="81">
        <v>22.47</v>
      </c>
      <c r="R555" s="81">
        <v>548.20000000000005</v>
      </c>
      <c r="S555" s="81">
        <v>548.20000000000005</v>
      </c>
      <c r="T555" s="64">
        <f t="shared" si="54"/>
        <v>-89.86000000000007</v>
      </c>
      <c r="U555" s="81">
        <f t="shared" si="55"/>
        <v>439.56</v>
      </c>
      <c r="V555" s="81">
        <f t="shared" si="56"/>
        <v>18.78</v>
      </c>
    </row>
    <row r="556" spans="1:22" x14ac:dyDescent="0.25">
      <c r="A556" s="51" t="s">
        <v>3707</v>
      </c>
      <c r="B556" s="92" t="s">
        <v>974</v>
      </c>
      <c r="C556" s="77" t="s">
        <v>123</v>
      </c>
      <c r="D556" s="78">
        <v>71184</v>
      </c>
      <c r="E556" s="79" t="s">
        <v>319</v>
      </c>
      <c r="F556" s="80" t="s">
        <v>120</v>
      </c>
      <c r="G556" s="101">
        <v>3</v>
      </c>
      <c r="H556" s="81">
        <v>3</v>
      </c>
      <c r="I556" s="116">
        <v>88.98</v>
      </c>
      <c r="J556" s="81">
        <v>74.39</v>
      </c>
      <c r="K556" s="116">
        <v>37.36</v>
      </c>
      <c r="L556" s="81">
        <v>31.23</v>
      </c>
      <c r="M556" s="81">
        <f t="shared" si="59"/>
        <v>316.86</v>
      </c>
      <c r="N556" s="81">
        <f t="shared" si="60"/>
        <v>316.86</v>
      </c>
      <c r="O556" s="38"/>
      <c r="P556" s="81">
        <v>88.98</v>
      </c>
      <c r="Q556" s="81">
        <v>37.36</v>
      </c>
      <c r="R556" s="81">
        <v>379.02</v>
      </c>
      <c r="S556" s="81">
        <v>379.02</v>
      </c>
      <c r="T556" s="64">
        <f t="shared" si="54"/>
        <v>-62.159999999999968</v>
      </c>
      <c r="U556" s="81">
        <f t="shared" si="55"/>
        <v>223.17</v>
      </c>
      <c r="V556" s="81">
        <f t="shared" si="56"/>
        <v>93.69</v>
      </c>
    </row>
    <row r="557" spans="1:22" ht="24" x14ac:dyDescent="0.3">
      <c r="A557" s="51" t="s">
        <v>3708</v>
      </c>
      <c r="B557" s="92" t="s">
        <v>975</v>
      </c>
      <c r="C557" s="77" t="s">
        <v>194</v>
      </c>
      <c r="D557" s="78">
        <v>93655</v>
      </c>
      <c r="E557" s="79" t="s">
        <v>819</v>
      </c>
      <c r="F557" s="80" t="s">
        <v>120</v>
      </c>
      <c r="G557" s="101">
        <v>3</v>
      </c>
      <c r="H557" s="81">
        <v>3</v>
      </c>
      <c r="I557" s="116">
        <v>9.69</v>
      </c>
      <c r="J557" s="81">
        <v>8.1</v>
      </c>
      <c r="K557" s="116">
        <v>2.5</v>
      </c>
      <c r="L557" s="81">
        <v>2.09</v>
      </c>
      <c r="M557" s="81">
        <f t="shared" si="59"/>
        <v>30.57</v>
      </c>
      <c r="N557" s="81">
        <f t="shared" si="60"/>
        <v>30.57</v>
      </c>
      <c r="O557" s="48"/>
      <c r="P557" s="81">
        <v>9.69</v>
      </c>
      <c r="Q557" s="81">
        <v>2.5</v>
      </c>
      <c r="R557" s="81">
        <v>36.57</v>
      </c>
      <c r="S557" s="81">
        <v>36.57</v>
      </c>
      <c r="T557" s="64">
        <f t="shared" si="54"/>
        <v>-6</v>
      </c>
      <c r="U557" s="81">
        <f t="shared" si="55"/>
        <v>24.3</v>
      </c>
      <c r="V557" s="81">
        <f t="shared" si="56"/>
        <v>6.27</v>
      </c>
    </row>
    <row r="558" spans="1:22" x14ac:dyDescent="0.25">
      <c r="A558" s="51" t="s">
        <v>3709</v>
      </c>
      <c r="B558" s="92" t="s">
        <v>976</v>
      </c>
      <c r="C558" s="77" t="s">
        <v>123</v>
      </c>
      <c r="D558" s="78">
        <v>71175</v>
      </c>
      <c r="E558" s="79" t="s">
        <v>977</v>
      </c>
      <c r="F558" s="80" t="s">
        <v>120</v>
      </c>
      <c r="G558" s="101">
        <v>1</v>
      </c>
      <c r="H558" s="81">
        <v>1</v>
      </c>
      <c r="I558" s="116">
        <v>317.56</v>
      </c>
      <c r="J558" s="81">
        <v>265.51</v>
      </c>
      <c r="K558" s="116">
        <v>33.619999999999997</v>
      </c>
      <c r="L558" s="81">
        <v>28.1</v>
      </c>
      <c r="M558" s="81">
        <f t="shared" si="59"/>
        <v>293.61</v>
      </c>
      <c r="N558" s="81">
        <f t="shared" si="60"/>
        <v>293.61</v>
      </c>
      <c r="O558" s="38"/>
      <c r="P558" s="81">
        <v>317.56</v>
      </c>
      <c r="Q558" s="81">
        <v>33.619999999999997</v>
      </c>
      <c r="R558" s="81">
        <v>351.18</v>
      </c>
      <c r="S558" s="81">
        <v>351.18</v>
      </c>
      <c r="T558" s="64">
        <f t="shared" si="54"/>
        <v>-57.569999999999993</v>
      </c>
      <c r="U558" s="81">
        <f t="shared" si="55"/>
        <v>265.51</v>
      </c>
      <c r="V558" s="81">
        <f t="shared" si="56"/>
        <v>28.1</v>
      </c>
    </row>
    <row r="559" spans="1:22" ht="24" x14ac:dyDescent="0.3">
      <c r="A559" s="51" t="s">
        <v>3710</v>
      </c>
      <c r="B559" s="92" t="s">
        <v>978</v>
      </c>
      <c r="C559" s="77" t="s">
        <v>194</v>
      </c>
      <c r="D559" s="78">
        <v>93656</v>
      </c>
      <c r="E559" s="79" t="s">
        <v>979</v>
      </c>
      <c r="F559" s="80" t="s">
        <v>120</v>
      </c>
      <c r="G559" s="101">
        <v>10</v>
      </c>
      <c r="H559" s="81">
        <v>10</v>
      </c>
      <c r="I559" s="116">
        <v>9.69</v>
      </c>
      <c r="J559" s="81">
        <v>8.1</v>
      </c>
      <c r="K559" s="116">
        <v>2.5</v>
      </c>
      <c r="L559" s="81">
        <v>2.09</v>
      </c>
      <c r="M559" s="81">
        <f t="shared" si="59"/>
        <v>101.9</v>
      </c>
      <c r="N559" s="81">
        <f t="shared" si="60"/>
        <v>101.9</v>
      </c>
      <c r="O559" s="48"/>
      <c r="P559" s="81">
        <v>9.69</v>
      </c>
      <c r="Q559" s="81">
        <v>2.5</v>
      </c>
      <c r="R559" s="81">
        <v>121.9</v>
      </c>
      <c r="S559" s="81">
        <v>121.9</v>
      </c>
      <c r="T559" s="64">
        <f t="shared" si="54"/>
        <v>-20</v>
      </c>
      <c r="U559" s="81">
        <f t="shared" si="55"/>
        <v>81</v>
      </c>
      <c r="V559" s="81">
        <f t="shared" si="56"/>
        <v>20.9</v>
      </c>
    </row>
    <row r="560" spans="1:22" ht="24" x14ac:dyDescent="0.3">
      <c r="A560" s="51" t="s">
        <v>3711</v>
      </c>
      <c r="B560" s="92" t="s">
        <v>980</v>
      </c>
      <c r="C560" s="77" t="s">
        <v>194</v>
      </c>
      <c r="D560" s="78">
        <v>93654</v>
      </c>
      <c r="E560" s="82" t="s">
        <v>3087</v>
      </c>
      <c r="F560" s="80" t="s">
        <v>120</v>
      </c>
      <c r="G560" s="101">
        <v>2</v>
      </c>
      <c r="H560" s="81">
        <v>2</v>
      </c>
      <c r="I560" s="116">
        <v>9.2100000000000009</v>
      </c>
      <c r="J560" s="81">
        <v>7.7</v>
      </c>
      <c r="K560" s="116">
        <v>1.79</v>
      </c>
      <c r="L560" s="81">
        <v>1.49</v>
      </c>
      <c r="M560" s="81">
        <f t="shared" si="59"/>
        <v>18.38</v>
      </c>
      <c r="N560" s="81">
        <f t="shared" si="60"/>
        <v>18.38</v>
      </c>
      <c r="O560" s="48"/>
      <c r="P560" s="81">
        <v>9.2100000000000009</v>
      </c>
      <c r="Q560" s="81">
        <v>1.79</v>
      </c>
      <c r="R560" s="81">
        <v>22</v>
      </c>
      <c r="S560" s="81">
        <v>22</v>
      </c>
      <c r="T560" s="64">
        <f t="shared" si="54"/>
        <v>-3.620000000000001</v>
      </c>
      <c r="U560" s="81">
        <f t="shared" si="55"/>
        <v>15.4</v>
      </c>
      <c r="V560" s="81">
        <f t="shared" si="56"/>
        <v>2.98</v>
      </c>
    </row>
    <row r="561" spans="1:22" x14ac:dyDescent="0.25">
      <c r="A561" s="51" t="s">
        <v>3712</v>
      </c>
      <c r="B561" s="92" t="s">
        <v>981</v>
      </c>
      <c r="C561" s="77" t="s">
        <v>123</v>
      </c>
      <c r="D561" s="78">
        <v>71450</v>
      </c>
      <c r="E561" s="79" t="s">
        <v>327</v>
      </c>
      <c r="F561" s="80" t="s">
        <v>120</v>
      </c>
      <c r="G561" s="101">
        <v>11</v>
      </c>
      <c r="H561" s="81">
        <v>11</v>
      </c>
      <c r="I561" s="116">
        <v>139.65</v>
      </c>
      <c r="J561" s="81">
        <v>116.76</v>
      </c>
      <c r="K561" s="116">
        <v>22.42</v>
      </c>
      <c r="L561" s="81">
        <v>18.739999999999998</v>
      </c>
      <c r="M561" s="81">
        <f t="shared" si="59"/>
        <v>1490.5</v>
      </c>
      <c r="N561" s="81">
        <f t="shared" si="60"/>
        <v>1490.5</v>
      </c>
      <c r="O561" s="38"/>
      <c r="P561" s="81">
        <v>139.65</v>
      </c>
      <c r="Q561" s="81">
        <v>22.42</v>
      </c>
      <c r="R561" s="81">
        <v>1782.77</v>
      </c>
      <c r="S561" s="81">
        <v>1782.77</v>
      </c>
      <c r="T561" s="64">
        <f t="shared" si="54"/>
        <v>-292.27</v>
      </c>
      <c r="U561" s="81">
        <f t="shared" si="55"/>
        <v>1284.3599999999999</v>
      </c>
      <c r="V561" s="81">
        <f t="shared" si="56"/>
        <v>206.14</v>
      </c>
    </row>
    <row r="562" spans="1:22" x14ac:dyDescent="0.25">
      <c r="A562" s="51" t="s">
        <v>3713</v>
      </c>
      <c r="B562" s="92" t="s">
        <v>982</v>
      </c>
      <c r="C562" s="77" t="s">
        <v>123</v>
      </c>
      <c r="D562" s="78">
        <v>71194</v>
      </c>
      <c r="E562" s="79" t="s">
        <v>983</v>
      </c>
      <c r="F562" s="80" t="s">
        <v>138</v>
      </c>
      <c r="G562" s="101">
        <v>130</v>
      </c>
      <c r="H562" s="81">
        <v>130</v>
      </c>
      <c r="I562" s="116">
        <v>2.5299999999999998</v>
      </c>
      <c r="J562" s="81">
        <v>2.11</v>
      </c>
      <c r="K562" s="116">
        <v>6.35</v>
      </c>
      <c r="L562" s="81">
        <v>5.3</v>
      </c>
      <c r="M562" s="81">
        <f t="shared" si="59"/>
        <v>963.3</v>
      </c>
      <c r="N562" s="81">
        <f t="shared" si="60"/>
        <v>963.3</v>
      </c>
      <c r="O562" s="38"/>
      <c r="P562" s="81">
        <v>2.5299999999999998</v>
      </c>
      <c r="Q562" s="81">
        <v>6.35</v>
      </c>
      <c r="R562" s="81">
        <v>1154.4000000000001</v>
      </c>
      <c r="S562" s="81">
        <v>1154.4000000000001</v>
      </c>
      <c r="T562" s="64">
        <f t="shared" si="54"/>
        <v>-191.10000000000014</v>
      </c>
      <c r="U562" s="81">
        <f t="shared" si="55"/>
        <v>274.3</v>
      </c>
      <c r="V562" s="81">
        <f t="shared" si="56"/>
        <v>689</v>
      </c>
    </row>
    <row r="563" spans="1:22" x14ac:dyDescent="0.25">
      <c r="A563" s="51" t="s">
        <v>3714</v>
      </c>
      <c r="B563" s="92" t="s">
        <v>984</v>
      </c>
      <c r="C563" s="77" t="s">
        <v>123</v>
      </c>
      <c r="D563" s="78">
        <v>71198</v>
      </c>
      <c r="E563" s="79" t="s">
        <v>985</v>
      </c>
      <c r="F563" s="80" t="s">
        <v>138</v>
      </c>
      <c r="G563" s="101">
        <v>9</v>
      </c>
      <c r="H563" s="81">
        <v>9</v>
      </c>
      <c r="I563" s="116">
        <v>5.27</v>
      </c>
      <c r="J563" s="81">
        <v>4.4000000000000004</v>
      </c>
      <c r="K563" s="116">
        <v>18.68</v>
      </c>
      <c r="L563" s="81">
        <v>15.61</v>
      </c>
      <c r="M563" s="81">
        <f t="shared" si="59"/>
        <v>180.09</v>
      </c>
      <c r="N563" s="81">
        <f t="shared" si="60"/>
        <v>180.09</v>
      </c>
      <c r="O563" s="38"/>
      <c r="P563" s="81">
        <v>5.27</v>
      </c>
      <c r="Q563" s="81">
        <v>18.68</v>
      </c>
      <c r="R563" s="81">
        <v>215.55</v>
      </c>
      <c r="S563" s="81">
        <v>215.55</v>
      </c>
      <c r="T563" s="64">
        <f t="shared" si="54"/>
        <v>-35.460000000000008</v>
      </c>
      <c r="U563" s="81">
        <f t="shared" si="55"/>
        <v>39.6</v>
      </c>
      <c r="V563" s="81">
        <f t="shared" si="56"/>
        <v>140.49</v>
      </c>
    </row>
    <row r="564" spans="1:22" x14ac:dyDescent="0.25">
      <c r="A564" s="51" t="s">
        <v>3715</v>
      </c>
      <c r="B564" s="92" t="s">
        <v>986</v>
      </c>
      <c r="C564" s="77" t="s">
        <v>123</v>
      </c>
      <c r="D564" s="78">
        <v>70371</v>
      </c>
      <c r="E564" s="79" t="s">
        <v>285</v>
      </c>
      <c r="F564" s="80" t="s">
        <v>120</v>
      </c>
      <c r="G564" s="101">
        <v>6</v>
      </c>
      <c r="H564" s="81">
        <v>6</v>
      </c>
      <c r="I564" s="116">
        <v>1.47</v>
      </c>
      <c r="J564" s="81">
        <v>1.22</v>
      </c>
      <c r="K564" s="116">
        <v>0.37</v>
      </c>
      <c r="L564" s="81">
        <v>0.3</v>
      </c>
      <c r="M564" s="81">
        <f t="shared" si="59"/>
        <v>9.1199999999999992</v>
      </c>
      <c r="N564" s="81">
        <f t="shared" si="60"/>
        <v>9.1199999999999992</v>
      </c>
      <c r="O564" s="38"/>
      <c r="P564" s="81">
        <v>1.47</v>
      </c>
      <c r="Q564" s="81">
        <v>0.37</v>
      </c>
      <c r="R564" s="81">
        <v>11.04</v>
      </c>
      <c r="S564" s="81">
        <v>11.04</v>
      </c>
      <c r="T564" s="64">
        <f t="shared" si="54"/>
        <v>-1.92</v>
      </c>
      <c r="U564" s="81">
        <f t="shared" si="55"/>
        <v>7.32</v>
      </c>
      <c r="V564" s="81">
        <f t="shared" si="56"/>
        <v>1.8</v>
      </c>
    </row>
    <row r="565" spans="1:22" x14ac:dyDescent="0.25">
      <c r="A565" s="51" t="s">
        <v>3716</v>
      </c>
      <c r="B565" s="92" t="s">
        <v>987</v>
      </c>
      <c r="C565" s="77" t="s">
        <v>123</v>
      </c>
      <c r="D565" s="78">
        <v>70421</v>
      </c>
      <c r="E565" s="79" t="s">
        <v>795</v>
      </c>
      <c r="F565" s="80" t="s">
        <v>796</v>
      </c>
      <c r="G565" s="101">
        <v>6</v>
      </c>
      <c r="H565" s="81">
        <v>6</v>
      </c>
      <c r="I565" s="116">
        <v>1.78</v>
      </c>
      <c r="J565" s="81">
        <v>1.48</v>
      </c>
      <c r="K565" s="116">
        <v>0.37</v>
      </c>
      <c r="L565" s="81">
        <v>0.3</v>
      </c>
      <c r="M565" s="81">
        <f t="shared" si="59"/>
        <v>10.68</v>
      </c>
      <c r="N565" s="81">
        <f t="shared" si="60"/>
        <v>10.68</v>
      </c>
      <c r="O565" s="38"/>
      <c r="P565" s="81">
        <v>1.78</v>
      </c>
      <c r="Q565" s="81">
        <v>0.37</v>
      </c>
      <c r="R565" s="81">
        <v>12.9</v>
      </c>
      <c r="S565" s="81">
        <v>12.9</v>
      </c>
      <c r="T565" s="64">
        <f t="shared" si="54"/>
        <v>-2.2200000000000006</v>
      </c>
      <c r="U565" s="81">
        <f t="shared" si="55"/>
        <v>8.8800000000000008</v>
      </c>
      <c r="V565" s="81">
        <f t="shared" si="56"/>
        <v>1.8</v>
      </c>
    </row>
    <row r="566" spans="1:22" x14ac:dyDescent="0.25">
      <c r="A566" s="51" t="s">
        <v>3717</v>
      </c>
      <c r="B566" s="92" t="s">
        <v>988</v>
      </c>
      <c r="C566" s="77" t="s">
        <v>123</v>
      </c>
      <c r="D566" s="78">
        <v>71201</v>
      </c>
      <c r="E566" s="79" t="s">
        <v>989</v>
      </c>
      <c r="F566" s="80" t="s">
        <v>138</v>
      </c>
      <c r="G566" s="101">
        <v>9</v>
      </c>
      <c r="H566" s="81">
        <v>9</v>
      </c>
      <c r="I566" s="116">
        <v>5.33</v>
      </c>
      <c r="J566" s="81">
        <v>4.45</v>
      </c>
      <c r="K566" s="116">
        <v>6.35</v>
      </c>
      <c r="L566" s="81">
        <v>5.3</v>
      </c>
      <c r="M566" s="81">
        <f t="shared" si="59"/>
        <v>87.75</v>
      </c>
      <c r="N566" s="81">
        <f t="shared" si="60"/>
        <v>87.75</v>
      </c>
      <c r="O566" s="38"/>
      <c r="P566" s="81">
        <v>5.33</v>
      </c>
      <c r="Q566" s="81">
        <v>6.35</v>
      </c>
      <c r="R566" s="81">
        <v>105.12</v>
      </c>
      <c r="S566" s="81">
        <v>105.12</v>
      </c>
      <c r="T566" s="64">
        <f t="shared" si="54"/>
        <v>-17.370000000000005</v>
      </c>
      <c r="U566" s="81">
        <f t="shared" si="55"/>
        <v>40.049999999999997</v>
      </c>
      <c r="V566" s="81">
        <f t="shared" si="56"/>
        <v>47.7</v>
      </c>
    </row>
    <row r="567" spans="1:22" ht="24" x14ac:dyDescent="0.3">
      <c r="A567" s="51" t="s">
        <v>3718</v>
      </c>
      <c r="B567" s="92" t="s">
        <v>990</v>
      </c>
      <c r="C567" s="77" t="s">
        <v>194</v>
      </c>
      <c r="D567" s="78">
        <v>91875</v>
      </c>
      <c r="E567" s="79" t="s">
        <v>991</v>
      </c>
      <c r="F567" s="80" t="s">
        <v>120</v>
      </c>
      <c r="G567" s="101">
        <v>6</v>
      </c>
      <c r="H567" s="81">
        <v>6</v>
      </c>
      <c r="I567" s="116">
        <v>2.39</v>
      </c>
      <c r="J567" s="81">
        <v>1.99</v>
      </c>
      <c r="K567" s="116">
        <v>5.25</v>
      </c>
      <c r="L567" s="81">
        <v>4.38</v>
      </c>
      <c r="M567" s="81">
        <f t="shared" si="59"/>
        <v>38.22</v>
      </c>
      <c r="N567" s="81">
        <f t="shared" si="60"/>
        <v>38.22</v>
      </c>
      <c r="O567" s="48"/>
      <c r="P567" s="81">
        <v>2.39</v>
      </c>
      <c r="Q567" s="81">
        <v>5.25</v>
      </c>
      <c r="R567" s="81">
        <v>45.84</v>
      </c>
      <c r="S567" s="81">
        <v>45.84</v>
      </c>
      <c r="T567" s="64">
        <f t="shared" si="54"/>
        <v>-7.6200000000000045</v>
      </c>
      <c r="U567" s="81">
        <f t="shared" si="55"/>
        <v>11.94</v>
      </c>
      <c r="V567" s="81">
        <f t="shared" si="56"/>
        <v>26.28</v>
      </c>
    </row>
    <row r="568" spans="1:22" x14ac:dyDescent="0.25">
      <c r="A568" s="51" t="s">
        <v>3719</v>
      </c>
      <c r="B568" s="92" t="s">
        <v>992</v>
      </c>
      <c r="C568" s="77" t="s">
        <v>123</v>
      </c>
      <c r="D568" s="78">
        <v>71141</v>
      </c>
      <c r="E568" s="79" t="s">
        <v>993</v>
      </c>
      <c r="F568" s="80" t="s">
        <v>120</v>
      </c>
      <c r="G568" s="101">
        <v>3</v>
      </c>
      <c r="H568" s="81">
        <v>3</v>
      </c>
      <c r="I568" s="116">
        <v>2.57</v>
      </c>
      <c r="J568" s="81">
        <v>2.14</v>
      </c>
      <c r="K568" s="116">
        <v>3.74</v>
      </c>
      <c r="L568" s="81">
        <v>3.12</v>
      </c>
      <c r="M568" s="81">
        <f t="shared" si="59"/>
        <v>15.78</v>
      </c>
      <c r="N568" s="81">
        <f t="shared" si="60"/>
        <v>15.78</v>
      </c>
      <c r="O568" s="38"/>
      <c r="P568" s="81">
        <v>2.57</v>
      </c>
      <c r="Q568" s="81">
        <v>3.74</v>
      </c>
      <c r="R568" s="81">
        <v>18.93</v>
      </c>
      <c r="S568" s="81">
        <v>18.93</v>
      </c>
      <c r="T568" s="64">
        <f t="shared" si="54"/>
        <v>-3.1500000000000004</v>
      </c>
      <c r="U568" s="81">
        <f t="shared" si="55"/>
        <v>6.42</v>
      </c>
      <c r="V568" s="81">
        <f t="shared" si="56"/>
        <v>9.36</v>
      </c>
    </row>
    <row r="569" spans="1:22" x14ac:dyDescent="0.25">
      <c r="A569" s="51" t="s">
        <v>3720</v>
      </c>
      <c r="B569" s="92" t="s">
        <v>994</v>
      </c>
      <c r="C569" s="77" t="s">
        <v>123</v>
      </c>
      <c r="D569" s="78">
        <v>71331</v>
      </c>
      <c r="E569" s="79" t="s">
        <v>995</v>
      </c>
      <c r="F569" s="80" t="s">
        <v>120</v>
      </c>
      <c r="G569" s="101">
        <v>1</v>
      </c>
      <c r="H569" s="81">
        <v>1</v>
      </c>
      <c r="I569" s="116">
        <v>9.56</v>
      </c>
      <c r="J569" s="81">
        <v>7.99</v>
      </c>
      <c r="K569" s="116">
        <v>14.94</v>
      </c>
      <c r="L569" s="81">
        <v>12.49</v>
      </c>
      <c r="M569" s="81">
        <f t="shared" si="59"/>
        <v>20.48</v>
      </c>
      <c r="N569" s="81">
        <f t="shared" si="60"/>
        <v>20.48</v>
      </c>
      <c r="O569" s="38"/>
      <c r="P569" s="81">
        <v>9.56</v>
      </c>
      <c r="Q569" s="81">
        <v>14.94</v>
      </c>
      <c r="R569" s="81">
        <v>24.5</v>
      </c>
      <c r="S569" s="81">
        <v>24.5</v>
      </c>
      <c r="T569" s="64">
        <f t="shared" si="54"/>
        <v>-4.0199999999999996</v>
      </c>
      <c r="U569" s="81">
        <f t="shared" si="55"/>
        <v>7.99</v>
      </c>
      <c r="V569" s="81">
        <f t="shared" si="56"/>
        <v>12.49</v>
      </c>
    </row>
    <row r="570" spans="1:22" x14ac:dyDescent="0.25">
      <c r="A570" s="51" t="s">
        <v>3721</v>
      </c>
      <c r="B570" s="92" t="s">
        <v>996</v>
      </c>
      <c r="C570" s="77" t="s">
        <v>123</v>
      </c>
      <c r="D570" s="78">
        <v>71321</v>
      </c>
      <c r="E570" s="79" t="s">
        <v>997</v>
      </c>
      <c r="F570" s="80" t="s">
        <v>120</v>
      </c>
      <c r="G570" s="101">
        <v>2</v>
      </c>
      <c r="H570" s="81">
        <v>2</v>
      </c>
      <c r="I570" s="116">
        <v>16.690000000000001</v>
      </c>
      <c r="J570" s="81">
        <v>13.95</v>
      </c>
      <c r="K570" s="116">
        <v>7.47</v>
      </c>
      <c r="L570" s="81">
        <v>6.24</v>
      </c>
      <c r="M570" s="81">
        <f t="shared" si="59"/>
        <v>40.380000000000003</v>
      </c>
      <c r="N570" s="81">
        <f t="shared" si="60"/>
        <v>40.380000000000003</v>
      </c>
      <c r="O570" s="38"/>
      <c r="P570" s="81">
        <v>16.690000000000001</v>
      </c>
      <c r="Q570" s="81">
        <v>7.47</v>
      </c>
      <c r="R570" s="81">
        <v>48.32</v>
      </c>
      <c r="S570" s="81">
        <v>48.32</v>
      </c>
      <c r="T570" s="64">
        <f t="shared" si="54"/>
        <v>-7.9399999999999977</v>
      </c>
      <c r="U570" s="81">
        <f t="shared" si="55"/>
        <v>27.9</v>
      </c>
      <c r="V570" s="81">
        <f t="shared" si="56"/>
        <v>12.48</v>
      </c>
    </row>
    <row r="571" spans="1:22" x14ac:dyDescent="0.25">
      <c r="A571" s="51" t="s">
        <v>3722</v>
      </c>
      <c r="B571" s="92" t="s">
        <v>998</v>
      </c>
      <c r="C571" s="77" t="s">
        <v>123</v>
      </c>
      <c r="D571" s="78">
        <v>71440</v>
      </c>
      <c r="E571" s="79" t="s">
        <v>333</v>
      </c>
      <c r="F571" s="80" t="s">
        <v>120</v>
      </c>
      <c r="G571" s="101">
        <v>3</v>
      </c>
      <c r="H571" s="81">
        <v>3</v>
      </c>
      <c r="I571" s="116">
        <v>7.71</v>
      </c>
      <c r="J571" s="81">
        <v>6.44</v>
      </c>
      <c r="K571" s="116">
        <v>7.84</v>
      </c>
      <c r="L571" s="81">
        <v>6.55</v>
      </c>
      <c r="M571" s="81">
        <f t="shared" si="59"/>
        <v>38.97</v>
      </c>
      <c r="N571" s="81">
        <f t="shared" si="60"/>
        <v>38.97</v>
      </c>
      <c r="O571" s="38"/>
      <c r="P571" s="81">
        <v>7.71</v>
      </c>
      <c r="Q571" s="81">
        <v>7.84</v>
      </c>
      <c r="R571" s="81">
        <v>46.65</v>
      </c>
      <c r="S571" s="81">
        <v>46.65</v>
      </c>
      <c r="T571" s="64">
        <f t="shared" si="54"/>
        <v>-7.68</v>
      </c>
      <c r="U571" s="81">
        <f t="shared" si="55"/>
        <v>19.32</v>
      </c>
      <c r="V571" s="81">
        <f t="shared" si="56"/>
        <v>19.649999999999999</v>
      </c>
    </row>
    <row r="572" spans="1:22" x14ac:dyDescent="0.25">
      <c r="A572" s="51" t="s">
        <v>3723</v>
      </c>
      <c r="B572" s="92" t="s">
        <v>999</v>
      </c>
      <c r="C572" s="77" t="s">
        <v>123</v>
      </c>
      <c r="D572" s="78">
        <v>71441</v>
      </c>
      <c r="E572" s="79" t="s">
        <v>335</v>
      </c>
      <c r="F572" s="80" t="s">
        <v>120</v>
      </c>
      <c r="G572" s="101">
        <v>2</v>
      </c>
      <c r="H572" s="81">
        <v>2</v>
      </c>
      <c r="I572" s="116">
        <v>11.05</v>
      </c>
      <c r="J572" s="81">
        <v>9.23</v>
      </c>
      <c r="K572" s="116">
        <v>13.82</v>
      </c>
      <c r="L572" s="81">
        <v>11.55</v>
      </c>
      <c r="M572" s="81">
        <f t="shared" si="59"/>
        <v>41.56</v>
      </c>
      <c r="N572" s="81">
        <f t="shared" si="60"/>
        <v>41.56</v>
      </c>
      <c r="O572" s="38"/>
      <c r="P572" s="81">
        <v>11.05</v>
      </c>
      <c r="Q572" s="81">
        <v>13.82</v>
      </c>
      <c r="R572" s="81">
        <v>49.74</v>
      </c>
      <c r="S572" s="81">
        <v>49.74</v>
      </c>
      <c r="T572" s="64">
        <f t="shared" si="54"/>
        <v>-8.18</v>
      </c>
      <c r="U572" s="81">
        <f t="shared" si="55"/>
        <v>18.46</v>
      </c>
      <c r="V572" s="81">
        <f t="shared" si="56"/>
        <v>23.1</v>
      </c>
    </row>
    <row r="573" spans="1:22" x14ac:dyDescent="0.25">
      <c r="A573" s="51" t="s">
        <v>3724</v>
      </c>
      <c r="B573" s="92" t="s">
        <v>1000</v>
      </c>
      <c r="C573" s="77" t="s">
        <v>123</v>
      </c>
      <c r="D573" s="78">
        <v>71645</v>
      </c>
      <c r="E573" s="79" t="s">
        <v>347</v>
      </c>
      <c r="F573" s="80" t="s">
        <v>120</v>
      </c>
      <c r="G573" s="101">
        <v>20</v>
      </c>
      <c r="H573" s="81">
        <v>20</v>
      </c>
      <c r="I573" s="116">
        <v>183.23</v>
      </c>
      <c r="J573" s="81">
        <v>153.19</v>
      </c>
      <c r="K573" s="116">
        <v>12.05</v>
      </c>
      <c r="L573" s="81">
        <v>10.07</v>
      </c>
      <c r="M573" s="81">
        <f t="shared" si="59"/>
        <v>3265.2</v>
      </c>
      <c r="N573" s="81">
        <f t="shared" si="60"/>
        <v>3265.2</v>
      </c>
      <c r="O573" s="38"/>
      <c r="P573" s="81">
        <v>183.23</v>
      </c>
      <c r="Q573" s="81">
        <v>12.05</v>
      </c>
      <c r="R573" s="81">
        <v>3905.6</v>
      </c>
      <c r="S573" s="81">
        <v>3905.6</v>
      </c>
      <c r="T573" s="64">
        <f t="shared" si="54"/>
        <v>-640.40000000000009</v>
      </c>
      <c r="U573" s="81">
        <f t="shared" si="55"/>
        <v>3063.8</v>
      </c>
      <c r="V573" s="81">
        <f t="shared" si="56"/>
        <v>201.4</v>
      </c>
    </row>
    <row r="574" spans="1:22" x14ac:dyDescent="0.3">
      <c r="A574" s="51" t="s">
        <v>3725</v>
      </c>
      <c r="B574" s="92" t="s">
        <v>1001</v>
      </c>
      <c r="C574" s="77" t="s">
        <v>194</v>
      </c>
      <c r="D574" s="78">
        <v>97610</v>
      </c>
      <c r="E574" s="79" t="s">
        <v>337</v>
      </c>
      <c r="F574" s="80" t="s">
        <v>120</v>
      </c>
      <c r="G574" s="101">
        <v>40</v>
      </c>
      <c r="H574" s="81">
        <v>40</v>
      </c>
      <c r="I574" s="116">
        <v>10.61</v>
      </c>
      <c r="J574" s="81">
        <v>8.8699999999999992</v>
      </c>
      <c r="K574" s="116">
        <v>4.84</v>
      </c>
      <c r="L574" s="81">
        <v>4.04</v>
      </c>
      <c r="M574" s="81">
        <f t="shared" si="59"/>
        <v>516.4</v>
      </c>
      <c r="N574" s="81">
        <f t="shared" si="60"/>
        <v>516.4</v>
      </c>
      <c r="O574" s="48"/>
      <c r="P574" s="81">
        <v>10.61</v>
      </c>
      <c r="Q574" s="81">
        <v>4.84</v>
      </c>
      <c r="R574" s="81">
        <v>618</v>
      </c>
      <c r="S574" s="81">
        <v>618</v>
      </c>
      <c r="T574" s="64">
        <f t="shared" si="54"/>
        <v>-101.60000000000002</v>
      </c>
      <c r="U574" s="81">
        <f t="shared" si="55"/>
        <v>354.8</v>
      </c>
      <c r="V574" s="81">
        <f t="shared" si="56"/>
        <v>161.6</v>
      </c>
    </row>
    <row r="575" spans="1:22" ht="24" x14ac:dyDescent="0.3">
      <c r="A575" s="51" t="s">
        <v>3726</v>
      </c>
      <c r="B575" s="92" t="s">
        <v>1002</v>
      </c>
      <c r="C575" s="77" t="s">
        <v>274</v>
      </c>
      <c r="D575" s="86" t="s">
        <v>340</v>
      </c>
      <c r="E575" s="82" t="s">
        <v>3094</v>
      </c>
      <c r="F575" s="80" t="s">
        <v>120</v>
      </c>
      <c r="G575" s="101">
        <v>1</v>
      </c>
      <c r="H575" s="81">
        <v>1</v>
      </c>
      <c r="I575" s="116">
        <v>112</v>
      </c>
      <c r="J575" s="81">
        <v>93.64</v>
      </c>
      <c r="K575" s="116">
        <v>15.7</v>
      </c>
      <c r="L575" s="81">
        <v>13.12</v>
      </c>
      <c r="M575" s="81">
        <f t="shared" si="59"/>
        <v>106.76</v>
      </c>
      <c r="N575" s="81">
        <f t="shared" si="60"/>
        <v>106.76</v>
      </c>
      <c r="O575" s="48"/>
      <c r="P575" s="81">
        <v>112</v>
      </c>
      <c r="Q575" s="81">
        <v>15.7</v>
      </c>
      <c r="R575" s="81">
        <v>127.7</v>
      </c>
      <c r="S575" s="81">
        <v>127.7</v>
      </c>
      <c r="T575" s="64">
        <f t="shared" si="54"/>
        <v>-20.939999999999998</v>
      </c>
      <c r="U575" s="81">
        <f t="shared" si="55"/>
        <v>93.64</v>
      </c>
      <c r="V575" s="81">
        <f t="shared" si="56"/>
        <v>13.12</v>
      </c>
    </row>
    <row r="576" spans="1:22" x14ac:dyDescent="0.3">
      <c r="A576" s="51" t="s">
        <v>3727</v>
      </c>
      <c r="B576" s="92" t="s">
        <v>1003</v>
      </c>
      <c r="C576" s="77" t="s">
        <v>194</v>
      </c>
      <c r="D576" s="78">
        <v>100903</v>
      </c>
      <c r="E576" s="79" t="s">
        <v>1004</v>
      </c>
      <c r="F576" s="80" t="s">
        <v>120</v>
      </c>
      <c r="G576" s="101">
        <v>2</v>
      </c>
      <c r="H576" s="81">
        <v>2</v>
      </c>
      <c r="I576" s="116">
        <v>19.95</v>
      </c>
      <c r="J576" s="81">
        <v>16.68</v>
      </c>
      <c r="K576" s="116">
        <v>7.25</v>
      </c>
      <c r="L576" s="81">
        <v>6.06</v>
      </c>
      <c r="M576" s="81">
        <f t="shared" si="59"/>
        <v>45.48</v>
      </c>
      <c r="N576" s="81">
        <f t="shared" si="60"/>
        <v>45.48</v>
      </c>
      <c r="O576" s="48"/>
      <c r="P576" s="81">
        <v>19.95</v>
      </c>
      <c r="Q576" s="81">
        <v>7.25</v>
      </c>
      <c r="R576" s="81">
        <v>54.4</v>
      </c>
      <c r="S576" s="81">
        <v>54.4</v>
      </c>
      <c r="T576" s="64">
        <f t="shared" si="54"/>
        <v>-8.9200000000000017</v>
      </c>
      <c r="U576" s="81">
        <f t="shared" si="55"/>
        <v>33.36</v>
      </c>
      <c r="V576" s="81">
        <f t="shared" si="56"/>
        <v>12.12</v>
      </c>
    </row>
    <row r="577" spans="1:22" ht="24" x14ac:dyDescent="0.3">
      <c r="A577" s="51" t="s">
        <v>3728</v>
      </c>
      <c r="B577" s="92" t="s">
        <v>1005</v>
      </c>
      <c r="C577" s="77" t="s">
        <v>194</v>
      </c>
      <c r="D577" s="78">
        <v>92004</v>
      </c>
      <c r="E577" s="82" t="s">
        <v>3095</v>
      </c>
      <c r="F577" s="80" t="s">
        <v>120</v>
      </c>
      <c r="G577" s="101">
        <v>4</v>
      </c>
      <c r="H577" s="81">
        <v>4</v>
      </c>
      <c r="I577" s="116">
        <v>25.75</v>
      </c>
      <c r="J577" s="81">
        <v>21.52</v>
      </c>
      <c r="K577" s="116">
        <v>26.64</v>
      </c>
      <c r="L577" s="81">
        <v>22.27</v>
      </c>
      <c r="M577" s="81">
        <f t="shared" si="59"/>
        <v>175.16</v>
      </c>
      <c r="N577" s="81">
        <f t="shared" si="60"/>
        <v>175.16</v>
      </c>
      <c r="O577" s="48"/>
      <c r="P577" s="81">
        <v>25.75</v>
      </c>
      <c r="Q577" s="81">
        <v>26.64</v>
      </c>
      <c r="R577" s="81">
        <v>209.56</v>
      </c>
      <c r="S577" s="81">
        <v>209.56</v>
      </c>
      <c r="T577" s="64">
        <f t="shared" si="54"/>
        <v>-34.400000000000006</v>
      </c>
      <c r="U577" s="81">
        <f t="shared" si="55"/>
        <v>86.08</v>
      </c>
      <c r="V577" s="81">
        <f t="shared" si="56"/>
        <v>89.08</v>
      </c>
    </row>
    <row r="578" spans="1:22" ht="24" x14ac:dyDescent="0.3">
      <c r="A578" s="51" t="s">
        <v>3729</v>
      </c>
      <c r="B578" s="92" t="s">
        <v>1006</v>
      </c>
      <c r="C578" s="77" t="s">
        <v>194</v>
      </c>
      <c r="D578" s="78">
        <v>91939</v>
      </c>
      <c r="E578" s="82" t="s">
        <v>3096</v>
      </c>
      <c r="F578" s="80" t="s">
        <v>120</v>
      </c>
      <c r="G578" s="101">
        <v>10</v>
      </c>
      <c r="H578" s="81">
        <v>10</v>
      </c>
      <c r="I578" s="116">
        <v>8.6</v>
      </c>
      <c r="J578" s="81">
        <v>7.19</v>
      </c>
      <c r="K578" s="116">
        <v>21.08</v>
      </c>
      <c r="L578" s="81">
        <v>17.62</v>
      </c>
      <c r="M578" s="81">
        <f t="shared" si="59"/>
        <v>248.1</v>
      </c>
      <c r="N578" s="81">
        <f t="shared" si="60"/>
        <v>248.1</v>
      </c>
      <c r="O578" s="48"/>
      <c r="P578" s="81">
        <v>8.6</v>
      </c>
      <c r="Q578" s="81">
        <v>21.08</v>
      </c>
      <c r="R578" s="81">
        <v>296.8</v>
      </c>
      <c r="S578" s="81">
        <v>296.8</v>
      </c>
      <c r="T578" s="64">
        <f t="shared" si="54"/>
        <v>-48.700000000000017</v>
      </c>
      <c r="U578" s="81">
        <f t="shared" si="55"/>
        <v>71.900000000000006</v>
      </c>
      <c r="V578" s="81">
        <f t="shared" si="56"/>
        <v>176.2</v>
      </c>
    </row>
    <row r="579" spans="1:22" x14ac:dyDescent="0.25">
      <c r="A579" s="51" t="s">
        <v>3730</v>
      </c>
      <c r="B579" s="92" t="s">
        <v>1007</v>
      </c>
      <c r="C579" s="77" t="s">
        <v>123</v>
      </c>
      <c r="D579" s="78">
        <v>72397</v>
      </c>
      <c r="E579" s="79" t="s">
        <v>358</v>
      </c>
      <c r="F579" s="80" t="s">
        <v>120</v>
      </c>
      <c r="G579" s="101">
        <v>10</v>
      </c>
      <c r="H579" s="81">
        <v>10</v>
      </c>
      <c r="I579" s="116">
        <v>3.57</v>
      </c>
      <c r="J579" s="81">
        <v>2.98</v>
      </c>
      <c r="K579" s="116">
        <v>1.1200000000000001</v>
      </c>
      <c r="L579" s="81">
        <v>0.93</v>
      </c>
      <c r="M579" s="81">
        <f t="shared" si="59"/>
        <v>39.1</v>
      </c>
      <c r="N579" s="81">
        <f t="shared" si="60"/>
        <v>39.1</v>
      </c>
      <c r="O579" s="38"/>
      <c r="P579" s="81">
        <v>3.57</v>
      </c>
      <c r="Q579" s="81">
        <v>1.1200000000000001</v>
      </c>
      <c r="R579" s="81">
        <v>46.9</v>
      </c>
      <c r="S579" s="81">
        <v>46.9</v>
      </c>
      <c r="T579" s="64">
        <f t="shared" si="54"/>
        <v>-7.7999999999999972</v>
      </c>
      <c r="U579" s="81">
        <f t="shared" si="55"/>
        <v>29.8</v>
      </c>
      <c r="V579" s="81">
        <f t="shared" si="56"/>
        <v>9.3000000000000007</v>
      </c>
    </row>
    <row r="580" spans="1:22" x14ac:dyDescent="0.3">
      <c r="A580" s="51" t="s">
        <v>3731</v>
      </c>
      <c r="B580" s="92" t="s">
        <v>1008</v>
      </c>
      <c r="C580" s="77" t="s">
        <v>123</v>
      </c>
      <c r="D580" s="78">
        <v>71043</v>
      </c>
      <c r="E580" s="79" t="s">
        <v>1009</v>
      </c>
      <c r="F580" s="80" t="s">
        <v>120</v>
      </c>
      <c r="G580" s="101">
        <v>10</v>
      </c>
      <c r="H580" s="81">
        <v>10</v>
      </c>
      <c r="I580" s="116">
        <v>3.73</v>
      </c>
      <c r="J580" s="81">
        <v>3.11</v>
      </c>
      <c r="K580" s="116">
        <v>10.84</v>
      </c>
      <c r="L580" s="81">
        <v>9.06</v>
      </c>
      <c r="M580" s="81">
        <f t="shared" si="59"/>
        <v>121.7</v>
      </c>
      <c r="N580" s="81">
        <f t="shared" si="60"/>
        <v>121.7</v>
      </c>
      <c r="O580" s="48"/>
      <c r="P580" s="81">
        <v>3.73</v>
      </c>
      <c r="Q580" s="81">
        <v>10.84</v>
      </c>
      <c r="R580" s="81">
        <v>145.69999999999999</v>
      </c>
      <c r="S580" s="81">
        <v>145.69999999999999</v>
      </c>
      <c r="T580" s="64">
        <f t="shared" si="54"/>
        <v>-23.999999999999986</v>
      </c>
      <c r="U580" s="81">
        <f t="shared" si="55"/>
        <v>31.1</v>
      </c>
      <c r="V580" s="81">
        <f t="shared" si="56"/>
        <v>90.6</v>
      </c>
    </row>
    <row r="581" spans="1:22" x14ac:dyDescent="0.25">
      <c r="A581" s="51" t="s">
        <v>3732</v>
      </c>
      <c r="B581" s="91" t="s">
        <v>1010</v>
      </c>
      <c r="C581" s="95"/>
      <c r="D581" s="95"/>
      <c r="E581" s="74" t="s">
        <v>48</v>
      </c>
      <c r="F581" s="95"/>
      <c r="G581" s="100"/>
      <c r="H581" s="75"/>
      <c r="I581" s="115"/>
      <c r="J581" s="75"/>
      <c r="K581" s="115"/>
      <c r="L581" s="75"/>
      <c r="M581" s="76">
        <f>M582+M615+M648+M681</f>
        <v>28603.25</v>
      </c>
      <c r="N581" s="76">
        <f>N582+N615+N648+N681</f>
        <v>28603.25</v>
      </c>
      <c r="O581" s="38"/>
      <c r="P581" s="75"/>
      <c r="Q581" s="75"/>
      <c r="R581" s="76">
        <v>34218.57</v>
      </c>
      <c r="S581" s="76">
        <v>34218.57</v>
      </c>
      <c r="T581" s="64">
        <f t="shared" si="54"/>
        <v>-5615.32</v>
      </c>
      <c r="U581" s="81">
        <f t="shared" si="55"/>
        <v>0</v>
      </c>
      <c r="V581" s="81">
        <f t="shared" si="56"/>
        <v>0</v>
      </c>
    </row>
    <row r="582" spans="1:22" x14ac:dyDescent="0.25">
      <c r="A582" s="51" t="s">
        <v>3733</v>
      </c>
      <c r="B582" s="93" t="s">
        <v>1011</v>
      </c>
      <c r="C582" s="97"/>
      <c r="D582" s="97"/>
      <c r="E582" s="83" t="s">
        <v>1012</v>
      </c>
      <c r="F582" s="97"/>
      <c r="G582" s="102"/>
      <c r="H582" s="84"/>
      <c r="I582" s="115"/>
      <c r="J582" s="84"/>
      <c r="K582" s="115"/>
      <c r="L582" s="84"/>
      <c r="M582" s="85">
        <f>M583+M598+M607+M611</f>
        <v>17664.84</v>
      </c>
      <c r="N582" s="85">
        <f>N583+N598+N607+N611</f>
        <v>17664.84</v>
      </c>
      <c r="O582" s="38"/>
      <c r="P582" s="84"/>
      <c r="Q582" s="84"/>
      <c r="R582" s="85">
        <v>21129.9</v>
      </c>
      <c r="S582" s="85">
        <v>21129.9</v>
      </c>
      <c r="T582" s="64">
        <f t="shared" si="54"/>
        <v>-3465.0600000000013</v>
      </c>
      <c r="U582" s="81">
        <f t="shared" si="55"/>
        <v>0</v>
      </c>
      <c r="V582" s="81">
        <f t="shared" si="56"/>
        <v>0</v>
      </c>
    </row>
    <row r="583" spans="1:22" x14ac:dyDescent="0.25">
      <c r="A583" s="51" t="s">
        <v>3734</v>
      </c>
      <c r="B583" s="94" t="s">
        <v>1013</v>
      </c>
      <c r="C583" s="98"/>
      <c r="D583" s="98"/>
      <c r="E583" s="87" t="s">
        <v>1014</v>
      </c>
      <c r="F583" s="98"/>
      <c r="G583" s="103"/>
      <c r="H583" s="88"/>
      <c r="I583" s="115"/>
      <c r="J583" s="88"/>
      <c r="K583" s="115"/>
      <c r="L583" s="88"/>
      <c r="M583" s="89">
        <f>SUM(M584:M597)</f>
        <v>10734.079999999998</v>
      </c>
      <c r="N583" s="89">
        <f>SUM(N584:N597)</f>
        <v>10734.079999999998</v>
      </c>
      <c r="O583" s="38"/>
      <c r="P583" s="88"/>
      <c r="Q583" s="88"/>
      <c r="R583" s="89">
        <v>12839.22</v>
      </c>
      <c r="S583" s="89">
        <v>12839.22</v>
      </c>
      <c r="T583" s="64">
        <f t="shared" si="54"/>
        <v>-2105.1400000000012</v>
      </c>
      <c r="U583" s="81">
        <f t="shared" si="55"/>
        <v>0</v>
      </c>
      <c r="V583" s="81">
        <f t="shared" si="56"/>
        <v>0</v>
      </c>
    </row>
    <row r="584" spans="1:22" ht="24" x14ac:dyDescent="0.3">
      <c r="A584" s="51" t="s">
        <v>3735</v>
      </c>
      <c r="B584" s="92" t="s">
        <v>1015</v>
      </c>
      <c r="C584" s="77" t="s">
        <v>194</v>
      </c>
      <c r="D584" s="78">
        <v>95471</v>
      </c>
      <c r="E584" s="79" t="s">
        <v>1016</v>
      </c>
      <c r="F584" s="80" t="s">
        <v>120</v>
      </c>
      <c r="G584" s="101">
        <v>2</v>
      </c>
      <c r="H584" s="81">
        <v>2</v>
      </c>
      <c r="I584" s="116">
        <v>764.02</v>
      </c>
      <c r="J584" s="81">
        <v>638.79</v>
      </c>
      <c r="K584" s="116">
        <v>33.58</v>
      </c>
      <c r="L584" s="81">
        <v>28.07</v>
      </c>
      <c r="M584" s="81">
        <f t="shared" ref="M584:M597" si="61">TRUNC(((J584*G584)+(L584*G584)),2)</f>
        <v>1333.72</v>
      </c>
      <c r="N584" s="81">
        <f t="shared" ref="N584:N597" si="62">TRUNC(((J584*H584)+(L584*H584)),2)</f>
        <v>1333.72</v>
      </c>
      <c r="O584" s="48"/>
      <c r="P584" s="81">
        <v>764.02</v>
      </c>
      <c r="Q584" s="81">
        <v>33.58</v>
      </c>
      <c r="R584" s="81">
        <v>1595.2</v>
      </c>
      <c r="S584" s="81">
        <v>1595.2</v>
      </c>
      <c r="T584" s="64">
        <f t="shared" si="54"/>
        <v>-261.48</v>
      </c>
      <c r="U584" s="81">
        <f t="shared" si="55"/>
        <v>1277.58</v>
      </c>
      <c r="V584" s="81">
        <f t="shared" si="56"/>
        <v>56.14</v>
      </c>
    </row>
    <row r="585" spans="1:22" ht="24" x14ac:dyDescent="0.3">
      <c r="A585" s="51" t="s">
        <v>3736</v>
      </c>
      <c r="B585" s="92" t="s">
        <v>1017</v>
      </c>
      <c r="C585" s="77" t="s">
        <v>194</v>
      </c>
      <c r="D585" s="78">
        <v>95469</v>
      </c>
      <c r="E585" s="79" t="s">
        <v>1018</v>
      </c>
      <c r="F585" s="80" t="s">
        <v>120</v>
      </c>
      <c r="G585" s="101">
        <v>6</v>
      </c>
      <c r="H585" s="81">
        <v>6</v>
      </c>
      <c r="I585" s="116">
        <v>291.85000000000002</v>
      </c>
      <c r="J585" s="81">
        <v>244.01</v>
      </c>
      <c r="K585" s="116">
        <v>15.94</v>
      </c>
      <c r="L585" s="81">
        <v>13.32</v>
      </c>
      <c r="M585" s="81">
        <f t="shared" si="61"/>
        <v>1543.98</v>
      </c>
      <c r="N585" s="81">
        <f t="shared" si="62"/>
        <v>1543.98</v>
      </c>
      <c r="O585" s="48"/>
      <c r="P585" s="81">
        <v>291.85000000000002</v>
      </c>
      <c r="Q585" s="81">
        <v>15.94</v>
      </c>
      <c r="R585" s="81">
        <v>1846.74</v>
      </c>
      <c r="S585" s="81">
        <v>1846.74</v>
      </c>
      <c r="T585" s="64">
        <f t="shared" si="54"/>
        <v>-302.76</v>
      </c>
      <c r="U585" s="81">
        <f t="shared" si="55"/>
        <v>1464.06</v>
      </c>
      <c r="V585" s="81">
        <f t="shared" si="56"/>
        <v>79.92</v>
      </c>
    </row>
    <row r="586" spans="1:22" ht="24" x14ac:dyDescent="0.3">
      <c r="A586" s="51" t="s">
        <v>3737</v>
      </c>
      <c r="B586" s="92" t="s">
        <v>1019</v>
      </c>
      <c r="C586" s="77" t="s">
        <v>123</v>
      </c>
      <c r="D586" s="78">
        <v>80517</v>
      </c>
      <c r="E586" s="82" t="s">
        <v>3097</v>
      </c>
      <c r="F586" s="80" t="s">
        <v>120</v>
      </c>
      <c r="G586" s="101">
        <v>6</v>
      </c>
      <c r="H586" s="81">
        <v>6</v>
      </c>
      <c r="I586" s="116">
        <v>299.64999999999998</v>
      </c>
      <c r="J586" s="81">
        <v>250.53</v>
      </c>
      <c r="K586" s="116">
        <v>60.82</v>
      </c>
      <c r="L586" s="81">
        <v>50.85</v>
      </c>
      <c r="M586" s="81">
        <f t="shared" si="61"/>
        <v>1808.28</v>
      </c>
      <c r="N586" s="81">
        <f t="shared" si="62"/>
        <v>1808.28</v>
      </c>
      <c r="O586" s="48"/>
      <c r="P586" s="81">
        <v>299.64999999999998</v>
      </c>
      <c r="Q586" s="81">
        <v>60.82</v>
      </c>
      <c r="R586" s="81">
        <v>2162.8200000000002</v>
      </c>
      <c r="S586" s="81">
        <v>2162.8200000000002</v>
      </c>
      <c r="T586" s="64">
        <f t="shared" si="54"/>
        <v>-354.54000000000019</v>
      </c>
      <c r="U586" s="81">
        <f t="shared" si="55"/>
        <v>1503.18</v>
      </c>
      <c r="V586" s="81">
        <f t="shared" si="56"/>
        <v>305.10000000000002</v>
      </c>
    </row>
    <row r="587" spans="1:22" x14ac:dyDescent="0.25">
      <c r="A587" s="51" t="s">
        <v>3738</v>
      </c>
      <c r="B587" s="92" t="s">
        <v>1020</v>
      </c>
      <c r="C587" s="77" t="s">
        <v>123</v>
      </c>
      <c r="D587" s="78">
        <v>80519</v>
      </c>
      <c r="E587" s="79" t="s">
        <v>1021</v>
      </c>
      <c r="F587" s="80" t="s">
        <v>120</v>
      </c>
      <c r="G587" s="101">
        <v>2</v>
      </c>
      <c r="H587" s="81">
        <v>2</v>
      </c>
      <c r="I587" s="116">
        <v>392.35</v>
      </c>
      <c r="J587" s="81">
        <v>328.04</v>
      </c>
      <c r="K587" s="116">
        <v>60.82</v>
      </c>
      <c r="L587" s="81">
        <v>50.85</v>
      </c>
      <c r="M587" s="81">
        <f t="shared" si="61"/>
        <v>757.78</v>
      </c>
      <c r="N587" s="81">
        <f t="shared" si="62"/>
        <v>757.78</v>
      </c>
      <c r="O587" s="38"/>
      <c r="P587" s="81">
        <v>392.35</v>
      </c>
      <c r="Q587" s="81">
        <v>60.82</v>
      </c>
      <c r="R587" s="81">
        <v>906.34</v>
      </c>
      <c r="S587" s="81">
        <v>906.34</v>
      </c>
      <c r="T587" s="64">
        <f t="shared" si="54"/>
        <v>-148.56000000000006</v>
      </c>
      <c r="U587" s="81">
        <f t="shared" si="55"/>
        <v>656.08</v>
      </c>
      <c r="V587" s="81">
        <f t="shared" si="56"/>
        <v>101.7</v>
      </c>
    </row>
    <row r="588" spans="1:22" x14ac:dyDescent="0.25">
      <c r="A588" s="51" t="s">
        <v>3739</v>
      </c>
      <c r="B588" s="92" t="s">
        <v>1022</v>
      </c>
      <c r="C588" s="77" t="s">
        <v>123</v>
      </c>
      <c r="D588" s="78">
        <v>80520</v>
      </c>
      <c r="E588" s="79" t="s">
        <v>416</v>
      </c>
      <c r="F588" s="80" t="s">
        <v>417</v>
      </c>
      <c r="G588" s="101">
        <v>8</v>
      </c>
      <c r="H588" s="81">
        <v>8</v>
      </c>
      <c r="I588" s="116">
        <v>5.27</v>
      </c>
      <c r="J588" s="81">
        <v>4.4000000000000004</v>
      </c>
      <c r="K588" s="116">
        <v>7.47</v>
      </c>
      <c r="L588" s="81">
        <v>6.24</v>
      </c>
      <c r="M588" s="81">
        <f t="shared" si="61"/>
        <v>85.12</v>
      </c>
      <c r="N588" s="81">
        <f t="shared" si="62"/>
        <v>85.12</v>
      </c>
      <c r="O588" s="38"/>
      <c r="P588" s="81">
        <v>5.27</v>
      </c>
      <c r="Q588" s="81">
        <v>7.47</v>
      </c>
      <c r="R588" s="81">
        <v>101.92</v>
      </c>
      <c r="S588" s="81">
        <v>101.92</v>
      </c>
      <c r="T588" s="64">
        <f t="shared" si="54"/>
        <v>-16.799999999999997</v>
      </c>
      <c r="U588" s="81">
        <f t="shared" si="55"/>
        <v>35.200000000000003</v>
      </c>
      <c r="V588" s="81">
        <f t="shared" si="56"/>
        <v>49.92</v>
      </c>
    </row>
    <row r="589" spans="1:22" x14ac:dyDescent="0.25">
      <c r="A589" s="51" t="s">
        <v>3740</v>
      </c>
      <c r="B589" s="92" t="s">
        <v>1023</v>
      </c>
      <c r="C589" s="77" t="s">
        <v>123</v>
      </c>
      <c r="D589" s="78">
        <v>80513</v>
      </c>
      <c r="E589" s="79" t="s">
        <v>410</v>
      </c>
      <c r="F589" s="80" t="s">
        <v>120</v>
      </c>
      <c r="G589" s="101">
        <v>8</v>
      </c>
      <c r="H589" s="81">
        <v>8</v>
      </c>
      <c r="I589" s="116">
        <v>11.64</v>
      </c>
      <c r="J589" s="81">
        <v>9.73</v>
      </c>
      <c r="K589" s="116">
        <v>11.96</v>
      </c>
      <c r="L589" s="81">
        <v>9.99</v>
      </c>
      <c r="M589" s="81">
        <f t="shared" si="61"/>
        <v>157.76</v>
      </c>
      <c r="N589" s="81">
        <f t="shared" si="62"/>
        <v>157.76</v>
      </c>
      <c r="O589" s="38"/>
      <c r="P589" s="81">
        <v>11.64</v>
      </c>
      <c r="Q589" s="81">
        <v>11.96</v>
      </c>
      <c r="R589" s="81">
        <v>188.8</v>
      </c>
      <c r="S589" s="81">
        <v>188.8</v>
      </c>
      <c r="T589" s="64">
        <f t="shared" ref="T589:T652" si="63">N589-S589</f>
        <v>-31.04000000000002</v>
      </c>
      <c r="U589" s="81">
        <f t="shared" si="55"/>
        <v>77.84</v>
      </c>
      <c r="V589" s="81">
        <f t="shared" si="56"/>
        <v>79.92</v>
      </c>
    </row>
    <row r="590" spans="1:22" x14ac:dyDescent="0.25">
      <c r="A590" s="51" t="s">
        <v>3741</v>
      </c>
      <c r="B590" s="92" t="s">
        <v>1024</v>
      </c>
      <c r="C590" s="77" t="s">
        <v>123</v>
      </c>
      <c r="D590" s="78">
        <v>80514</v>
      </c>
      <c r="E590" s="79" t="s">
        <v>412</v>
      </c>
      <c r="F590" s="80" t="s">
        <v>120</v>
      </c>
      <c r="G590" s="101">
        <v>8</v>
      </c>
      <c r="H590" s="81">
        <v>8</v>
      </c>
      <c r="I590" s="116">
        <v>40.590000000000003</v>
      </c>
      <c r="J590" s="81">
        <v>33.93</v>
      </c>
      <c r="K590" s="116">
        <v>5.23</v>
      </c>
      <c r="L590" s="81">
        <v>4.37</v>
      </c>
      <c r="M590" s="81">
        <f t="shared" si="61"/>
        <v>306.39999999999998</v>
      </c>
      <c r="N590" s="81">
        <f t="shared" si="62"/>
        <v>306.39999999999998</v>
      </c>
      <c r="O590" s="38"/>
      <c r="P590" s="81">
        <v>40.590000000000003</v>
      </c>
      <c r="Q590" s="81">
        <v>5.23</v>
      </c>
      <c r="R590" s="81">
        <v>366.56</v>
      </c>
      <c r="S590" s="81">
        <v>366.56</v>
      </c>
      <c r="T590" s="64">
        <f t="shared" si="63"/>
        <v>-60.160000000000025</v>
      </c>
      <c r="U590" s="81">
        <f t="shared" si="55"/>
        <v>271.44</v>
      </c>
      <c r="V590" s="81">
        <f t="shared" si="56"/>
        <v>34.96</v>
      </c>
    </row>
    <row r="591" spans="1:22" x14ac:dyDescent="0.25">
      <c r="A591" s="51" t="s">
        <v>3742</v>
      </c>
      <c r="B591" s="92" t="s">
        <v>1025</v>
      </c>
      <c r="C591" s="77" t="s">
        <v>123</v>
      </c>
      <c r="D591" s="78">
        <v>80510</v>
      </c>
      <c r="E591" s="79" t="s">
        <v>414</v>
      </c>
      <c r="F591" s="80" t="s">
        <v>120</v>
      </c>
      <c r="G591" s="101">
        <v>8</v>
      </c>
      <c r="H591" s="81">
        <v>8</v>
      </c>
      <c r="I591" s="116">
        <v>12.8</v>
      </c>
      <c r="J591" s="81">
        <v>10.7</v>
      </c>
      <c r="K591" s="116">
        <v>5.61</v>
      </c>
      <c r="L591" s="81">
        <v>4.6900000000000004</v>
      </c>
      <c r="M591" s="81">
        <f t="shared" si="61"/>
        <v>123.12</v>
      </c>
      <c r="N591" s="81">
        <f t="shared" si="62"/>
        <v>123.12</v>
      </c>
      <c r="O591" s="38"/>
      <c r="P591" s="81">
        <v>12.8</v>
      </c>
      <c r="Q591" s="81">
        <v>5.61</v>
      </c>
      <c r="R591" s="81">
        <v>147.28</v>
      </c>
      <c r="S591" s="81">
        <v>147.28</v>
      </c>
      <c r="T591" s="64">
        <f t="shared" si="63"/>
        <v>-24.159999999999997</v>
      </c>
      <c r="U591" s="81">
        <f t="shared" ref="U591:U654" si="64">TRUNC(J591*H591,2)</f>
        <v>85.6</v>
      </c>
      <c r="V591" s="81">
        <f t="shared" ref="V591:V654" si="65">TRUNC(L591*H591,2)</f>
        <v>37.520000000000003</v>
      </c>
    </row>
    <row r="592" spans="1:22" ht="24" x14ac:dyDescent="0.3">
      <c r="A592" s="51" t="s">
        <v>3743</v>
      </c>
      <c r="B592" s="92" t="s">
        <v>1026</v>
      </c>
      <c r="C592" s="77" t="s">
        <v>123</v>
      </c>
      <c r="D592" s="78">
        <v>80526</v>
      </c>
      <c r="E592" s="82" t="s">
        <v>3098</v>
      </c>
      <c r="F592" s="80" t="s">
        <v>120</v>
      </c>
      <c r="G592" s="101">
        <v>8</v>
      </c>
      <c r="H592" s="81">
        <v>8</v>
      </c>
      <c r="I592" s="116">
        <v>157.30000000000001</v>
      </c>
      <c r="J592" s="81">
        <v>131.51</v>
      </c>
      <c r="K592" s="116">
        <v>5.61</v>
      </c>
      <c r="L592" s="81">
        <v>4.6900000000000004</v>
      </c>
      <c r="M592" s="81">
        <f t="shared" si="61"/>
        <v>1089.5999999999999</v>
      </c>
      <c r="N592" s="81">
        <f t="shared" si="62"/>
        <v>1089.5999999999999</v>
      </c>
      <c r="O592" s="48"/>
      <c r="P592" s="81">
        <v>157.30000000000001</v>
      </c>
      <c r="Q592" s="81">
        <v>5.61</v>
      </c>
      <c r="R592" s="81">
        <v>1303.28</v>
      </c>
      <c r="S592" s="81">
        <v>1303.28</v>
      </c>
      <c r="T592" s="64">
        <f t="shared" si="63"/>
        <v>-213.68000000000006</v>
      </c>
      <c r="U592" s="81">
        <f t="shared" si="64"/>
        <v>1052.08</v>
      </c>
      <c r="V592" s="81">
        <f t="shared" si="65"/>
        <v>37.520000000000003</v>
      </c>
    </row>
    <row r="593" spans="1:22" x14ac:dyDescent="0.3">
      <c r="A593" s="51" t="s">
        <v>3744</v>
      </c>
      <c r="B593" s="92" t="s">
        <v>1027</v>
      </c>
      <c r="C593" s="77" t="s">
        <v>194</v>
      </c>
      <c r="D593" s="78">
        <v>95544</v>
      </c>
      <c r="E593" s="79" t="s">
        <v>421</v>
      </c>
      <c r="F593" s="80" t="s">
        <v>120</v>
      </c>
      <c r="G593" s="101">
        <v>8</v>
      </c>
      <c r="H593" s="81">
        <v>8</v>
      </c>
      <c r="I593" s="116">
        <v>23.82</v>
      </c>
      <c r="J593" s="81">
        <v>19.91</v>
      </c>
      <c r="K593" s="116">
        <v>8.48</v>
      </c>
      <c r="L593" s="81">
        <v>7.09</v>
      </c>
      <c r="M593" s="81">
        <f t="shared" si="61"/>
        <v>216</v>
      </c>
      <c r="N593" s="81">
        <f t="shared" si="62"/>
        <v>216</v>
      </c>
      <c r="O593" s="48"/>
      <c r="P593" s="81">
        <v>23.82</v>
      </c>
      <c r="Q593" s="81">
        <v>8.48</v>
      </c>
      <c r="R593" s="81">
        <v>258.39999999999998</v>
      </c>
      <c r="S593" s="81">
        <v>258.39999999999998</v>
      </c>
      <c r="T593" s="64">
        <f t="shared" si="63"/>
        <v>-42.399999999999977</v>
      </c>
      <c r="U593" s="81">
        <f t="shared" si="64"/>
        <v>159.28</v>
      </c>
      <c r="V593" s="81">
        <f t="shared" si="65"/>
        <v>56.72</v>
      </c>
    </row>
    <row r="594" spans="1:22" x14ac:dyDescent="0.3">
      <c r="A594" s="51" t="s">
        <v>3745</v>
      </c>
      <c r="B594" s="92" t="s">
        <v>1028</v>
      </c>
      <c r="C594" s="77" t="s">
        <v>274</v>
      </c>
      <c r="D594" s="86" t="s">
        <v>1029</v>
      </c>
      <c r="E594" s="79" t="s">
        <v>1030</v>
      </c>
      <c r="F594" s="80" t="s">
        <v>120</v>
      </c>
      <c r="G594" s="101">
        <v>8</v>
      </c>
      <c r="H594" s="81">
        <v>8</v>
      </c>
      <c r="I594" s="116">
        <v>106.08</v>
      </c>
      <c r="J594" s="81">
        <v>88.69</v>
      </c>
      <c r="K594" s="116">
        <v>7.47</v>
      </c>
      <c r="L594" s="81">
        <v>6.24</v>
      </c>
      <c r="M594" s="81">
        <f t="shared" si="61"/>
        <v>759.44</v>
      </c>
      <c r="N594" s="81">
        <f t="shared" si="62"/>
        <v>759.44</v>
      </c>
      <c r="O594" s="48"/>
      <c r="P594" s="81">
        <v>106.08</v>
      </c>
      <c r="Q594" s="81">
        <v>7.47</v>
      </c>
      <c r="R594" s="81">
        <v>908.4</v>
      </c>
      <c r="S594" s="81">
        <v>908.4</v>
      </c>
      <c r="T594" s="64">
        <f t="shared" si="63"/>
        <v>-148.95999999999992</v>
      </c>
      <c r="U594" s="81">
        <f t="shared" si="64"/>
        <v>709.52</v>
      </c>
      <c r="V594" s="81">
        <f t="shared" si="65"/>
        <v>49.92</v>
      </c>
    </row>
    <row r="595" spans="1:22" x14ac:dyDescent="0.25">
      <c r="A595" s="51" t="s">
        <v>3746</v>
      </c>
      <c r="B595" s="92" t="s">
        <v>1031</v>
      </c>
      <c r="C595" s="77" t="s">
        <v>274</v>
      </c>
      <c r="D595" s="86" t="s">
        <v>429</v>
      </c>
      <c r="E595" s="79" t="s">
        <v>430</v>
      </c>
      <c r="F595" s="80" t="s">
        <v>120</v>
      </c>
      <c r="G595" s="101">
        <v>6</v>
      </c>
      <c r="H595" s="81">
        <v>6</v>
      </c>
      <c r="I595" s="116">
        <v>45.07</v>
      </c>
      <c r="J595" s="81">
        <v>37.68</v>
      </c>
      <c r="K595" s="116">
        <v>6.44</v>
      </c>
      <c r="L595" s="81">
        <v>5.38</v>
      </c>
      <c r="M595" s="81">
        <f t="shared" si="61"/>
        <v>258.36</v>
      </c>
      <c r="N595" s="81">
        <f t="shared" si="62"/>
        <v>258.36</v>
      </c>
      <c r="O595" s="38"/>
      <c r="P595" s="81">
        <v>45.07</v>
      </c>
      <c r="Q595" s="81">
        <v>6.44</v>
      </c>
      <c r="R595" s="81">
        <v>309.06</v>
      </c>
      <c r="S595" s="81">
        <v>309.06</v>
      </c>
      <c r="T595" s="64">
        <f t="shared" si="63"/>
        <v>-50.699999999999989</v>
      </c>
      <c r="U595" s="81">
        <f t="shared" si="64"/>
        <v>226.08</v>
      </c>
      <c r="V595" s="81">
        <f t="shared" si="65"/>
        <v>32.28</v>
      </c>
    </row>
    <row r="596" spans="1:22" ht="24" x14ac:dyDescent="0.3">
      <c r="A596" s="51" t="s">
        <v>3747</v>
      </c>
      <c r="B596" s="92" t="s">
        <v>1032</v>
      </c>
      <c r="C596" s="77" t="s">
        <v>274</v>
      </c>
      <c r="D596" s="86" t="s">
        <v>432</v>
      </c>
      <c r="E596" s="82" t="s">
        <v>3099</v>
      </c>
      <c r="F596" s="80" t="s">
        <v>120</v>
      </c>
      <c r="G596" s="101">
        <v>4</v>
      </c>
      <c r="H596" s="81">
        <v>4</v>
      </c>
      <c r="I596" s="116">
        <v>98</v>
      </c>
      <c r="J596" s="81">
        <v>81.93</v>
      </c>
      <c r="K596" s="116">
        <v>9.35</v>
      </c>
      <c r="L596" s="81">
        <v>7.81</v>
      </c>
      <c r="M596" s="81">
        <f t="shared" si="61"/>
        <v>358.96</v>
      </c>
      <c r="N596" s="81">
        <f t="shared" si="62"/>
        <v>358.96</v>
      </c>
      <c r="O596" s="48"/>
      <c r="P596" s="81">
        <v>98</v>
      </c>
      <c r="Q596" s="81">
        <v>9.35</v>
      </c>
      <c r="R596" s="81">
        <v>429.4</v>
      </c>
      <c r="S596" s="81">
        <v>429.4</v>
      </c>
      <c r="T596" s="64">
        <f t="shared" si="63"/>
        <v>-70.44</v>
      </c>
      <c r="U596" s="81">
        <f t="shared" si="64"/>
        <v>327.72</v>
      </c>
      <c r="V596" s="81">
        <f t="shared" si="65"/>
        <v>31.24</v>
      </c>
    </row>
    <row r="597" spans="1:22" ht="24" x14ac:dyDescent="0.3">
      <c r="A597" s="51" t="s">
        <v>3748</v>
      </c>
      <c r="B597" s="92" t="s">
        <v>1033</v>
      </c>
      <c r="C597" s="77" t="s">
        <v>194</v>
      </c>
      <c r="D597" s="78">
        <v>100875</v>
      </c>
      <c r="E597" s="79" t="s">
        <v>1034</v>
      </c>
      <c r="F597" s="80" t="s">
        <v>120</v>
      </c>
      <c r="G597" s="101">
        <v>2</v>
      </c>
      <c r="H597" s="81">
        <v>2</v>
      </c>
      <c r="I597" s="116">
        <v>1123.58</v>
      </c>
      <c r="J597" s="81">
        <v>939.42</v>
      </c>
      <c r="K597" s="116">
        <v>33.93</v>
      </c>
      <c r="L597" s="81">
        <v>28.36</v>
      </c>
      <c r="M597" s="81">
        <f t="shared" si="61"/>
        <v>1935.56</v>
      </c>
      <c r="N597" s="81">
        <f t="shared" si="62"/>
        <v>1935.56</v>
      </c>
      <c r="O597" s="48"/>
      <c r="P597" s="81">
        <v>1123.58</v>
      </c>
      <c r="Q597" s="81">
        <v>33.93</v>
      </c>
      <c r="R597" s="81">
        <v>2315.02</v>
      </c>
      <c r="S597" s="81">
        <v>2315.02</v>
      </c>
      <c r="T597" s="64">
        <f t="shared" si="63"/>
        <v>-379.46000000000004</v>
      </c>
      <c r="U597" s="81">
        <f t="shared" si="64"/>
        <v>1878.84</v>
      </c>
      <c r="V597" s="81">
        <f t="shared" si="65"/>
        <v>56.72</v>
      </c>
    </row>
    <row r="598" spans="1:22" x14ac:dyDescent="0.25">
      <c r="A598" s="51" t="s">
        <v>3749</v>
      </c>
      <c r="B598" s="94" t="s">
        <v>1035</v>
      </c>
      <c r="C598" s="98"/>
      <c r="D598" s="98"/>
      <c r="E598" s="87" t="s">
        <v>1036</v>
      </c>
      <c r="F598" s="98"/>
      <c r="G598" s="103"/>
      <c r="H598" s="88"/>
      <c r="I598" s="115"/>
      <c r="J598" s="88"/>
      <c r="K598" s="115"/>
      <c r="L598" s="88"/>
      <c r="M598" s="89">
        <f>SUM(M599:M606)</f>
        <v>3159.2</v>
      </c>
      <c r="N598" s="89">
        <f>SUM(N599:N606)</f>
        <v>3159.2</v>
      </c>
      <c r="O598" s="38"/>
      <c r="P598" s="88"/>
      <c r="Q598" s="88"/>
      <c r="R598" s="89">
        <v>3778.84</v>
      </c>
      <c r="S598" s="89">
        <v>3778.84</v>
      </c>
      <c r="T598" s="64">
        <f t="shared" si="63"/>
        <v>-619.64000000000033</v>
      </c>
      <c r="U598" s="81">
        <f t="shared" si="64"/>
        <v>0</v>
      </c>
      <c r="V598" s="81">
        <f t="shared" si="65"/>
        <v>0</v>
      </c>
    </row>
    <row r="599" spans="1:22" x14ac:dyDescent="0.25">
      <c r="A599" s="51" t="s">
        <v>3750</v>
      </c>
      <c r="B599" s="92" t="s">
        <v>1037</v>
      </c>
      <c r="C599" s="77" t="s">
        <v>123</v>
      </c>
      <c r="D599" s="78">
        <v>80542</v>
      </c>
      <c r="E599" s="79" t="s">
        <v>1038</v>
      </c>
      <c r="F599" s="80" t="s">
        <v>120</v>
      </c>
      <c r="G599" s="101">
        <v>2</v>
      </c>
      <c r="H599" s="81">
        <v>2</v>
      </c>
      <c r="I599" s="116">
        <v>100.07</v>
      </c>
      <c r="J599" s="81">
        <v>83.66</v>
      </c>
      <c r="K599" s="116">
        <v>61.27</v>
      </c>
      <c r="L599" s="81">
        <v>51.22</v>
      </c>
      <c r="M599" s="81">
        <f t="shared" ref="M599:M606" si="66">TRUNC(((J599*G599)+(L599*G599)),2)</f>
        <v>269.76</v>
      </c>
      <c r="N599" s="81">
        <f t="shared" ref="N599:N606" si="67">TRUNC(((J599*H599)+(L599*H599)),2)</f>
        <v>269.76</v>
      </c>
      <c r="O599" s="38"/>
      <c r="P599" s="81">
        <v>100.07</v>
      </c>
      <c r="Q599" s="81">
        <v>61.27</v>
      </c>
      <c r="R599" s="81">
        <v>322.68</v>
      </c>
      <c r="S599" s="81">
        <v>322.68</v>
      </c>
      <c r="T599" s="64">
        <f t="shared" si="63"/>
        <v>-52.920000000000016</v>
      </c>
      <c r="U599" s="81">
        <f t="shared" si="64"/>
        <v>167.32</v>
      </c>
      <c r="V599" s="81">
        <f t="shared" si="65"/>
        <v>102.44</v>
      </c>
    </row>
    <row r="600" spans="1:22" x14ac:dyDescent="0.25">
      <c r="A600" s="51" t="s">
        <v>3751</v>
      </c>
      <c r="B600" s="92" t="s">
        <v>1039</v>
      </c>
      <c r="C600" s="77" t="s">
        <v>123</v>
      </c>
      <c r="D600" s="78">
        <v>80550</v>
      </c>
      <c r="E600" s="79" t="s">
        <v>385</v>
      </c>
      <c r="F600" s="80" t="s">
        <v>386</v>
      </c>
      <c r="G600" s="101">
        <v>6</v>
      </c>
      <c r="H600" s="81">
        <v>6</v>
      </c>
      <c r="I600" s="116">
        <v>4.2699999999999996</v>
      </c>
      <c r="J600" s="81">
        <v>3.57</v>
      </c>
      <c r="K600" s="116">
        <v>5.61</v>
      </c>
      <c r="L600" s="81">
        <v>4.6900000000000004</v>
      </c>
      <c r="M600" s="81">
        <f t="shared" si="66"/>
        <v>49.56</v>
      </c>
      <c r="N600" s="81">
        <f t="shared" si="67"/>
        <v>49.56</v>
      </c>
      <c r="O600" s="38"/>
      <c r="P600" s="81">
        <v>4.2699999999999996</v>
      </c>
      <c r="Q600" s="81">
        <v>5.61</v>
      </c>
      <c r="R600" s="81">
        <v>59.28</v>
      </c>
      <c r="S600" s="81">
        <v>59.28</v>
      </c>
      <c r="T600" s="64">
        <f t="shared" si="63"/>
        <v>-9.7199999999999989</v>
      </c>
      <c r="U600" s="81">
        <f t="shared" si="64"/>
        <v>21.42</v>
      </c>
      <c r="V600" s="81">
        <f t="shared" si="65"/>
        <v>28.14</v>
      </c>
    </row>
    <row r="601" spans="1:22" x14ac:dyDescent="0.25">
      <c r="A601" s="51" t="s">
        <v>3752</v>
      </c>
      <c r="B601" s="92" t="s">
        <v>1040</v>
      </c>
      <c r="C601" s="77" t="s">
        <v>123</v>
      </c>
      <c r="D601" s="78">
        <v>80555</v>
      </c>
      <c r="E601" s="79" t="s">
        <v>382</v>
      </c>
      <c r="F601" s="80" t="s">
        <v>120</v>
      </c>
      <c r="G601" s="101">
        <v>6</v>
      </c>
      <c r="H601" s="81">
        <v>6</v>
      </c>
      <c r="I601" s="116">
        <v>51.84</v>
      </c>
      <c r="J601" s="81">
        <v>43.34</v>
      </c>
      <c r="K601" s="116">
        <v>9.35</v>
      </c>
      <c r="L601" s="81">
        <v>7.81</v>
      </c>
      <c r="M601" s="81">
        <f t="shared" si="66"/>
        <v>306.89999999999998</v>
      </c>
      <c r="N601" s="81">
        <f t="shared" si="67"/>
        <v>306.89999999999998</v>
      </c>
      <c r="O601" s="38"/>
      <c r="P601" s="81">
        <v>51.84</v>
      </c>
      <c r="Q601" s="81">
        <v>9.35</v>
      </c>
      <c r="R601" s="81">
        <v>367.14</v>
      </c>
      <c r="S601" s="81">
        <v>367.14</v>
      </c>
      <c r="T601" s="64">
        <f t="shared" si="63"/>
        <v>-60.240000000000009</v>
      </c>
      <c r="U601" s="81">
        <f t="shared" si="64"/>
        <v>260.04000000000002</v>
      </c>
      <c r="V601" s="81">
        <f t="shared" si="65"/>
        <v>46.86</v>
      </c>
    </row>
    <row r="602" spans="1:22" x14ac:dyDescent="0.3">
      <c r="A602" s="51" t="s">
        <v>3753</v>
      </c>
      <c r="B602" s="92" t="s">
        <v>1041</v>
      </c>
      <c r="C602" s="77" t="s">
        <v>194</v>
      </c>
      <c r="D602" s="78">
        <v>86883</v>
      </c>
      <c r="E602" s="79" t="s">
        <v>380</v>
      </c>
      <c r="F602" s="80" t="s">
        <v>120</v>
      </c>
      <c r="G602" s="101">
        <v>6</v>
      </c>
      <c r="H602" s="81">
        <v>6</v>
      </c>
      <c r="I602" s="116">
        <v>9.68</v>
      </c>
      <c r="J602" s="81">
        <v>8.09</v>
      </c>
      <c r="K602" s="116">
        <v>2.2599999999999998</v>
      </c>
      <c r="L602" s="81">
        <v>1.88</v>
      </c>
      <c r="M602" s="81">
        <f t="shared" si="66"/>
        <v>59.82</v>
      </c>
      <c r="N602" s="81">
        <f t="shared" si="67"/>
        <v>59.82</v>
      </c>
      <c r="O602" s="48"/>
      <c r="P602" s="81">
        <v>9.68</v>
      </c>
      <c r="Q602" s="81">
        <v>2.2599999999999998</v>
      </c>
      <c r="R602" s="81">
        <v>71.64</v>
      </c>
      <c r="S602" s="81">
        <v>71.64</v>
      </c>
      <c r="T602" s="64">
        <f t="shared" si="63"/>
        <v>-11.82</v>
      </c>
      <c r="U602" s="81">
        <f t="shared" si="64"/>
        <v>48.54</v>
      </c>
      <c r="V602" s="81">
        <f t="shared" si="65"/>
        <v>11.28</v>
      </c>
    </row>
    <row r="603" spans="1:22" ht="24" x14ac:dyDescent="0.3">
      <c r="A603" s="51" t="s">
        <v>3754</v>
      </c>
      <c r="B603" s="92" t="s">
        <v>1042</v>
      </c>
      <c r="C603" s="77" t="s">
        <v>123</v>
      </c>
      <c r="D603" s="78">
        <v>80573</v>
      </c>
      <c r="E603" s="79" t="s">
        <v>1043</v>
      </c>
      <c r="F603" s="80" t="s">
        <v>120</v>
      </c>
      <c r="G603" s="101">
        <v>2</v>
      </c>
      <c r="H603" s="81">
        <v>2</v>
      </c>
      <c r="I603" s="116">
        <v>770.57</v>
      </c>
      <c r="J603" s="81">
        <v>644.27</v>
      </c>
      <c r="K603" s="116">
        <v>7.47</v>
      </c>
      <c r="L603" s="81">
        <v>6.24</v>
      </c>
      <c r="M603" s="81">
        <f t="shared" si="66"/>
        <v>1301.02</v>
      </c>
      <c r="N603" s="81">
        <f t="shared" si="67"/>
        <v>1301.02</v>
      </c>
      <c r="O603" s="48"/>
      <c r="P603" s="81">
        <v>770.57</v>
      </c>
      <c r="Q603" s="81">
        <v>7.47</v>
      </c>
      <c r="R603" s="81">
        <v>1556.08</v>
      </c>
      <c r="S603" s="81">
        <v>1556.08</v>
      </c>
      <c r="T603" s="64">
        <f t="shared" si="63"/>
        <v>-255.05999999999995</v>
      </c>
      <c r="U603" s="81">
        <f t="shared" si="64"/>
        <v>1288.54</v>
      </c>
      <c r="V603" s="81">
        <f t="shared" si="65"/>
        <v>12.48</v>
      </c>
    </row>
    <row r="604" spans="1:22" ht="24" x14ac:dyDescent="0.3">
      <c r="A604" s="51" t="s">
        <v>3755</v>
      </c>
      <c r="B604" s="92" t="s">
        <v>1044</v>
      </c>
      <c r="C604" s="77" t="s">
        <v>123</v>
      </c>
      <c r="D604" s="78">
        <v>80572</v>
      </c>
      <c r="E604" s="82" t="s">
        <v>3076</v>
      </c>
      <c r="F604" s="80" t="s">
        <v>120</v>
      </c>
      <c r="G604" s="101">
        <v>4</v>
      </c>
      <c r="H604" s="81">
        <v>4</v>
      </c>
      <c r="I604" s="116">
        <v>123.08</v>
      </c>
      <c r="J604" s="81">
        <v>102.9</v>
      </c>
      <c r="K604" s="116">
        <v>7.47</v>
      </c>
      <c r="L604" s="81">
        <v>6.24</v>
      </c>
      <c r="M604" s="81">
        <f t="shared" si="66"/>
        <v>436.56</v>
      </c>
      <c r="N604" s="81">
        <f t="shared" si="67"/>
        <v>436.56</v>
      </c>
      <c r="O604" s="48"/>
      <c r="P604" s="81">
        <v>123.08</v>
      </c>
      <c r="Q604" s="81">
        <v>7.47</v>
      </c>
      <c r="R604" s="81">
        <v>522.20000000000005</v>
      </c>
      <c r="S604" s="81">
        <v>522.20000000000005</v>
      </c>
      <c r="T604" s="64">
        <f t="shared" si="63"/>
        <v>-85.640000000000043</v>
      </c>
      <c r="U604" s="81">
        <f t="shared" si="64"/>
        <v>411.6</v>
      </c>
      <c r="V604" s="81">
        <f t="shared" si="65"/>
        <v>24.96</v>
      </c>
    </row>
    <row r="605" spans="1:22" x14ac:dyDescent="0.25">
      <c r="A605" s="51" t="s">
        <v>3756</v>
      </c>
      <c r="B605" s="92" t="s">
        <v>1045</v>
      </c>
      <c r="C605" s="77" t="s">
        <v>123</v>
      </c>
      <c r="D605" s="78">
        <v>80580</v>
      </c>
      <c r="E605" s="79" t="s">
        <v>1046</v>
      </c>
      <c r="F605" s="80" t="s">
        <v>120</v>
      </c>
      <c r="G605" s="101">
        <v>6</v>
      </c>
      <c r="H605" s="81">
        <v>6</v>
      </c>
      <c r="I605" s="116">
        <v>74.66</v>
      </c>
      <c r="J605" s="81">
        <v>62.42</v>
      </c>
      <c r="K605" s="116">
        <v>5.61</v>
      </c>
      <c r="L605" s="81">
        <v>4.6900000000000004</v>
      </c>
      <c r="M605" s="81">
        <f t="shared" si="66"/>
        <v>402.66</v>
      </c>
      <c r="N605" s="81">
        <f t="shared" si="67"/>
        <v>402.66</v>
      </c>
      <c r="O605" s="38"/>
      <c r="P605" s="81">
        <v>74.66</v>
      </c>
      <c r="Q605" s="81">
        <v>5.61</v>
      </c>
      <c r="R605" s="81">
        <v>481.62</v>
      </c>
      <c r="S605" s="81">
        <v>481.62</v>
      </c>
      <c r="T605" s="64">
        <f t="shared" si="63"/>
        <v>-78.95999999999998</v>
      </c>
      <c r="U605" s="81">
        <f t="shared" si="64"/>
        <v>374.52</v>
      </c>
      <c r="V605" s="81">
        <f t="shared" si="65"/>
        <v>28.14</v>
      </c>
    </row>
    <row r="606" spans="1:22" x14ac:dyDescent="0.25">
      <c r="A606" s="51" t="s">
        <v>3757</v>
      </c>
      <c r="B606" s="92" t="s">
        <v>1047</v>
      </c>
      <c r="C606" s="77" t="s">
        <v>123</v>
      </c>
      <c r="D606" s="78">
        <v>80587</v>
      </c>
      <c r="E606" s="79" t="s">
        <v>1048</v>
      </c>
      <c r="F606" s="80" t="s">
        <v>120</v>
      </c>
      <c r="G606" s="101">
        <v>4</v>
      </c>
      <c r="H606" s="81">
        <v>4</v>
      </c>
      <c r="I606" s="116">
        <v>84.98</v>
      </c>
      <c r="J606" s="81">
        <v>71.05</v>
      </c>
      <c r="K606" s="116">
        <v>14.57</v>
      </c>
      <c r="L606" s="81">
        <v>12.18</v>
      </c>
      <c r="M606" s="81">
        <f t="shared" si="66"/>
        <v>332.92</v>
      </c>
      <c r="N606" s="81">
        <f t="shared" si="67"/>
        <v>332.92</v>
      </c>
      <c r="O606" s="38"/>
      <c r="P606" s="81">
        <v>84.98</v>
      </c>
      <c r="Q606" s="81">
        <v>14.57</v>
      </c>
      <c r="R606" s="81">
        <v>398.2</v>
      </c>
      <c r="S606" s="81">
        <v>398.2</v>
      </c>
      <c r="T606" s="64">
        <f t="shared" si="63"/>
        <v>-65.279999999999973</v>
      </c>
      <c r="U606" s="81">
        <f t="shared" si="64"/>
        <v>284.2</v>
      </c>
      <c r="V606" s="81">
        <f t="shared" si="65"/>
        <v>48.72</v>
      </c>
    </row>
    <row r="607" spans="1:22" x14ac:dyDescent="0.25">
      <c r="A607" s="51" t="s">
        <v>3758</v>
      </c>
      <c r="B607" s="94" t="s">
        <v>1049</v>
      </c>
      <c r="C607" s="98"/>
      <c r="D607" s="98"/>
      <c r="E607" s="87" t="s">
        <v>1050</v>
      </c>
      <c r="F607" s="98"/>
      <c r="G607" s="103"/>
      <c r="H607" s="88"/>
      <c r="I607" s="115"/>
      <c r="J607" s="88"/>
      <c r="K607" s="115"/>
      <c r="L607" s="88"/>
      <c r="M607" s="89">
        <f>SUM(M608:M610)</f>
        <v>1968.24</v>
      </c>
      <c r="N607" s="89">
        <f>SUM(N608:N610)</f>
        <v>1968.24</v>
      </c>
      <c r="O607" s="38"/>
      <c r="P607" s="88"/>
      <c r="Q607" s="88"/>
      <c r="R607" s="89">
        <v>2354.7600000000002</v>
      </c>
      <c r="S607" s="89">
        <v>2354.7600000000002</v>
      </c>
      <c r="T607" s="64">
        <f t="shared" si="63"/>
        <v>-386.52000000000021</v>
      </c>
      <c r="U607" s="81">
        <f t="shared" si="64"/>
        <v>0</v>
      </c>
      <c r="V607" s="81">
        <f t="shared" si="65"/>
        <v>0</v>
      </c>
    </row>
    <row r="608" spans="1:22" x14ac:dyDescent="0.25">
      <c r="A608" s="51" t="s">
        <v>3759</v>
      </c>
      <c r="B608" s="92" t="s">
        <v>1051</v>
      </c>
      <c r="C608" s="77" t="s">
        <v>123</v>
      </c>
      <c r="D608" s="78">
        <v>80721</v>
      </c>
      <c r="E608" s="79" t="s">
        <v>425</v>
      </c>
      <c r="F608" s="80" t="s">
        <v>120</v>
      </c>
      <c r="G608" s="101">
        <v>12</v>
      </c>
      <c r="H608" s="81">
        <v>12</v>
      </c>
      <c r="I608" s="116">
        <v>94.21</v>
      </c>
      <c r="J608" s="81">
        <v>78.760000000000005</v>
      </c>
      <c r="K608" s="116">
        <v>18.68</v>
      </c>
      <c r="L608" s="81">
        <v>15.61</v>
      </c>
      <c r="M608" s="81">
        <f>TRUNC(((J608*G608)+(L608*G608)),2)</f>
        <v>1132.44</v>
      </c>
      <c r="N608" s="81">
        <f>TRUNC(((J608*H608)+(L608*H608)),2)</f>
        <v>1132.44</v>
      </c>
      <c r="O608" s="38"/>
      <c r="P608" s="81">
        <v>94.21</v>
      </c>
      <c r="Q608" s="81">
        <v>18.68</v>
      </c>
      <c r="R608" s="81">
        <v>1354.68</v>
      </c>
      <c r="S608" s="81">
        <v>1354.68</v>
      </c>
      <c r="T608" s="64">
        <f t="shared" si="63"/>
        <v>-222.24</v>
      </c>
      <c r="U608" s="81">
        <f t="shared" si="64"/>
        <v>945.12</v>
      </c>
      <c r="V608" s="81">
        <f t="shared" si="65"/>
        <v>187.32</v>
      </c>
    </row>
    <row r="609" spans="1:22" ht="24" x14ac:dyDescent="0.3">
      <c r="A609" s="51" t="s">
        <v>3760</v>
      </c>
      <c r="B609" s="92" t="s">
        <v>1052</v>
      </c>
      <c r="C609" s="77" t="s">
        <v>194</v>
      </c>
      <c r="D609" s="78">
        <v>95543</v>
      </c>
      <c r="E609" s="82" t="s">
        <v>3100</v>
      </c>
      <c r="F609" s="80" t="s">
        <v>120</v>
      </c>
      <c r="G609" s="101">
        <v>12</v>
      </c>
      <c r="H609" s="81">
        <v>12</v>
      </c>
      <c r="I609" s="116">
        <v>30.17</v>
      </c>
      <c r="J609" s="81">
        <v>25.22</v>
      </c>
      <c r="K609" s="116">
        <v>16.97</v>
      </c>
      <c r="L609" s="81">
        <v>14.18</v>
      </c>
      <c r="M609" s="81">
        <f>TRUNC(((J609*G609)+(L609*G609)),2)</f>
        <v>472.8</v>
      </c>
      <c r="N609" s="81">
        <f>TRUNC(((J609*H609)+(L609*H609)),2)</f>
        <v>472.8</v>
      </c>
      <c r="O609" s="48"/>
      <c r="P609" s="81">
        <v>30.17</v>
      </c>
      <c r="Q609" s="81">
        <v>16.97</v>
      </c>
      <c r="R609" s="81">
        <v>565.67999999999995</v>
      </c>
      <c r="S609" s="81">
        <v>565.67999999999995</v>
      </c>
      <c r="T609" s="64">
        <f t="shared" si="63"/>
        <v>-92.879999999999939</v>
      </c>
      <c r="U609" s="81">
        <f t="shared" si="64"/>
        <v>302.64</v>
      </c>
      <c r="V609" s="81">
        <f t="shared" si="65"/>
        <v>170.16</v>
      </c>
    </row>
    <row r="610" spans="1:22" x14ac:dyDescent="0.25">
      <c r="A610" s="51" t="s">
        <v>3761</v>
      </c>
      <c r="B610" s="92" t="s">
        <v>1053</v>
      </c>
      <c r="C610" s="77" t="s">
        <v>123</v>
      </c>
      <c r="D610" s="78">
        <v>80741</v>
      </c>
      <c r="E610" s="79" t="s">
        <v>1054</v>
      </c>
      <c r="F610" s="80" t="s">
        <v>120</v>
      </c>
      <c r="G610" s="101">
        <v>12</v>
      </c>
      <c r="H610" s="81">
        <v>12</v>
      </c>
      <c r="I610" s="116">
        <v>26.85</v>
      </c>
      <c r="J610" s="81">
        <v>22.44</v>
      </c>
      <c r="K610" s="116">
        <v>9.35</v>
      </c>
      <c r="L610" s="81">
        <v>7.81</v>
      </c>
      <c r="M610" s="81">
        <f>TRUNC(((J610*G610)+(L610*G610)),2)</f>
        <v>363</v>
      </c>
      <c r="N610" s="81">
        <f>TRUNC(((J610*H610)+(L610*H610)),2)</f>
        <v>363</v>
      </c>
      <c r="O610" s="38"/>
      <c r="P610" s="81">
        <v>26.85</v>
      </c>
      <c r="Q610" s="81">
        <v>9.35</v>
      </c>
      <c r="R610" s="81">
        <v>434.4</v>
      </c>
      <c r="S610" s="81">
        <v>434.4</v>
      </c>
      <c r="T610" s="64">
        <f t="shared" si="63"/>
        <v>-71.399999999999977</v>
      </c>
      <c r="U610" s="81">
        <f t="shared" si="64"/>
        <v>269.27999999999997</v>
      </c>
      <c r="V610" s="81">
        <f t="shared" si="65"/>
        <v>93.72</v>
      </c>
    </row>
    <row r="611" spans="1:22" x14ac:dyDescent="0.25">
      <c r="A611" s="51" t="s">
        <v>3762</v>
      </c>
      <c r="B611" s="94" t="s">
        <v>1055</v>
      </c>
      <c r="C611" s="98"/>
      <c r="D611" s="98"/>
      <c r="E611" s="87" t="s">
        <v>367</v>
      </c>
      <c r="F611" s="98"/>
      <c r="G611" s="103"/>
      <c r="H611" s="88"/>
      <c r="I611" s="115"/>
      <c r="J611" s="88"/>
      <c r="K611" s="115"/>
      <c r="L611" s="88"/>
      <c r="M611" s="89">
        <f>SUM(M612:M614)</f>
        <v>1803.3200000000002</v>
      </c>
      <c r="N611" s="89">
        <f>SUM(N612:N614)</f>
        <v>1803.3200000000002</v>
      </c>
      <c r="O611" s="38"/>
      <c r="P611" s="88"/>
      <c r="Q611" s="88"/>
      <c r="R611" s="89">
        <v>2157.08</v>
      </c>
      <c r="S611" s="89">
        <v>2157.08</v>
      </c>
      <c r="T611" s="64">
        <f t="shared" si="63"/>
        <v>-353.75999999999976</v>
      </c>
      <c r="U611" s="81">
        <f t="shared" si="64"/>
        <v>0</v>
      </c>
      <c r="V611" s="81">
        <f t="shared" si="65"/>
        <v>0</v>
      </c>
    </row>
    <row r="612" spans="1:22" ht="24" x14ac:dyDescent="0.3">
      <c r="A612" s="51" t="s">
        <v>3763</v>
      </c>
      <c r="B612" s="92" t="s">
        <v>1056</v>
      </c>
      <c r="C612" s="77" t="s">
        <v>194</v>
      </c>
      <c r="D612" s="78">
        <v>94792</v>
      </c>
      <c r="E612" s="82" t="s">
        <v>3101</v>
      </c>
      <c r="F612" s="80" t="s">
        <v>120</v>
      </c>
      <c r="G612" s="101">
        <v>2</v>
      </c>
      <c r="H612" s="81">
        <v>2</v>
      </c>
      <c r="I612" s="116">
        <v>112.51</v>
      </c>
      <c r="J612" s="81">
        <v>94.06</v>
      </c>
      <c r="K612" s="116">
        <v>9.65</v>
      </c>
      <c r="L612" s="81">
        <v>8.06</v>
      </c>
      <c r="M612" s="81">
        <f>TRUNC(((J612*G612)+(L612*G612)),2)</f>
        <v>204.24</v>
      </c>
      <c r="N612" s="81">
        <f>TRUNC(((J612*H612)+(L612*H612)),2)</f>
        <v>204.24</v>
      </c>
      <c r="O612" s="48"/>
      <c r="P612" s="81">
        <v>112.51</v>
      </c>
      <c r="Q612" s="81">
        <v>9.65</v>
      </c>
      <c r="R612" s="81">
        <v>244.32</v>
      </c>
      <c r="S612" s="81">
        <v>244.32</v>
      </c>
      <c r="T612" s="64">
        <f t="shared" si="63"/>
        <v>-40.079999999999984</v>
      </c>
      <c r="U612" s="81">
        <f t="shared" si="64"/>
        <v>188.12</v>
      </c>
      <c r="V612" s="81">
        <f t="shared" si="65"/>
        <v>16.12</v>
      </c>
    </row>
    <row r="613" spans="1:22" ht="24" x14ac:dyDescent="0.3">
      <c r="A613" s="51" t="s">
        <v>3764</v>
      </c>
      <c r="B613" s="92" t="s">
        <v>1057</v>
      </c>
      <c r="C613" s="77" t="s">
        <v>194</v>
      </c>
      <c r="D613" s="78">
        <v>94794</v>
      </c>
      <c r="E613" s="79" t="s">
        <v>1058</v>
      </c>
      <c r="F613" s="80" t="s">
        <v>120</v>
      </c>
      <c r="G613" s="101">
        <v>4</v>
      </c>
      <c r="H613" s="81">
        <v>4</v>
      </c>
      <c r="I613" s="116">
        <v>163.57</v>
      </c>
      <c r="J613" s="81">
        <v>136.76</v>
      </c>
      <c r="K613" s="116">
        <v>13.93</v>
      </c>
      <c r="L613" s="81">
        <v>11.64</v>
      </c>
      <c r="M613" s="81">
        <f>TRUNC(((J613*G613)+(L613*G613)),2)</f>
        <v>593.6</v>
      </c>
      <c r="N613" s="81">
        <f>TRUNC(((J613*H613)+(L613*H613)),2)</f>
        <v>593.6</v>
      </c>
      <c r="O613" s="48"/>
      <c r="P613" s="81">
        <v>163.57</v>
      </c>
      <c r="Q613" s="81">
        <v>13.93</v>
      </c>
      <c r="R613" s="81">
        <v>710</v>
      </c>
      <c r="S613" s="81">
        <v>710</v>
      </c>
      <c r="T613" s="64">
        <f t="shared" si="63"/>
        <v>-116.39999999999998</v>
      </c>
      <c r="U613" s="81">
        <f t="shared" si="64"/>
        <v>547.04</v>
      </c>
      <c r="V613" s="81">
        <f t="shared" si="65"/>
        <v>46.56</v>
      </c>
    </row>
    <row r="614" spans="1:22" ht="24" x14ac:dyDescent="0.3">
      <c r="A614" s="51" t="s">
        <v>3765</v>
      </c>
      <c r="B614" s="92" t="s">
        <v>1059</v>
      </c>
      <c r="C614" s="77" t="s">
        <v>194</v>
      </c>
      <c r="D614" s="78">
        <v>89987</v>
      </c>
      <c r="E614" s="79" t="s">
        <v>1060</v>
      </c>
      <c r="F614" s="80" t="s">
        <v>120</v>
      </c>
      <c r="G614" s="101">
        <v>12</v>
      </c>
      <c r="H614" s="81">
        <v>12</v>
      </c>
      <c r="I614" s="116">
        <v>92.01</v>
      </c>
      <c r="J614" s="81">
        <v>76.92</v>
      </c>
      <c r="K614" s="116">
        <v>8.2200000000000006</v>
      </c>
      <c r="L614" s="81">
        <v>6.87</v>
      </c>
      <c r="M614" s="81">
        <f>TRUNC(((J614*G614)+(L614*G614)),2)</f>
        <v>1005.48</v>
      </c>
      <c r="N614" s="81">
        <f>TRUNC(((J614*H614)+(L614*H614)),2)</f>
        <v>1005.48</v>
      </c>
      <c r="O614" s="48"/>
      <c r="P614" s="81">
        <v>92.01</v>
      </c>
      <c r="Q614" s="81">
        <v>8.2200000000000006</v>
      </c>
      <c r="R614" s="81">
        <v>1202.76</v>
      </c>
      <c r="S614" s="81">
        <v>1202.76</v>
      </c>
      <c r="T614" s="64">
        <f t="shared" si="63"/>
        <v>-197.27999999999997</v>
      </c>
      <c r="U614" s="81">
        <f t="shared" si="64"/>
        <v>923.04</v>
      </c>
      <c r="V614" s="81">
        <f t="shared" si="65"/>
        <v>82.44</v>
      </c>
    </row>
    <row r="615" spans="1:22" x14ac:dyDescent="0.25">
      <c r="A615" s="51" t="s">
        <v>3766</v>
      </c>
      <c r="B615" s="93" t="s">
        <v>1061</v>
      </c>
      <c r="C615" s="97"/>
      <c r="D615" s="97"/>
      <c r="E615" s="83" t="s">
        <v>435</v>
      </c>
      <c r="F615" s="97"/>
      <c r="G615" s="102"/>
      <c r="H615" s="84"/>
      <c r="I615" s="115"/>
      <c r="J615" s="84"/>
      <c r="K615" s="115"/>
      <c r="L615" s="84"/>
      <c r="M615" s="85">
        <f>M616+M621+M624+M629+M632+M639+M645</f>
        <v>4565.03</v>
      </c>
      <c r="N615" s="85">
        <f>N616+N621+N624+N629+N632+N639+N645</f>
        <v>4565.03</v>
      </c>
      <c r="O615" s="38"/>
      <c r="P615" s="84"/>
      <c r="Q615" s="84"/>
      <c r="R615" s="85">
        <v>5463.66</v>
      </c>
      <c r="S615" s="85">
        <v>5463.66</v>
      </c>
      <c r="T615" s="64">
        <f t="shared" si="63"/>
        <v>-898.63000000000011</v>
      </c>
      <c r="U615" s="81">
        <f t="shared" si="64"/>
        <v>0</v>
      </c>
      <c r="V615" s="81">
        <f t="shared" si="65"/>
        <v>0</v>
      </c>
    </row>
    <row r="616" spans="1:22" x14ac:dyDescent="0.25">
      <c r="A616" s="51" t="s">
        <v>3767</v>
      </c>
      <c r="B616" s="94" t="s">
        <v>1062</v>
      </c>
      <c r="C616" s="98"/>
      <c r="D616" s="98"/>
      <c r="E616" s="87" t="s">
        <v>437</v>
      </c>
      <c r="F616" s="98"/>
      <c r="G616" s="103"/>
      <c r="H616" s="88"/>
      <c r="I616" s="115"/>
      <c r="J616" s="88"/>
      <c r="K616" s="115"/>
      <c r="L616" s="88"/>
      <c r="M616" s="89">
        <f>SUM(M617:M620)</f>
        <v>2012.4</v>
      </c>
      <c r="N616" s="89">
        <f>SUM(N617:N620)</f>
        <v>2012.4</v>
      </c>
      <c r="O616" s="38"/>
      <c r="P616" s="88"/>
      <c r="Q616" s="88"/>
      <c r="R616" s="89">
        <v>2408.4</v>
      </c>
      <c r="S616" s="89">
        <v>2408.4</v>
      </c>
      <c r="T616" s="64">
        <f t="shared" si="63"/>
        <v>-396</v>
      </c>
      <c r="U616" s="81">
        <f t="shared" si="64"/>
        <v>0</v>
      </c>
      <c r="V616" s="81">
        <f t="shared" si="65"/>
        <v>0</v>
      </c>
    </row>
    <row r="617" spans="1:22" x14ac:dyDescent="0.25">
      <c r="A617" s="51" t="s">
        <v>3768</v>
      </c>
      <c r="B617" s="92" t="s">
        <v>1063</v>
      </c>
      <c r="C617" s="77" t="s">
        <v>123</v>
      </c>
      <c r="D617" s="78">
        <v>81003</v>
      </c>
      <c r="E617" s="79" t="s">
        <v>439</v>
      </c>
      <c r="F617" s="80" t="s">
        <v>138</v>
      </c>
      <c r="G617" s="101">
        <v>54</v>
      </c>
      <c r="H617" s="81">
        <v>54</v>
      </c>
      <c r="I617" s="116">
        <v>4.17</v>
      </c>
      <c r="J617" s="81">
        <v>3.48</v>
      </c>
      <c r="K617" s="116">
        <v>4.49</v>
      </c>
      <c r="L617" s="81">
        <v>3.75</v>
      </c>
      <c r="M617" s="81">
        <f>TRUNC(((J617*G617)+(L617*G617)),2)</f>
        <v>390.42</v>
      </c>
      <c r="N617" s="81">
        <f>TRUNC(((J617*H617)+(L617*H617)),2)</f>
        <v>390.42</v>
      </c>
      <c r="O617" s="38"/>
      <c r="P617" s="81">
        <v>4.17</v>
      </c>
      <c r="Q617" s="81">
        <v>4.49</v>
      </c>
      <c r="R617" s="81">
        <v>467.64</v>
      </c>
      <c r="S617" s="81">
        <v>467.64</v>
      </c>
      <c r="T617" s="64">
        <f t="shared" si="63"/>
        <v>-77.21999999999997</v>
      </c>
      <c r="U617" s="81">
        <f t="shared" si="64"/>
        <v>187.92</v>
      </c>
      <c r="V617" s="81">
        <f t="shared" si="65"/>
        <v>202.5</v>
      </c>
    </row>
    <row r="618" spans="1:22" ht="24" x14ac:dyDescent="0.3">
      <c r="A618" s="51" t="s">
        <v>3769</v>
      </c>
      <c r="B618" s="92" t="s">
        <v>1064</v>
      </c>
      <c r="C618" s="77" t="s">
        <v>194</v>
      </c>
      <c r="D618" s="78">
        <v>89447</v>
      </c>
      <c r="E618" s="82" t="s">
        <v>3102</v>
      </c>
      <c r="F618" s="80" t="s">
        <v>138</v>
      </c>
      <c r="G618" s="101">
        <v>18</v>
      </c>
      <c r="H618" s="81">
        <v>18</v>
      </c>
      <c r="I618" s="116">
        <v>12.14</v>
      </c>
      <c r="J618" s="81">
        <v>10.15</v>
      </c>
      <c r="K618" s="116">
        <v>0.85</v>
      </c>
      <c r="L618" s="81">
        <v>0.71</v>
      </c>
      <c r="M618" s="81">
        <f>TRUNC(((J618*G618)+(L618*G618)),2)</f>
        <v>195.48</v>
      </c>
      <c r="N618" s="81">
        <f>TRUNC(((J618*H618)+(L618*H618)),2)</f>
        <v>195.48</v>
      </c>
      <c r="O618" s="48"/>
      <c r="P618" s="81">
        <v>12.14</v>
      </c>
      <c r="Q618" s="81">
        <v>0.85</v>
      </c>
      <c r="R618" s="81">
        <v>233.82</v>
      </c>
      <c r="S618" s="81">
        <v>233.82</v>
      </c>
      <c r="T618" s="64">
        <f t="shared" si="63"/>
        <v>-38.340000000000003</v>
      </c>
      <c r="U618" s="81">
        <f t="shared" si="64"/>
        <v>182.7</v>
      </c>
      <c r="V618" s="81">
        <f t="shared" si="65"/>
        <v>12.78</v>
      </c>
    </row>
    <row r="619" spans="1:22" ht="24" x14ac:dyDescent="0.3">
      <c r="A619" s="51" t="s">
        <v>3770</v>
      </c>
      <c r="B619" s="92" t="s">
        <v>1065</v>
      </c>
      <c r="C619" s="77" t="s">
        <v>194</v>
      </c>
      <c r="D619" s="78">
        <v>89449</v>
      </c>
      <c r="E619" s="82" t="s">
        <v>3103</v>
      </c>
      <c r="F619" s="80" t="s">
        <v>138</v>
      </c>
      <c r="G619" s="101">
        <v>48</v>
      </c>
      <c r="H619" s="81">
        <v>48</v>
      </c>
      <c r="I619" s="116">
        <v>20.83</v>
      </c>
      <c r="J619" s="81">
        <v>17.41</v>
      </c>
      <c r="K619" s="116">
        <v>1.25</v>
      </c>
      <c r="L619" s="81">
        <v>1.04</v>
      </c>
      <c r="M619" s="81">
        <f>TRUNC(((J619*G619)+(L619*G619)),2)</f>
        <v>885.6</v>
      </c>
      <c r="N619" s="81">
        <f>TRUNC(((J619*H619)+(L619*H619)),2)</f>
        <v>885.6</v>
      </c>
      <c r="O619" s="48"/>
      <c r="P619" s="81">
        <v>20.83</v>
      </c>
      <c r="Q619" s="81">
        <v>1.25</v>
      </c>
      <c r="R619" s="81">
        <v>1059.8399999999999</v>
      </c>
      <c r="S619" s="81">
        <v>1059.8399999999999</v>
      </c>
      <c r="T619" s="64">
        <f t="shared" si="63"/>
        <v>-174.2399999999999</v>
      </c>
      <c r="U619" s="81">
        <f t="shared" si="64"/>
        <v>835.68</v>
      </c>
      <c r="V619" s="81">
        <f t="shared" si="65"/>
        <v>49.92</v>
      </c>
    </row>
    <row r="620" spans="1:22" x14ac:dyDescent="0.25">
      <c r="A620" s="51" t="s">
        <v>3771</v>
      </c>
      <c r="B620" s="92" t="s">
        <v>1066</v>
      </c>
      <c r="C620" s="77" t="s">
        <v>123</v>
      </c>
      <c r="D620" s="78">
        <v>81007</v>
      </c>
      <c r="E620" s="79" t="s">
        <v>443</v>
      </c>
      <c r="F620" s="80" t="s">
        <v>138</v>
      </c>
      <c r="G620" s="101">
        <v>18</v>
      </c>
      <c r="H620" s="81">
        <v>18</v>
      </c>
      <c r="I620" s="116">
        <v>24.86</v>
      </c>
      <c r="J620" s="81">
        <v>20.78</v>
      </c>
      <c r="K620" s="116">
        <v>11.09</v>
      </c>
      <c r="L620" s="81">
        <v>9.27</v>
      </c>
      <c r="M620" s="81">
        <f>TRUNC(((J620*G620)+(L620*G620)),2)</f>
        <v>540.9</v>
      </c>
      <c r="N620" s="81">
        <f>TRUNC(((J620*H620)+(L620*H620)),2)</f>
        <v>540.9</v>
      </c>
      <c r="O620" s="38"/>
      <c r="P620" s="81">
        <v>24.86</v>
      </c>
      <c r="Q620" s="81">
        <v>11.09</v>
      </c>
      <c r="R620" s="81">
        <v>647.1</v>
      </c>
      <c r="S620" s="81">
        <v>647.1</v>
      </c>
      <c r="T620" s="64">
        <f t="shared" si="63"/>
        <v>-106.20000000000005</v>
      </c>
      <c r="U620" s="81">
        <f t="shared" si="64"/>
        <v>374.04</v>
      </c>
      <c r="V620" s="81">
        <f t="shared" si="65"/>
        <v>166.86</v>
      </c>
    </row>
    <row r="621" spans="1:22" x14ac:dyDescent="0.25">
      <c r="A621" s="51" t="s">
        <v>3772</v>
      </c>
      <c r="B621" s="94" t="s">
        <v>1067</v>
      </c>
      <c r="C621" s="98"/>
      <c r="D621" s="98"/>
      <c r="E621" s="87" t="s">
        <v>478</v>
      </c>
      <c r="F621" s="98"/>
      <c r="G621" s="103"/>
      <c r="H621" s="88"/>
      <c r="I621" s="115"/>
      <c r="J621" s="88"/>
      <c r="K621" s="115"/>
      <c r="L621" s="88"/>
      <c r="M621" s="89">
        <f>SUM(M622:M623)</f>
        <v>157.75</v>
      </c>
      <c r="N621" s="89">
        <f>SUM(N622:N623)</f>
        <v>157.75</v>
      </c>
      <c r="O621" s="38"/>
      <c r="P621" s="88"/>
      <c r="Q621" s="88"/>
      <c r="R621" s="89">
        <v>188.95</v>
      </c>
      <c r="S621" s="89">
        <v>188.95</v>
      </c>
      <c r="T621" s="64">
        <f t="shared" si="63"/>
        <v>-31.199999999999989</v>
      </c>
      <c r="U621" s="81">
        <f t="shared" si="64"/>
        <v>0</v>
      </c>
      <c r="V621" s="81">
        <f t="shared" si="65"/>
        <v>0</v>
      </c>
    </row>
    <row r="622" spans="1:22" x14ac:dyDescent="0.3">
      <c r="A622" s="51" t="s">
        <v>3773</v>
      </c>
      <c r="B622" s="92" t="s">
        <v>1068</v>
      </c>
      <c r="C622" s="77" t="s">
        <v>123</v>
      </c>
      <c r="D622" s="78">
        <v>81069</v>
      </c>
      <c r="E622" s="79" t="s">
        <v>482</v>
      </c>
      <c r="F622" s="80" t="s">
        <v>120</v>
      </c>
      <c r="G622" s="101">
        <v>15</v>
      </c>
      <c r="H622" s="81">
        <v>15</v>
      </c>
      <c r="I622" s="116">
        <v>5.5</v>
      </c>
      <c r="J622" s="81">
        <v>4.59</v>
      </c>
      <c r="K622" s="116">
        <v>5.23</v>
      </c>
      <c r="L622" s="81">
        <v>4.37</v>
      </c>
      <c r="M622" s="81">
        <f>TRUNC(((J622*G622)+(L622*G622)),2)</f>
        <v>134.4</v>
      </c>
      <c r="N622" s="81">
        <f>TRUNC(((J622*H622)+(L622*H622)),2)</f>
        <v>134.4</v>
      </c>
      <c r="O622" s="48"/>
      <c r="P622" s="81">
        <v>5.5</v>
      </c>
      <c r="Q622" s="81">
        <v>5.23</v>
      </c>
      <c r="R622" s="81">
        <v>160.94999999999999</v>
      </c>
      <c r="S622" s="81">
        <v>160.94999999999999</v>
      </c>
      <c r="T622" s="64">
        <f t="shared" si="63"/>
        <v>-26.549999999999983</v>
      </c>
      <c r="U622" s="81">
        <f t="shared" si="64"/>
        <v>68.849999999999994</v>
      </c>
      <c r="V622" s="81">
        <f t="shared" si="65"/>
        <v>65.55</v>
      </c>
    </row>
    <row r="623" spans="1:22" x14ac:dyDescent="0.25">
      <c r="A623" s="51" t="s">
        <v>3774</v>
      </c>
      <c r="B623" s="92" t="s">
        <v>1069</v>
      </c>
      <c r="C623" s="77" t="s">
        <v>123</v>
      </c>
      <c r="D623" s="78">
        <v>81067</v>
      </c>
      <c r="E623" s="79" t="s">
        <v>1070</v>
      </c>
      <c r="F623" s="80" t="s">
        <v>120</v>
      </c>
      <c r="G623" s="101">
        <v>5</v>
      </c>
      <c r="H623" s="81">
        <v>5</v>
      </c>
      <c r="I623" s="116">
        <v>2.23</v>
      </c>
      <c r="J623" s="81">
        <v>1.86</v>
      </c>
      <c r="K623" s="116">
        <v>3.37</v>
      </c>
      <c r="L623" s="81">
        <v>2.81</v>
      </c>
      <c r="M623" s="81">
        <f>TRUNC(((J623*G623)+(L623*G623)),2)</f>
        <v>23.35</v>
      </c>
      <c r="N623" s="81">
        <f>TRUNC(((J623*H623)+(L623*H623)),2)</f>
        <v>23.35</v>
      </c>
      <c r="O623" s="38"/>
      <c r="P623" s="81">
        <v>2.23</v>
      </c>
      <c r="Q623" s="81">
        <v>3.37</v>
      </c>
      <c r="R623" s="81">
        <v>28</v>
      </c>
      <c r="S623" s="81">
        <v>28</v>
      </c>
      <c r="T623" s="64">
        <f t="shared" si="63"/>
        <v>-4.6499999999999986</v>
      </c>
      <c r="U623" s="81">
        <f t="shared" si="64"/>
        <v>9.3000000000000007</v>
      </c>
      <c r="V623" s="81">
        <f t="shared" si="65"/>
        <v>14.05</v>
      </c>
    </row>
    <row r="624" spans="1:22" x14ac:dyDescent="0.25">
      <c r="A624" s="51" t="s">
        <v>3775</v>
      </c>
      <c r="B624" s="94" t="s">
        <v>1071</v>
      </c>
      <c r="C624" s="98"/>
      <c r="D624" s="98"/>
      <c r="E624" s="87" t="s">
        <v>1072</v>
      </c>
      <c r="F624" s="98"/>
      <c r="G624" s="103"/>
      <c r="H624" s="88"/>
      <c r="I624" s="115"/>
      <c r="J624" s="88"/>
      <c r="K624" s="115"/>
      <c r="L624" s="88"/>
      <c r="M624" s="89">
        <f>SUM(M625:M628)</f>
        <v>155.85</v>
      </c>
      <c r="N624" s="89">
        <f>SUM(N625:N628)</f>
        <v>155.85</v>
      </c>
      <c r="O624" s="38"/>
      <c r="P624" s="88"/>
      <c r="Q624" s="88"/>
      <c r="R624" s="89">
        <v>186.65</v>
      </c>
      <c r="S624" s="89">
        <v>186.65</v>
      </c>
      <c r="T624" s="64">
        <f t="shared" si="63"/>
        <v>-30.800000000000011</v>
      </c>
      <c r="U624" s="81">
        <f t="shared" si="64"/>
        <v>0</v>
      </c>
      <c r="V624" s="81">
        <f t="shared" si="65"/>
        <v>0</v>
      </c>
    </row>
    <row r="625" spans="1:22" x14ac:dyDescent="0.25">
      <c r="A625" s="51" t="s">
        <v>3776</v>
      </c>
      <c r="B625" s="92" t="s">
        <v>1073</v>
      </c>
      <c r="C625" s="77" t="s">
        <v>123</v>
      </c>
      <c r="D625" s="78">
        <v>81102</v>
      </c>
      <c r="E625" s="79" t="s">
        <v>1074</v>
      </c>
      <c r="F625" s="80" t="s">
        <v>120</v>
      </c>
      <c r="G625" s="101">
        <v>5</v>
      </c>
      <c r="H625" s="81">
        <v>5</v>
      </c>
      <c r="I625" s="116">
        <v>0.99</v>
      </c>
      <c r="J625" s="81">
        <v>0.82</v>
      </c>
      <c r="K625" s="116">
        <v>3.37</v>
      </c>
      <c r="L625" s="81">
        <v>2.81</v>
      </c>
      <c r="M625" s="81">
        <f>TRUNC(((J625*G625)+(L625*G625)),2)</f>
        <v>18.149999999999999</v>
      </c>
      <c r="N625" s="81">
        <f>TRUNC(((J625*H625)+(L625*H625)),2)</f>
        <v>18.149999999999999</v>
      </c>
      <c r="O625" s="38"/>
      <c r="P625" s="81">
        <v>0.99</v>
      </c>
      <c r="Q625" s="81">
        <v>3.37</v>
      </c>
      <c r="R625" s="81">
        <v>21.8</v>
      </c>
      <c r="S625" s="81">
        <v>21.8</v>
      </c>
      <c r="T625" s="64">
        <f t="shared" si="63"/>
        <v>-3.6500000000000021</v>
      </c>
      <c r="U625" s="81">
        <f t="shared" si="64"/>
        <v>4.0999999999999996</v>
      </c>
      <c r="V625" s="81">
        <f t="shared" si="65"/>
        <v>14.05</v>
      </c>
    </row>
    <row r="626" spans="1:22" x14ac:dyDescent="0.25">
      <c r="A626" s="51" t="s">
        <v>3777</v>
      </c>
      <c r="B626" s="92" t="s">
        <v>1075</v>
      </c>
      <c r="C626" s="77" t="s">
        <v>123</v>
      </c>
      <c r="D626" s="78">
        <v>81132</v>
      </c>
      <c r="E626" s="79" t="s">
        <v>1076</v>
      </c>
      <c r="F626" s="80" t="s">
        <v>120</v>
      </c>
      <c r="G626" s="101">
        <v>5</v>
      </c>
      <c r="H626" s="81">
        <v>5</v>
      </c>
      <c r="I626" s="116">
        <v>5.45</v>
      </c>
      <c r="J626" s="81">
        <v>4.55</v>
      </c>
      <c r="K626" s="116">
        <v>5.61</v>
      </c>
      <c r="L626" s="81">
        <v>4.6900000000000004</v>
      </c>
      <c r="M626" s="81">
        <f>TRUNC(((J626*G626)+(L626*G626)),2)</f>
        <v>46.2</v>
      </c>
      <c r="N626" s="81">
        <f>TRUNC(((J626*H626)+(L626*H626)),2)</f>
        <v>46.2</v>
      </c>
      <c r="O626" s="38"/>
      <c r="P626" s="81">
        <v>5.45</v>
      </c>
      <c r="Q626" s="81">
        <v>5.61</v>
      </c>
      <c r="R626" s="81">
        <v>55.3</v>
      </c>
      <c r="S626" s="81">
        <v>55.3</v>
      </c>
      <c r="T626" s="64">
        <f t="shared" si="63"/>
        <v>-9.0999999999999943</v>
      </c>
      <c r="U626" s="81">
        <f t="shared" si="64"/>
        <v>22.75</v>
      </c>
      <c r="V626" s="81">
        <f t="shared" si="65"/>
        <v>23.45</v>
      </c>
    </row>
    <row r="627" spans="1:22" x14ac:dyDescent="0.25">
      <c r="A627" s="51" t="s">
        <v>3778</v>
      </c>
      <c r="B627" s="92" t="s">
        <v>1077</v>
      </c>
      <c r="C627" s="77" t="s">
        <v>123</v>
      </c>
      <c r="D627" s="78">
        <v>81104</v>
      </c>
      <c r="E627" s="79" t="s">
        <v>1078</v>
      </c>
      <c r="F627" s="80" t="s">
        <v>120</v>
      </c>
      <c r="G627" s="101">
        <v>5</v>
      </c>
      <c r="H627" s="81">
        <v>5</v>
      </c>
      <c r="I627" s="116">
        <v>5.32</v>
      </c>
      <c r="J627" s="81">
        <v>4.4400000000000004</v>
      </c>
      <c r="K627" s="116">
        <v>5.23</v>
      </c>
      <c r="L627" s="81">
        <v>4.37</v>
      </c>
      <c r="M627" s="81">
        <f>TRUNC(((J627*G627)+(L627*G627)),2)</f>
        <v>44.05</v>
      </c>
      <c r="N627" s="81">
        <f>TRUNC(((J627*H627)+(L627*H627)),2)</f>
        <v>44.05</v>
      </c>
      <c r="O627" s="38"/>
      <c r="P627" s="81">
        <v>5.32</v>
      </c>
      <c r="Q627" s="81">
        <v>5.23</v>
      </c>
      <c r="R627" s="81">
        <v>52.75</v>
      </c>
      <c r="S627" s="81">
        <v>52.75</v>
      </c>
      <c r="T627" s="64">
        <f t="shared" si="63"/>
        <v>-8.7000000000000028</v>
      </c>
      <c r="U627" s="81">
        <f t="shared" si="64"/>
        <v>22.2</v>
      </c>
      <c r="V627" s="81">
        <f t="shared" si="65"/>
        <v>21.85</v>
      </c>
    </row>
    <row r="628" spans="1:22" x14ac:dyDescent="0.25">
      <c r="A628" s="51" t="s">
        <v>3779</v>
      </c>
      <c r="B628" s="92" t="s">
        <v>1079</v>
      </c>
      <c r="C628" s="77" t="s">
        <v>123</v>
      </c>
      <c r="D628" s="78">
        <v>81105</v>
      </c>
      <c r="E628" s="79" t="s">
        <v>1080</v>
      </c>
      <c r="F628" s="80" t="s">
        <v>120</v>
      </c>
      <c r="G628" s="101">
        <v>5</v>
      </c>
      <c r="H628" s="81">
        <v>5</v>
      </c>
      <c r="I628" s="116">
        <v>6.13</v>
      </c>
      <c r="J628" s="81">
        <v>5.12</v>
      </c>
      <c r="K628" s="116">
        <v>5.23</v>
      </c>
      <c r="L628" s="81">
        <v>4.37</v>
      </c>
      <c r="M628" s="81">
        <f>TRUNC(((J628*G628)+(L628*G628)),2)</f>
        <v>47.45</v>
      </c>
      <c r="N628" s="81">
        <f>TRUNC(((J628*H628)+(L628*H628)),2)</f>
        <v>47.45</v>
      </c>
      <c r="O628" s="38"/>
      <c r="P628" s="81">
        <v>6.13</v>
      </c>
      <c r="Q628" s="81">
        <v>5.23</v>
      </c>
      <c r="R628" s="81">
        <v>56.8</v>
      </c>
      <c r="S628" s="81">
        <v>56.8</v>
      </c>
      <c r="T628" s="64">
        <f t="shared" si="63"/>
        <v>-9.3499999999999943</v>
      </c>
      <c r="U628" s="81">
        <f t="shared" si="64"/>
        <v>25.6</v>
      </c>
      <c r="V628" s="81">
        <f t="shared" si="65"/>
        <v>21.85</v>
      </c>
    </row>
    <row r="629" spans="1:22" x14ac:dyDescent="0.25">
      <c r="A629" s="51" t="s">
        <v>3780</v>
      </c>
      <c r="B629" s="94" t="s">
        <v>1081</v>
      </c>
      <c r="C629" s="98"/>
      <c r="D629" s="98"/>
      <c r="E629" s="87" t="s">
        <v>1082</v>
      </c>
      <c r="F629" s="98"/>
      <c r="G629" s="103"/>
      <c r="H629" s="88"/>
      <c r="I629" s="115"/>
      <c r="J629" s="88"/>
      <c r="K629" s="115"/>
      <c r="L629" s="88"/>
      <c r="M629" s="89">
        <f>SUM(M630:M631)</f>
        <v>150.25</v>
      </c>
      <c r="N629" s="89">
        <f>SUM(N630:N631)</f>
        <v>150.25</v>
      </c>
      <c r="O629" s="38"/>
      <c r="P629" s="88"/>
      <c r="Q629" s="88"/>
      <c r="R629" s="89">
        <v>179.8</v>
      </c>
      <c r="S629" s="89">
        <v>179.8</v>
      </c>
      <c r="T629" s="64">
        <f t="shared" si="63"/>
        <v>-29.550000000000011</v>
      </c>
      <c r="U629" s="81">
        <f t="shared" si="64"/>
        <v>0</v>
      </c>
      <c r="V629" s="81">
        <f t="shared" si="65"/>
        <v>0</v>
      </c>
    </row>
    <row r="630" spans="1:22" ht="24" x14ac:dyDescent="0.3">
      <c r="A630" s="51" t="s">
        <v>3781</v>
      </c>
      <c r="B630" s="92" t="s">
        <v>1083</v>
      </c>
      <c r="C630" s="77" t="s">
        <v>194</v>
      </c>
      <c r="D630" s="78">
        <v>89605</v>
      </c>
      <c r="E630" s="82" t="s">
        <v>3104</v>
      </c>
      <c r="F630" s="80" t="s">
        <v>120</v>
      </c>
      <c r="G630" s="101">
        <v>5</v>
      </c>
      <c r="H630" s="81">
        <v>5</v>
      </c>
      <c r="I630" s="116">
        <v>19.61</v>
      </c>
      <c r="J630" s="81">
        <v>16.39</v>
      </c>
      <c r="K630" s="116">
        <v>3.43</v>
      </c>
      <c r="L630" s="81">
        <v>2.86</v>
      </c>
      <c r="M630" s="81">
        <f>TRUNC(((J630*G630)+(L630*G630)),2)</f>
        <v>96.25</v>
      </c>
      <c r="N630" s="81">
        <f>TRUNC(((J630*H630)+(L630*H630)),2)</f>
        <v>96.25</v>
      </c>
      <c r="O630" s="48"/>
      <c r="P630" s="81">
        <v>19.61</v>
      </c>
      <c r="Q630" s="81">
        <v>3.43</v>
      </c>
      <c r="R630" s="81">
        <v>115.2</v>
      </c>
      <c r="S630" s="81">
        <v>115.2</v>
      </c>
      <c r="T630" s="64">
        <f t="shared" si="63"/>
        <v>-18.950000000000003</v>
      </c>
      <c r="U630" s="81">
        <f t="shared" si="64"/>
        <v>81.95</v>
      </c>
      <c r="V630" s="81">
        <f t="shared" si="65"/>
        <v>14.3</v>
      </c>
    </row>
    <row r="631" spans="1:22" ht="24" x14ac:dyDescent="0.3">
      <c r="A631" s="51" t="s">
        <v>3782</v>
      </c>
      <c r="B631" s="92" t="s">
        <v>1084</v>
      </c>
      <c r="C631" s="77" t="s">
        <v>194</v>
      </c>
      <c r="D631" s="78">
        <v>89579</v>
      </c>
      <c r="E631" s="79" t="s">
        <v>1085</v>
      </c>
      <c r="F631" s="80" t="s">
        <v>120</v>
      </c>
      <c r="G631" s="101">
        <v>5</v>
      </c>
      <c r="H631" s="81">
        <v>5</v>
      </c>
      <c r="I631" s="116">
        <v>10.48</v>
      </c>
      <c r="J631" s="81">
        <v>8.76</v>
      </c>
      <c r="K631" s="116">
        <v>2.44</v>
      </c>
      <c r="L631" s="81">
        <v>2.04</v>
      </c>
      <c r="M631" s="81">
        <f>TRUNC(((J631*G631)+(L631*G631)),2)</f>
        <v>54</v>
      </c>
      <c r="N631" s="81">
        <f>TRUNC(((J631*H631)+(L631*H631)),2)</f>
        <v>54</v>
      </c>
      <c r="O631" s="48"/>
      <c r="P631" s="81">
        <v>10.48</v>
      </c>
      <c r="Q631" s="81">
        <v>2.44</v>
      </c>
      <c r="R631" s="81">
        <v>64.599999999999994</v>
      </c>
      <c r="S631" s="81">
        <v>64.599999999999994</v>
      </c>
      <c r="T631" s="64">
        <f t="shared" si="63"/>
        <v>-10.599999999999994</v>
      </c>
      <c r="U631" s="81">
        <f t="shared" si="64"/>
        <v>43.8</v>
      </c>
      <c r="V631" s="81">
        <f t="shared" si="65"/>
        <v>10.199999999999999</v>
      </c>
    </row>
    <row r="632" spans="1:22" x14ac:dyDescent="0.25">
      <c r="A632" s="51" t="s">
        <v>3783</v>
      </c>
      <c r="B632" s="94" t="s">
        <v>1086</v>
      </c>
      <c r="C632" s="98"/>
      <c r="D632" s="98"/>
      <c r="E632" s="87" t="s">
        <v>1087</v>
      </c>
      <c r="F632" s="98"/>
      <c r="G632" s="103"/>
      <c r="H632" s="88"/>
      <c r="I632" s="115"/>
      <c r="J632" s="88"/>
      <c r="K632" s="115"/>
      <c r="L632" s="88"/>
      <c r="M632" s="89">
        <f>SUM(M633:M638)</f>
        <v>1004.65</v>
      </c>
      <c r="N632" s="89">
        <f>SUM(N633:N638)</f>
        <v>1004.65</v>
      </c>
      <c r="O632" s="38"/>
      <c r="P632" s="88"/>
      <c r="Q632" s="88"/>
      <c r="R632" s="89">
        <v>1202.77</v>
      </c>
      <c r="S632" s="89">
        <v>1202.77</v>
      </c>
      <c r="T632" s="64">
        <f t="shared" si="63"/>
        <v>-198.12</v>
      </c>
      <c r="U632" s="81">
        <f t="shared" si="64"/>
        <v>0</v>
      </c>
      <c r="V632" s="81">
        <f t="shared" si="65"/>
        <v>0</v>
      </c>
    </row>
    <row r="633" spans="1:22" ht="24" x14ac:dyDescent="0.3">
      <c r="A633" s="51" t="s">
        <v>3784</v>
      </c>
      <c r="B633" s="92" t="s">
        <v>1088</v>
      </c>
      <c r="C633" s="77" t="s">
        <v>194</v>
      </c>
      <c r="D633" s="78">
        <v>89481</v>
      </c>
      <c r="E633" s="79" t="s">
        <v>455</v>
      </c>
      <c r="F633" s="80" t="s">
        <v>120</v>
      </c>
      <c r="G633" s="101">
        <v>25</v>
      </c>
      <c r="H633" s="81">
        <v>25</v>
      </c>
      <c r="I633" s="116">
        <v>2.75</v>
      </c>
      <c r="J633" s="81">
        <v>2.29</v>
      </c>
      <c r="K633" s="116">
        <v>2.62</v>
      </c>
      <c r="L633" s="81">
        <v>2.19</v>
      </c>
      <c r="M633" s="81">
        <f t="shared" ref="M633:M638" si="68">TRUNC(((J633*G633)+(L633*G633)),2)</f>
        <v>112</v>
      </c>
      <c r="N633" s="81">
        <f t="shared" ref="N633:N638" si="69">TRUNC(((J633*H633)+(L633*H633)),2)</f>
        <v>112</v>
      </c>
      <c r="O633" s="48"/>
      <c r="P633" s="81">
        <v>2.75</v>
      </c>
      <c r="Q633" s="81">
        <v>2.62</v>
      </c>
      <c r="R633" s="81">
        <v>134.25</v>
      </c>
      <c r="S633" s="81">
        <v>134.25</v>
      </c>
      <c r="T633" s="64">
        <f t="shared" si="63"/>
        <v>-22.25</v>
      </c>
      <c r="U633" s="81">
        <f t="shared" si="64"/>
        <v>57.25</v>
      </c>
      <c r="V633" s="81">
        <f t="shared" si="65"/>
        <v>54.75</v>
      </c>
    </row>
    <row r="634" spans="1:22" x14ac:dyDescent="0.25">
      <c r="A634" s="51" t="s">
        <v>3785</v>
      </c>
      <c r="B634" s="92" t="s">
        <v>1089</v>
      </c>
      <c r="C634" s="77" t="s">
        <v>123</v>
      </c>
      <c r="D634" s="78">
        <v>81322</v>
      </c>
      <c r="E634" s="79" t="s">
        <v>1090</v>
      </c>
      <c r="F634" s="80" t="s">
        <v>120</v>
      </c>
      <c r="G634" s="101">
        <v>5</v>
      </c>
      <c r="H634" s="81">
        <v>5</v>
      </c>
      <c r="I634" s="116">
        <v>2.2799999999999998</v>
      </c>
      <c r="J634" s="81">
        <v>1.9</v>
      </c>
      <c r="K634" s="116">
        <v>6.72</v>
      </c>
      <c r="L634" s="81">
        <v>5.61</v>
      </c>
      <c r="M634" s="81">
        <f t="shared" si="68"/>
        <v>37.549999999999997</v>
      </c>
      <c r="N634" s="81">
        <f t="shared" si="69"/>
        <v>37.549999999999997</v>
      </c>
      <c r="O634" s="38"/>
      <c r="P634" s="81">
        <v>2.2799999999999998</v>
      </c>
      <c r="Q634" s="81">
        <v>6.72</v>
      </c>
      <c r="R634" s="81">
        <v>45</v>
      </c>
      <c r="S634" s="81">
        <v>45</v>
      </c>
      <c r="T634" s="64">
        <f t="shared" si="63"/>
        <v>-7.4500000000000028</v>
      </c>
      <c r="U634" s="81">
        <f t="shared" si="64"/>
        <v>9.5</v>
      </c>
      <c r="V634" s="81">
        <f t="shared" si="65"/>
        <v>28.05</v>
      </c>
    </row>
    <row r="635" spans="1:22" ht="24" x14ac:dyDescent="0.3">
      <c r="A635" s="51" t="s">
        <v>3786</v>
      </c>
      <c r="B635" s="92" t="s">
        <v>1091</v>
      </c>
      <c r="C635" s="77" t="s">
        <v>194</v>
      </c>
      <c r="D635" s="78">
        <v>89501</v>
      </c>
      <c r="E635" s="82" t="s">
        <v>3078</v>
      </c>
      <c r="F635" s="80" t="s">
        <v>120</v>
      </c>
      <c r="G635" s="101">
        <v>25</v>
      </c>
      <c r="H635" s="81">
        <v>25</v>
      </c>
      <c r="I635" s="116">
        <v>10.38</v>
      </c>
      <c r="J635" s="81">
        <v>8.67</v>
      </c>
      <c r="K635" s="116">
        <v>4.74</v>
      </c>
      <c r="L635" s="81">
        <v>3.96</v>
      </c>
      <c r="M635" s="81">
        <f t="shared" si="68"/>
        <v>315.75</v>
      </c>
      <c r="N635" s="81">
        <f t="shared" si="69"/>
        <v>315.75</v>
      </c>
      <c r="O635" s="48"/>
      <c r="P635" s="81">
        <v>10.38</v>
      </c>
      <c r="Q635" s="81">
        <v>4.74</v>
      </c>
      <c r="R635" s="81">
        <v>378</v>
      </c>
      <c r="S635" s="81">
        <v>378</v>
      </c>
      <c r="T635" s="64">
        <f t="shared" si="63"/>
        <v>-62.25</v>
      </c>
      <c r="U635" s="81">
        <f t="shared" si="64"/>
        <v>216.75</v>
      </c>
      <c r="V635" s="81">
        <f t="shared" si="65"/>
        <v>99</v>
      </c>
    </row>
    <row r="636" spans="1:22" x14ac:dyDescent="0.25">
      <c r="A636" s="51" t="s">
        <v>3787</v>
      </c>
      <c r="B636" s="92" t="s">
        <v>1092</v>
      </c>
      <c r="C636" s="77" t="s">
        <v>123</v>
      </c>
      <c r="D636" s="78">
        <v>81340</v>
      </c>
      <c r="E636" s="79" t="s">
        <v>1093</v>
      </c>
      <c r="F636" s="80" t="s">
        <v>120</v>
      </c>
      <c r="G636" s="101">
        <v>4</v>
      </c>
      <c r="H636" s="81">
        <v>4</v>
      </c>
      <c r="I636" s="116">
        <v>4.93</v>
      </c>
      <c r="J636" s="81">
        <v>4.12</v>
      </c>
      <c r="K636" s="116">
        <v>6.72</v>
      </c>
      <c r="L636" s="81">
        <v>5.61</v>
      </c>
      <c r="M636" s="81">
        <f t="shared" si="68"/>
        <v>38.92</v>
      </c>
      <c r="N636" s="81">
        <f t="shared" si="69"/>
        <v>38.92</v>
      </c>
      <c r="O636" s="38"/>
      <c r="P636" s="81">
        <v>4.93</v>
      </c>
      <c r="Q636" s="81">
        <v>6.72</v>
      </c>
      <c r="R636" s="81">
        <v>46.6</v>
      </c>
      <c r="S636" s="81">
        <v>46.6</v>
      </c>
      <c r="T636" s="64">
        <f t="shared" si="63"/>
        <v>-7.68</v>
      </c>
      <c r="U636" s="81">
        <f t="shared" si="64"/>
        <v>16.48</v>
      </c>
      <c r="V636" s="81">
        <f t="shared" si="65"/>
        <v>22.44</v>
      </c>
    </row>
    <row r="637" spans="1:22" x14ac:dyDescent="0.25">
      <c r="A637" s="51" t="s">
        <v>3788</v>
      </c>
      <c r="B637" s="92" t="s">
        <v>1094</v>
      </c>
      <c r="C637" s="77" t="s">
        <v>123</v>
      </c>
      <c r="D637" s="78">
        <v>81380</v>
      </c>
      <c r="E637" s="79" t="s">
        <v>1095</v>
      </c>
      <c r="F637" s="80" t="s">
        <v>120</v>
      </c>
      <c r="G637" s="101">
        <v>15</v>
      </c>
      <c r="H637" s="81">
        <v>15</v>
      </c>
      <c r="I637" s="116">
        <v>11.66</v>
      </c>
      <c r="J637" s="81">
        <v>9.74</v>
      </c>
      <c r="K637" s="116">
        <v>8.2200000000000006</v>
      </c>
      <c r="L637" s="81">
        <v>6.87</v>
      </c>
      <c r="M637" s="81">
        <f t="shared" si="68"/>
        <v>249.15</v>
      </c>
      <c r="N637" s="81">
        <f t="shared" si="69"/>
        <v>249.15</v>
      </c>
      <c r="O637" s="38"/>
      <c r="P637" s="81">
        <v>11.66</v>
      </c>
      <c r="Q637" s="81">
        <v>8.2200000000000006</v>
      </c>
      <c r="R637" s="81">
        <v>298.2</v>
      </c>
      <c r="S637" s="81">
        <v>298.2</v>
      </c>
      <c r="T637" s="64">
        <f t="shared" si="63"/>
        <v>-49.049999999999983</v>
      </c>
      <c r="U637" s="81">
        <f t="shared" si="64"/>
        <v>146.1</v>
      </c>
      <c r="V637" s="81">
        <f t="shared" si="65"/>
        <v>103.05</v>
      </c>
    </row>
    <row r="638" spans="1:22" x14ac:dyDescent="0.25">
      <c r="A638" s="51" t="s">
        <v>3789</v>
      </c>
      <c r="B638" s="92" t="s">
        <v>1096</v>
      </c>
      <c r="C638" s="77" t="s">
        <v>123</v>
      </c>
      <c r="D638" s="78">
        <v>81381</v>
      </c>
      <c r="E638" s="79" t="s">
        <v>460</v>
      </c>
      <c r="F638" s="80" t="s">
        <v>120</v>
      </c>
      <c r="G638" s="101">
        <v>12</v>
      </c>
      <c r="H638" s="81">
        <v>12</v>
      </c>
      <c r="I638" s="116">
        <v>16.84</v>
      </c>
      <c r="J638" s="81">
        <v>14.07</v>
      </c>
      <c r="K638" s="116">
        <v>8.2200000000000006</v>
      </c>
      <c r="L638" s="81">
        <v>6.87</v>
      </c>
      <c r="M638" s="81">
        <f t="shared" si="68"/>
        <v>251.28</v>
      </c>
      <c r="N638" s="81">
        <f t="shared" si="69"/>
        <v>251.28</v>
      </c>
      <c r="O638" s="38"/>
      <c r="P638" s="81">
        <v>16.84</v>
      </c>
      <c r="Q638" s="81">
        <v>8.2200000000000006</v>
      </c>
      <c r="R638" s="81">
        <v>300.72000000000003</v>
      </c>
      <c r="S638" s="81">
        <v>300.72000000000003</v>
      </c>
      <c r="T638" s="64">
        <f t="shared" si="63"/>
        <v>-49.440000000000026</v>
      </c>
      <c r="U638" s="81">
        <f t="shared" si="64"/>
        <v>168.84</v>
      </c>
      <c r="V638" s="81">
        <f t="shared" si="65"/>
        <v>82.44</v>
      </c>
    </row>
    <row r="639" spans="1:22" x14ac:dyDescent="0.25">
      <c r="A639" s="51" t="s">
        <v>3790</v>
      </c>
      <c r="B639" s="94" t="s">
        <v>1097</v>
      </c>
      <c r="C639" s="98"/>
      <c r="D639" s="98"/>
      <c r="E639" s="87" t="s">
        <v>464</v>
      </c>
      <c r="F639" s="98"/>
      <c r="G639" s="103"/>
      <c r="H639" s="88"/>
      <c r="I639" s="115"/>
      <c r="J639" s="88"/>
      <c r="K639" s="115"/>
      <c r="L639" s="88"/>
      <c r="M639" s="89">
        <f>SUM(M640:M644)</f>
        <v>754.1</v>
      </c>
      <c r="N639" s="89">
        <f>SUM(N640:N644)</f>
        <v>754.1</v>
      </c>
      <c r="O639" s="38"/>
      <c r="P639" s="88"/>
      <c r="Q639" s="88"/>
      <c r="R639" s="89">
        <v>902.35</v>
      </c>
      <c r="S639" s="89">
        <v>902.35</v>
      </c>
      <c r="T639" s="64">
        <f t="shared" si="63"/>
        <v>-148.25</v>
      </c>
      <c r="U639" s="81">
        <f t="shared" si="64"/>
        <v>0</v>
      </c>
      <c r="V639" s="81">
        <f t="shared" si="65"/>
        <v>0</v>
      </c>
    </row>
    <row r="640" spans="1:22" x14ac:dyDescent="0.25">
      <c r="A640" s="51" t="s">
        <v>3791</v>
      </c>
      <c r="B640" s="92" t="s">
        <v>1098</v>
      </c>
      <c r="C640" s="77" t="s">
        <v>123</v>
      </c>
      <c r="D640" s="78">
        <v>81405</v>
      </c>
      <c r="E640" s="79" t="s">
        <v>474</v>
      </c>
      <c r="F640" s="80" t="s">
        <v>120</v>
      </c>
      <c r="G640" s="101">
        <v>10</v>
      </c>
      <c r="H640" s="81">
        <v>10</v>
      </c>
      <c r="I640" s="116">
        <v>11.38</v>
      </c>
      <c r="J640" s="81">
        <v>9.51</v>
      </c>
      <c r="K640" s="116">
        <v>11.21</v>
      </c>
      <c r="L640" s="81">
        <v>9.3699999999999992</v>
      </c>
      <c r="M640" s="81">
        <f>TRUNC(((J640*G640)+(L640*G640)),2)</f>
        <v>188.8</v>
      </c>
      <c r="N640" s="81">
        <f>TRUNC(((J640*H640)+(L640*H640)),2)</f>
        <v>188.8</v>
      </c>
      <c r="O640" s="38"/>
      <c r="P640" s="81">
        <v>11.38</v>
      </c>
      <c r="Q640" s="81">
        <v>11.21</v>
      </c>
      <c r="R640" s="81">
        <v>225.9</v>
      </c>
      <c r="S640" s="81">
        <v>225.9</v>
      </c>
      <c r="T640" s="64">
        <f t="shared" si="63"/>
        <v>-37.099999999999994</v>
      </c>
      <c r="U640" s="81">
        <f t="shared" si="64"/>
        <v>95.1</v>
      </c>
      <c r="V640" s="81">
        <f t="shared" si="65"/>
        <v>93.7</v>
      </c>
    </row>
    <row r="641" spans="1:22" x14ac:dyDescent="0.25">
      <c r="A641" s="51" t="s">
        <v>3792</v>
      </c>
      <c r="B641" s="92" t="s">
        <v>1099</v>
      </c>
      <c r="C641" s="77" t="s">
        <v>123</v>
      </c>
      <c r="D641" s="78">
        <v>81406</v>
      </c>
      <c r="E641" s="79" t="s">
        <v>476</v>
      </c>
      <c r="F641" s="80" t="s">
        <v>120</v>
      </c>
      <c r="G641" s="101">
        <v>5</v>
      </c>
      <c r="H641" s="81">
        <v>5</v>
      </c>
      <c r="I641" s="116">
        <v>29.31</v>
      </c>
      <c r="J641" s="81">
        <v>24.5</v>
      </c>
      <c r="K641" s="116">
        <v>11.21</v>
      </c>
      <c r="L641" s="81">
        <v>9.3699999999999992</v>
      </c>
      <c r="M641" s="81">
        <f>TRUNC(((J641*G641)+(L641*G641)),2)</f>
        <v>169.35</v>
      </c>
      <c r="N641" s="81">
        <f>TRUNC(((J641*H641)+(L641*H641)),2)</f>
        <v>169.35</v>
      </c>
      <c r="O641" s="38"/>
      <c r="P641" s="81">
        <v>29.31</v>
      </c>
      <c r="Q641" s="81">
        <v>11.21</v>
      </c>
      <c r="R641" s="81">
        <v>202.6</v>
      </c>
      <c r="S641" s="81">
        <v>202.6</v>
      </c>
      <c r="T641" s="64">
        <f t="shared" si="63"/>
        <v>-33.25</v>
      </c>
      <c r="U641" s="81">
        <f t="shared" si="64"/>
        <v>122.5</v>
      </c>
      <c r="V641" s="81">
        <f t="shared" si="65"/>
        <v>46.85</v>
      </c>
    </row>
    <row r="642" spans="1:22" x14ac:dyDescent="0.25">
      <c r="A642" s="51" t="s">
        <v>3793</v>
      </c>
      <c r="B642" s="92" t="s">
        <v>1100</v>
      </c>
      <c r="C642" s="77" t="s">
        <v>123</v>
      </c>
      <c r="D642" s="78">
        <v>81424</v>
      </c>
      <c r="E642" s="79" t="s">
        <v>470</v>
      </c>
      <c r="F642" s="80" t="s">
        <v>120</v>
      </c>
      <c r="G642" s="101">
        <v>10</v>
      </c>
      <c r="H642" s="81">
        <v>10</v>
      </c>
      <c r="I642" s="116">
        <v>9.9600000000000009</v>
      </c>
      <c r="J642" s="81">
        <v>8.32</v>
      </c>
      <c r="K642" s="116">
        <v>11.21</v>
      </c>
      <c r="L642" s="81">
        <v>9.3699999999999992</v>
      </c>
      <c r="M642" s="81">
        <f>TRUNC(((J642*G642)+(L642*G642)),2)</f>
        <v>176.9</v>
      </c>
      <c r="N642" s="81">
        <f>TRUNC(((J642*H642)+(L642*H642)),2)</f>
        <v>176.9</v>
      </c>
      <c r="O642" s="38"/>
      <c r="P642" s="81">
        <v>9.9600000000000009</v>
      </c>
      <c r="Q642" s="81">
        <v>11.21</v>
      </c>
      <c r="R642" s="81">
        <v>211.7</v>
      </c>
      <c r="S642" s="81">
        <v>211.7</v>
      </c>
      <c r="T642" s="64">
        <f t="shared" si="63"/>
        <v>-34.799999999999983</v>
      </c>
      <c r="U642" s="81">
        <f t="shared" si="64"/>
        <v>83.2</v>
      </c>
      <c r="V642" s="81">
        <f t="shared" si="65"/>
        <v>93.7</v>
      </c>
    </row>
    <row r="643" spans="1:22" x14ac:dyDescent="0.25">
      <c r="A643" s="51" t="s">
        <v>3794</v>
      </c>
      <c r="B643" s="92" t="s">
        <v>1101</v>
      </c>
      <c r="C643" s="77" t="s">
        <v>123</v>
      </c>
      <c r="D643" s="78">
        <v>81421</v>
      </c>
      <c r="E643" s="79" t="s">
        <v>1102</v>
      </c>
      <c r="F643" s="80" t="s">
        <v>120</v>
      </c>
      <c r="G643" s="101">
        <v>10</v>
      </c>
      <c r="H643" s="81">
        <v>10</v>
      </c>
      <c r="I643" s="116">
        <v>8.5299999999999994</v>
      </c>
      <c r="J643" s="81">
        <v>7.13</v>
      </c>
      <c r="K643" s="116">
        <v>7.1</v>
      </c>
      <c r="L643" s="81">
        <v>5.93</v>
      </c>
      <c r="M643" s="81">
        <f>TRUNC(((J643*G643)+(L643*G643)),2)</f>
        <v>130.6</v>
      </c>
      <c r="N643" s="81">
        <f>TRUNC(((J643*H643)+(L643*H643)),2)</f>
        <v>130.6</v>
      </c>
      <c r="O643" s="38"/>
      <c r="P643" s="81">
        <v>8.5299999999999994</v>
      </c>
      <c r="Q643" s="81">
        <v>7.1</v>
      </c>
      <c r="R643" s="81">
        <v>156.30000000000001</v>
      </c>
      <c r="S643" s="81">
        <v>156.30000000000001</v>
      </c>
      <c r="T643" s="64">
        <f t="shared" si="63"/>
        <v>-25.700000000000017</v>
      </c>
      <c r="U643" s="81">
        <f t="shared" si="64"/>
        <v>71.3</v>
      </c>
      <c r="V643" s="81">
        <f t="shared" si="65"/>
        <v>59.3</v>
      </c>
    </row>
    <row r="644" spans="1:22" x14ac:dyDescent="0.25">
      <c r="A644" s="51" t="s">
        <v>3795</v>
      </c>
      <c r="B644" s="92" t="s">
        <v>1103</v>
      </c>
      <c r="C644" s="77" t="s">
        <v>123</v>
      </c>
      <c r="D644" s="78">
        <v>81424</v>
      </c>
      <c r="E644" s="79" t="s">
        <v>470</v>
      </c>
      <c r="F644" s="80" t="s">
        <v>120</v>
      </c>
      <c r="G644" s="101">
        <v>5</v>
      </c>
      <c r="H644" s="81">
        <v>5</v>
      </c>
      <c r="I644" s="116">
        <v>9.9600000000000009</v>
      </c>
      <c r="J644" s="81">
        <v>8.32</v>
      </c>
      <c r="K644" s="116">
        <v>11.21</v>
      </c>
      <c r="L644" s="81">
        <v>9.3699999999999992</v>
      </c>
      <c r="M644" s="81">
        <f>TRUNC(((J644*G644)+(L644*G644)),2)</f>
        <v>88.45</v>
      </c>
      <c r="N644" s="81">
        <f>TRUNC(((J644*H644)+(L644*H644)),2)</f>
        <v>88.45</v>
      </c>
      <c r="O644" s="38"/>
      <c r="P644" s="81">
        <v>9.9600000000000009</v>
      </c>
      <c r="Q644" s="81">
        <v>11.21</v>
      </c>
      <c r="R644" s="81">
        <v>105.85</v>
      </c>
      <c r="S644" s="81">
        <v>105.85</v>
      </c>
      <c r="T644" s="64">
        <f t="shared" si="63"/>
        <v>-17.399999999999991</v>
      </c>
      <c r="U644" s="81">
        <f t="shared" si="64"/>
        <v>41.6</v>
      </c>
      <c r="V644" s="81">
        <f t="shared" si="65"/>
        <v>46.85</v>
      </c>
    </row>
    <row r="645" spans="1:22" x14ac:dyDescent="0.25">
      <c r="A645" s="51" t="s">
        <v>3796</v>
      </c>
      <c r="B645" s="94" t="s">
        <v>1104</v>
      </c>
      <c r="C645" s="98"/>
      <c r="D645" s="98"/>
      <c r="E645" s="87" t="s">
        <v>484</v>
      </c>
      <c r="F645" s="98"/>
      <c r="G645" s="103"/>
      <c r="H645" s="88"/>
      <c r="I645" s="115"/>
      <c r="J645" s="88"/>
      <c r="K645" s="115"/>
      <c r="L645" s="88"/>
      <c r="M645" s="89">
        <f>SUM(M646:M647)</f>
        <v>330.03</v>
      </c>
      <c r="N645" s="89">
        <f>SUM(N646:N647)</f>
        <v>330.03</v>
      </c>
      <c r="O645" s="38"/>
      <c r="P645" s="88"/>
      <c r="Q645" s="88"/>
      <c r="R645" s="89">
        <v>394.74</v>
      </c>
      <c r="S645" s="89">
        <v>394.74</v>
      </c>
      <c r="T645" s="64">
        <f t="shared" si="63"/>
        <v>-64.710000000000036</v>
      </c>
      <c r="U645" s="81">
        <f t="shared" si="64"/>
        <v>0</v>
      </c>
      <c r="V645" s="81">
        <f t="shared" si="65"/>
        <v>0</v>
      </c>
    </row>
    <row r="646" spans="1:22" x14ac:dyDescent="0.25">
      <c r="A646" s="51" t="s">
        <v>3797</v>
      </c>
      <c r="B646" s="92" t="s">
        <v>1105</v>
      </c>
      <c r="C646" s="77" t="s">
        <v>123</v>
      </c>
      <c r="D646" s="78">
        <v>81501</v>
      </c>
      <c r="E646" s="79" t="s">
        <v>486</v>
      </c>
      <c r="F646" s="80" t="s">
        <v>120</v>
      </c>
      <c r="G646" s="101">
        <v>3</v>
      </c>
      <c r="H646" s="81">
        <v>3</v>
      </c>
      <c r="I646" s="116">
        <v>68.81</v>
      </c>
      <c r="J646" s="81">
        <v>57.53</v>
      </c>
      <c r="K646" s="116">
        <v>0</v>
      </c>
      <c r="L646" s="81">
        <v>0</v>
      </c>
      <c r="M646" s="81">
        <f>TRUNC(((J646*G646)+(L646*G646)),2)</f>
        <v>172.59</v>
      </c>
      <c r="N646" s="81">
        <f>TRUNC(((J646*H646)+(L646*H646)),2)</f>
        <v>172.59</v>
      </c>
      <c r="O646" s="38"/>
      <c r="P646" s="81">
        <v>68.81</v>
      </c>
      <c r="Q646" s="81">
        <v>0</v>
      </c>
      <c r="R646" s="81">
        <v>206.43</v>
      </c>
      <c r="S646" s="81">
        <v>206.43</v>
      </c>
      <c r="T646" s="64">
        <f t="shared" si="63"/>
        <v>-33.840000000000003</v>
      </c>
      <c r="U646" s="81">
        <f t="shared" si="64"/>
        <v>172.59</v>
      </c>
      <c r="V646" s="81">
        <f t="shared" si="65"/>
        <v>0</v>
      </c>
    </row>
    <row r="647" spans="1:22" x14ac:dyDescent="0.25">
      <c r="A647" s="51" t="s">
        <v>3798</v>
      </c>
      <c r="B647" s="92" t="s">
        <v>1106</v>
      </c>
      <c r="C647" s="77" t="s">
        <v>123</v>
      </c>
      <c r="D647" s="78">
        <v>81504</v>
      </c>
      <c r="E647" s="79" t="s">
        <v>488</v>
      </c>
      <c r="F647" s="80" t="s">
        <v>120</v>
      </c>
      <c r="G647" s="101">
        <v>3</v>
      </c>
      <c r="H647" s="81">
        <v>3</v>
      </c>
      <c r="I647" s="116">
        <v>62.77</v>
      </c>
      <c r="J647" s="81">
        <v>52.48</v>
      </c>
      <c r="K647" s="116">
        <v>0</v>
      </c>
      <c r="L647" s="81">
        <v>0</v>
      </c>
      <c r="M647" s="81">
        <f>TRUNC(((J647*G647)+(L647*G647)),2)</f>
        <v>157.44</v>
      </c>
      <c r="N647" s="81">
        <f>TRUNC(((J647*H647)+(L647*H647)),2)</f>
        <v>157.44</v>
      </c>
      <c r="O647" s="38"/>
      <c r="P647" s="81">
        <v>62.77</v>
      </c>
      <c r="Q647" s="81">
        <v>0</v>
      </c>
      <c r="R647" s="81">
        <v>188.31</v>
      </c>
      <c r="S647" s="81">
        <v>188.31</v>
      </c>
      <c r="T647" s="64">
        <f t="shared" si="63"/>
        <v>-30.870000000000005</v>
      </c>
      <c r="U647" s="81">
        <f t="shared" si="64"/>
        <v>157.44</v>
      </c>
      <c r="V647" s="81">
        <f t="shared" si="65"/>
        <v>0</v>
      </c>
    </row>
    <row r="648" spans="1:22" x14ac:dyDescent="0.25">
      <c r="A648" s="51" t="s">
        <v>3799</v>
      </c>
      <c r="B648" s="93" t="s">
        <v>1107</v>
      </c>
      <c r="C648" s="97"/>
      <c r="D648" s="97"/>
      <c r="E648" s="83" t="s">
        <v>490</v>
      </c>
      <c r="F648" s="97"/>
      <c r="G648" s="102"/>
      <c r="H648" s="84"/>
      <c r="I648" s="115"/>
      <c r="J648" s="84"/>
      <c r="K648" s="115"/>
      <c r="L648" s="84"/>
      <c r="M648" s="85">
        <f>M649+M655+M658+M665+M668+M672+M675+M677</f>
        <v>4657.4600000000009</v>
      </c>
      <c r="N648" s="85">
        <f>N649+N655+N658+N665+N668+N672+N675+N677</f>
        <v>4657.4600000000009</v>
      </c>
      <c r="O648" s="38"/>
      <c r="P648" s="84"/>
      <c r="Q648" s="84"/>
      <c r="R648" s="85">
        <v>5572.65</v>
      </c>
      <c r="S648" s="85">
        <v>5572.65</v>
      </c>
      <c r="T648" s="64">
        <f t="shared" si="63"/>
        <v>-915.18999999999869</v>
      </c>
      <c r="U648" s="81">
        <f t="shared" si="64"/>
        <v>0</v>
      </c>
      <c r="V648" s="81">
        <f t="shared" si="65"/>
        <v>0</v>
      </c>
    </row>
    <row r="649" spans="1:22" x14ac:dyDescent="0.25">
      <c r="A649" s="51" t="s">
        <v>3800</v>
      </c>
      <c r="B649" s="94" t="s">
        <v>1108</v>
      </c>
      <c r="C649" s="98"/>
      <c r="D649" s="98"/>
      <c r="E649" s="87" t="s">
        <v>1109</v>
      </c>
      <c r="F649" s="98"/>
      <c r="G649" s="103"/>
      <c r="H649" s="88"/>
      <c r="I649" s="115"/>
      <c r="J649" s="88"/>
      <c r="K649" s="115"/>
      <c r="L649" s="88"/>
      <c r="M649" s="89">
        <f>SUM(M650:M654)</f>
        <v>1303.7800000000002</v>
      </c>
      <c r="N649" s="89">
        <f>SUM(N650:N654)</f>
        <v>1303.7800000000002</v>
      </c>
      <c r="O649" s="38"/>
      <c r="P649" s="88"/>
      <c r="Q649" s="88"/>
      <c r="R649" s="89">
        <v>1559.66</v>
      </c>
      <c r="S649" s="89">
        <v>1559.66</v>
      </c>
      <c r="T649" s="64">
        <f t="shared" si="63"/>
        <v>-255.87999999999988</v>
      </c>
      <c r="U649" s="81">
        <f t="shared" si="64"/>
        <v>0</v>
      </c>
      <c r="V649" s="81">
        <f t="shared" si="65"/>
        <v>0</v>
      </c>
    </row>
    <row r="650" spans="1:22" x14ac:dyDescent="0.25">
      <c r="A650" s="51" t="s">
        <v>3801</v>
      </c>
      <c r="B650" s="92" t="s">
        <v>1110</v>
      </c>
      <c r="C650" s="77" t="s">
        <v>123</v>
      </c>
      <c r="D650" s="78">
        <v>81663</v>
      </c>
      <c r="E650" s="79" t="s">
        <v>530</v>
      </c>
      <c r="F650" s="80" t="s">
        <v>120</v>
      </c>
      <c r="G650" s="101">
        <v>6</v>
      </c>
      <c r="H650" s="81">
        <v>6</v>
      </c>
      <c r="I650" s="116">
        <v>38.799999999999997</v>
      </c>
      <c r="J650" s="81">
        <v>32.44</v>
      </c>
      <c r="K650" s="116">
        <v>8.2200000000000006</v>
      </c>
      <c r="L650" s="81">
        <v>6.87</v>
      </c>
      <c r="M650" s="81">
        <f>TRUNC(((J650*G650)+(L650*G650)),2)</f>
        <v>235.86</v>
      </c>
      <c r="N650" s="81">
        <f>TRUNC(((J650*H650)+(L650*H650)),2)</f>
        <v>235.86</v>
      </c>
      <c r="O650" s="38"/>
      <c r="P650" s="81">
        <v>38.799999999999997</v>
      </c>
      <c r="Q650" s="81">
        <v>8.2200000000000006</v>
      </c>
      <c r="R650" s="81">
        <v>282.12</v>
      </c>
      <c r="S650" s="81">
        <v>282.12</v>
      </c>
      <c r="T650" s="64">
        <f t="shared" si="63"/>
        <v>-46.259999999999991</v>
      </c>
      <c r="U650" s="81">
        <f t="shared" si="64"/>
        <v>194.64</v>
      </c>
      <c r="V650" s="81">
        <f t="shared" si="65"/>
        <v>41.22</v>
      </c>
    </row>
    <row r="651" spans="1:22" x14ac:dyDescent="0.25">
      <c r="A651" s="51" t="s">
        <v>3802</v>
      </c>
      <c r="B651" s="92" t="s">
        <v>1111</v>
      </c>
      <c r="C651" s="77" t="s">
        <v>123</v>
      </c>
      <c r="D651" s="78">
        <v>81770</v>
      </c>
      <c r="E651" s="79" t="s">
        <v>1112</v>
      </c>
      <c r="F651" s="80" t="s">
        <v>120</v>
      </c>
      <c r="G651" s="101">
        <v>10</v>
      </c>
      <c r="H651" s="81">
        <v>10</v>
      </c>
      <c r="I651" s="116">
        <v>5.4</v>
      </c>
      <c r="J651" s="81">
        <v>4.51</v>
      </c>
      <c r="K651" s="116">
        <v>2.98</v>
      </c>
      <c r="L651" s="81">
        <v>2.4900000000000002</v>
      </c>
      <c r="M651" s="81">
        <f>TRUNC(((J651*G651)+(L651*G651)),2)</f>
        <v>70</v>
      </c>
      <c r="N651" s="81">
        <f>TRUNC(((J651*H651)+(L651*H651)),2)</f>
        <v>70</v>
      </c>
      <c r="O651" s="38"/>
      <c r="P651" s="81">
        <v>5.4</v>
      </c>
      <c r="Q651" s="81">
        <v>2.98</v>
      </c>
      <c r="R651" s="81">
        <v>83.8</v>
      </c>
      <c r="S651" s="81">
        <v>83.8</v>
      </c>
      <c r="T651" s="64">
        <f t="shared" si="63"/>
        <v>-13.799999999999997</v>
      </c>
      <c r="U651" s="81">
        <f t="shared" si="64"/>
        <v>45.1</v>
      </c>
      <c r="V651" s="81">
        <f t="shared" si="65"/>
        <v>24.9</v>
      </c>
    </row>
    <row r="652" spans="1:22" ht="24" x14ac:dyDescent="0.3">
      <c r="A652" s="51" t="s">
        <v>3803</v>
      </c>
      <c r="B652" s="92" t="s">
        <v>1113</v>
      </c>
      <c r="C652" s="77" t="s">
        <v>274</v>
      </c>
      <c r="D652" s="86" t="s">
        <v>1114</v>
      </c>
      <c r="E652" s="82" t="s">
        <v>3105</v>
      </c>
      <c r="F652" s="80" t="s">
        <v>120</v>
      </c>
      <c r="G652" s="101">
        <v>2</v>
      </c>
      <c r="H652" s="81">
        <v>2</v>
      </c>
      <c r="I652" s="116">
        <v>325.25</v>
      </c>
      <c r="J652" s="81">
        <v>271.94</v>
      </c>
      <c r="K652" s="116">
        <v>16.440000000000001</v>
      </c>
      <c r="L652" s="81">
        <v>13.74</v>
      </c>
      <c r="M652" s="81">
        <f>TRUNC(((J652*G652)+(L652*G652)),2)</f>
        <v>571.36</v>
      </c>
      <c r="N652" s="81">
        <f>TRUNC(((J652*H652)+(L652*H652)),2)</f>
        <v>571.36</v>
      </c>
      <c r="O652" s="48"/>
      <c r="P652" s="81">
        <v>325.25</v>
      </c>
      <c r="Q652" s="81">
        <v>16.440000000000001</v>
      </c>
      <c r="R652" s="81">
        <v>683.38</v>
      </c>
      <c r="S652" s="81">
        <v>683.38</v>
      </c>
      <c r="T652" s="64">
        <f t="shared" si="63"/>
        <v>-112.01999999999998</v>
      </c>
      <c r="U652" s="81">
        <f t="shared" si="64"/>
        <v>543.88</v>
      </c>
      <c r="V652" s="81">
        <f t="shared" si="65"/>
        <v>27.48</v>
      </c>
    </row>
    <row r="653" spans="1:22" x14ac:dyDescent="0.25">
      <c r="A653" s="51" t="s">
        <v>3804</v>
      </c>
      <c r="B653" s="92" t="s">
        <v>1115</v>
      </c>
      <c r="C653" s="77" t="s">
        <v>123</v>
      </c>
      <c r="D653" s="78">
        <v>81752</v>
      </c>
      <c r="E653" s="79" t="s">
        <v>532</v>
      </c>
      <c r="F653" s="80" t="s">
        <v>120</v>
      </c>
      <c r="G653" s="101">
        <v>6</v>
      </c>
      <c r="H653" s="81">
        <v>6</v>
      </c>
      <c r="I653" s="116">
        <v>51.28</v>
      </c>
      <c r="J653" s="81">
        <v>42.87</v>
      </c>
      <c r="K653" s="116">
        <v>2.98</v>
      </c>
      <c r="L653" s="81">
        <v>2.4900000000000002</v>
      </c>
      <c r="M653" s="81">
        <f>TRUNC(((J653*G653)+(L653*G653)),2)</f>
        <v>272.16000000000003</v>
      </c>
      <c r="N653" s="81">
        <f>TRUNC(((J653*H653)+(L653*H653)),2)</f>
        <v>272.16000000000003</v>
      </c>
      <c r="O653" s="38"/>
      <c r="P653" s="81">
        <v>51.28</v>
      </c>
      <c r="Q653" s="81">
        <v>2.98</v>
      </c>
      <c r="R653" s="81">
        <v>325.56</v>
      </c>
      <c r="S653" s="81">
        <v>325.56</v>
      </c>
      <c r="T653" s="64">
        <f t="shared" ref="T653:T716" si="70">N653-S653</f>
        <v>-53.399999999999977</v>
      </c>
      <c r="U653" s="81">
        <f t="shared" si="64"/>
        <v>257.22000000000003</v>
      </c>
      <c r="V653" s="81">
        <f t="shared" si="65"/>
        <v>14.94</v>
      </c>
    </row>
    <row r="654" spans="1:22" x14ac:dyDescent="0.25">
      <c r="A654" s="51" t="s">
        <v>3805</v>
      </c>
      <c r="B654" s="92" t="s">
        <v>1116</v>
      </c>
      <c r="C654" s="77" t="s">
        <v>123</v>
      </c>
      <c r="D654" s="78">
        <v>81681</v>
      </c>
      <c r="E654" s="79" t="s">
        <v>534</v>
      </c>
      <c r="F654" s="80" t="s">
        <v>120</v>
      </c>
      <c r="G654" s="101">
        <v>10</v>
      </c>
      <c r="H654" s="81">
        <v>10</v>
      </c>
      <c r="I654" s="116">
        <v>10.26</v>
      </c>
      <c r="J654" s="81">
        <v>8.57</v>
      </c>
      <c r="K654" s="116">
        <v>8.2200000000000006</v>
      </c>
      <c r="L654" s="81">
        <v>6.87</v>
      </c>
      <c r="M654" s="81">
        <f>TRUNC(((J654*G654)+(L654*G654)),2)</f>
        <v>154.4</v>
      </c>
      <c r="N654" s="81">
        <f>TRUNC(((J654*H654)+(L654*H654)),2)</f>
        <v>154.4</v>
      </c>
      <c r="O654" s="38"/>
      <c r="P654" s="81">
        <v>10.26</v>
      </c>
      <c r="Q654" s="81">
        <v>8.2200000000000006</v>
      </c>
      <c r="R654" s="81">
        <v>184.8</v>
      </c>
      <c r="S654" s="81">
        <v>184.8</v>
      </c>
      <c r="T654" s="64">
        <f t="shared" si="70"/>
        <v>-30.400000000000006</v>
      </c>
      <c r="U654" s="81">
        <f t="shared" si="64"/>
        <v>85.7</v>
      </c>
      <c r="V654" s="81">
        <f t="shared" si="65"/>
        <v>68.7</v>
      </c>
    </row>
    <row r="655" spans="1:22" x14ac:dyDescent="0.25">
      <c r="A655" s="51" t="s">
        <v>3806</v>
      </c>
      <c r="B655" s="94" t="s">
        <v>1117</v>
      </c>
      <c r="C655" s="98"/>
      <c r="D655" s="98"/>
      <c r="E655" s="87" t="s">
        <v>500</v>
      </c>
      <c r="F655" s="98"/>
      <c r="G655" s="103"/>
      <c r="H655" s="88"/>
      <c r="I655" s="115"/>
      <c r="J655" s="88"/>
      <c r="K655" s="115"/>
      <c r="L655" s="88"/>
      <c r="M655" s="89">
        <f>SUM(M656:M657)</f>
        <v>362.70000000000005</v>
      </c>
      <c r="N655" s="89">
        <f>SUM(N656:N657)</f>
        <v>362.70000000000005</v>
      </c>
      <c r="O655" s="38"/>
      <c r="P655" s="88"/>
      <c r="Q655" s="88"/>
      <c r="R655" s="89">
        <v>434.2</v>
      </c>
      <c r="S655" s="89">
        <v>434.2</v>
      </c>
      <c r="T655" s="64">
        <f t="shared" si="70"/>
        <v>-71.499999999999943</v>
      </c>
      <c r="U655" s="81">
        <f t="shared" ref="U655:U718" si="71">TRUNC(J655*H655,2)</f>
        <v>0</v>
      </c>
      <c r="V655" s="81">
        <f t="shared" ref="V655:V718" si="72">TRUNC(L655*H655,2)</f>
        <v>0</v>
      </c>
    </row>
    <row r="656" spans="1:22" x14ac:dyDescent="0.25">
      <c r="A656" s="51" t="s">
        <v>3807</v>
      </c>
      <c r="B656" s="92" t="s">
        <v>1118</v>
      </c>
      <c r="C656" s="77" t="s">
        <v>123</v>
      </c>
      <c r="D656" s="78">
        <v>81730</v>
      </c>
      <c r="E656" s="79" t="s">
        <v>506</v>
      </c>
      <c r="F656" s="80" t="s">
        <v>120</v>
      </c>
      <c r="G656" s="101">
        <v>20</v>
      </c>
      <c r="H656" s="81">
        <v>20</v>
      </c>
      <c r="I656" s="116">
        <v>5.8</v>
      </c>
      <c r="J656" s="81">
        <v>4.84</v>
      </c>
      <c r="K656" s="116">
        <v>10.46</v>
      </c>
      <c r="L656" s="81">
        <v>8.74</v>
      </c>
      <c r="M656" s="81">
        <f>TRUNC(((J656*G656)+(L656*G656)),2)</f>
        <v>271.60000000000002</v>
      </c>
      <c r="N656" s="81">
        <f>TRUNC(((J656*H656)+(L656*H656)),2)</f>
        <v>271.60000000000002</v>
      </c>
      <c r="O656" s="38"/>
      <c r="P656" s="81">
        <v>5.8</v>
      </c>
      <c r="Q656" s="81">
        <v>10.46</v>
      </c>
      <c r="R656" s="81">
        <v>325.2</v>
      </c>
      <c r="S656" s="81">
        <v>325.2</v>
      </c>
      <c r="T656" s="64">
        <f t="shared" si="70"/>
        <v>-53.599999999999966</v>
      </c>
      <c r="U656" s="81">
        <f t="shared" si="71"/>
        <v>96.8</v>
      </c>
      <c r="V656" s="81">
        <f t="shared" si="72"/>
        <v>174.8</v>
      </c>
    </row>
    <row r="657" spans="1:22" x14ac:dyDescent="0.25">
      <c r="A657" s="51" t="s">
        <v>3808</v>
      </c>
      <c r="B657" s="92" t="s">
        <v>1119</v>
      </c>
      <c r="C657" s="77" t="s">
        <v>123</v>
      </c>
      <c r="D657" s="78">
        <v>81731</v>
      </c>
      <c r="E657" s="79" t="s">
        <v>1120</v>
      </c>
      <c r="F657" s="80" t="s">
        <v>120</v>
      </c>
      <c r="G657" s="101">
        <v>5</v>
      </c>
      <c r="H657" s="81">
        <v>5</v>
      </c>
      <c r="I657" s="116">
        <v>11.34</v>
      </c>
      <c r="J657" s="81">
        <v>9.48</v>
      </c>
      <c r="K657" s="116">
        <v>10.46</v>
      </c>
      <c r="L657" s="81">
        <v>8.74</v>
      </c>
      <c r="M657" s="81">
        <f>TRUNC(((J657*G657)+(L657*G657)),2)</f>
        <v>91.1</v>
      </c>
      <c r="N657" s="81">
        <f>TRUNC(((J657*H657)+(L657*H657)),2)</f>
        <v>91.1</v>
      </c>
      <c r="O657" s="38"/>
      <c r="P657" s="81">
        <v>11.34</v>
      </c>
      <c r="Q657" s="81">
        <v>10.46</v>
      </c>
      <c r="R657" s="81">
        <v>109</v>
      </c>
      <c r="S657" s="81">
        <v>109</v>
      </c>
      <c r="T657" s="64">
        <f t="shared" si="70"/>
        <v>-17.900000000000006</v>
      </c>
      <c r="U657" s="81">
        <f t="shared" si="71"/>
        <v>47.4</v>
      </c>
      <c r="V657" s="81">
        <f t="shared" si="72"/>
        <v>43.7</v>
      </c>
    </row>
    <row r="658" spans="1:22" x14ac:dyDescent="0.25">
      <c r="A658" s="51" t="s">
        <v>3809</v>
      </c>
      <c r="B658" s="94" t="s">
        <v>1121</v>
      </c>
      <c r="C658" s="98"/>
      <c r="D658" s="98"/>
      <c r="E658" s="87" t="s">
        <v>453</v>
      </c>
      <c r="F658" s="98"/>
      <c r="G658" s="103"/>
      <c r="H658" s="88"/>
      <c r="I658" s="115"/>
      <c r="J658" s="88"/>
      <c r="K658" s="115"/>
      <c r="L658" s="88"/>
      <c r="M658" s="89">
        <f>SUM(M659:M664)</f>
        <v>674.08</v>
      </c>
      <c r="N658" s="89">
        <f>SUM(N659:N664)</f>
        <v>674.08</v>
      </c>
      <c r="O658" s="38"/>
      <c r="P658" s="88"/>
      <c r="Q658" s="88"/>
      <c r="R658" s="89">
        <v>806.79</v>
      </c>
      <c r="S658" s="89">
        <v>806.79</v>
      </c>
      <c r="T658" s="64">
        <f t="shared" si="70"/>
        <v>-132.70999999999992</v>
      </c>
      <c r="U658" s="81">
        <f t="shared" si="71"/>
        <v>0</v>
      </c>
      <c r="V658" s="81">
        <f t="shared" si="72"/>
        <v>0</v>
      </c>
    </row>
    <row r="659" spans="1:22" ht="36" x14ac:dyDescent="0.3">
      <c r="A659" s="51" t="s">
        <v>3810</v>
      </c>
      <c r="B659" s="92" t="s">
        <v>1122</v>
      </c>
      <c r="C659" s="77" t="s">
        <v>194</v>
      </c>
      <c r="D659" s="78">
        <v>89726</v>
      </c>
      <c r="E659" s="82" t="s">
        <v>3106</v>
      </c>
      <c r="F659" s="80" t="s">
        <v>120</v>
      </c>
      <c r="G659" s="101">
        <v>25</v>
      </c>
      <c r="H659" s="81">
        <v>25</v>
      </c>
      <c r="I659" s="116">
        <v>5.45</v>
      </c>
      <c r="J659" s="81">
        <v>4.55</v>
      </c>
      <c r="K659" s="116">
        <v>4.74</v>
      </c>
      <c r="L659" s="81">
        <v>3.96</v>
      </c>
      <c r="M659" s="81">
        <f t="shared" ref="M659:M664" si="73">TRUNC(((J659*G659)+(L659*G659)),2)</f>
        <v>212.75</v>
      </c>
      <c r="N659" s="81">
        <f t="shared" ref="N659:N664" si="74">TRUNC(((J659*H659)+(L659*H659)),2)</f>
        <v>212.75</v>
      </c>
      <c r="O659" s="48"/>
      <c r="P659" s="81">
        <v>5.45</v>
      </c>
      <c r="Q659" s="81">
        <v>4.74</v>
      </c>
      <c r="R659" s="81">
        <v>254.75</v>
      </c>
      <c r="S659" s="81">
        <v>254.75</v>
      </c>
      <c r="T659" s="64">
        <f t="shared" si="70"/>
        <v>-42</v>
      </c>
      <c r="U659" s="81">
        <f t="shared" si="71"/>
        <v>113.75</v>
      </c>
      <c r="V659" s="81">
        <f t="shared" si="72"/>
        <v>99</v>
      </c>
    </row>
    <row r="660" spans="1:22" ht="24" x14ac:dyDescent="0.3">
      <c r="A660" s="51" t="s">
        <v>3811</v>
      </c>
      <c r="B660" s="92" t="s">
        <v>1123</v>
      </c>
      <c r="C660" s="77" t="s">
        <v>194</v>
      </c>
      <c r="D660" s="78">
        <v>89802</v>
      </c>
      <c r="E660" s="79" t="s">
        <v>1124</v>
      </c>
      <c r="F660" s="80" t="s">
        <v>120</v>
      </c>
      <c r="G660" s="101">
        <v>5</v>
      </c>
      <c r="H660" s="81">
        <v>5</v>
      </c>
      <c r="I660" s="116">
        <v>9.44</v>
      </c>
      <c r="J660" s="81">
        <v>7.89</v>
      </c>
      <c r="K660" s="116">
        <v>1.26</v>
      </c>
      <c r="L660" s="81">
        <v>1.05</v>
      </c>
      <c r="M660" s="81">
        <f t="shared" si="73"/>
        <v>44.7</v>
      </c>
      <c r="N660" s="81">
        <f t="shared" si="74"/>
        <v>44.7</v>
      </c>
      <c r="O660" s="48"/>
      <c r="P660" s="81">
        <v>9.44</v>
      </c>
      <c r="Q660" s="81">
        <v>1.26</v>
      </c>
      <c r="R660" s="81">
        <v>53.5</v>
      </c>
      <c r="S660" s="81">
        <v>53.5</v>
      </c>
      <c r="T660" s="64">
        <f t="shared" si="70"/>
        <v>-8.7999999999999972</v>
      </c>
      <c r="U660" s="81">
        <f t="shared" si="71"/>
        <v>39.450000000000003</v>
      </c>
      <c r="V660" s="81">
        <f t="shared" si="72"/>
        <v>5.25</v>
      </c>
    </row>
    <row r="661" spans="1:22" x14ac:dyDescent="0.25">
      <c r="A661" s="51" t="s">
        <v>3812</v>
      </c>
      <c r="B661" s="92" t="s">
        <v>1125</v>
      </c>
      <c r="C661" s="77" t="s">
        <v>123</v>
      </c>
      <c r="D661" s="78">
        <v>81924</v>
      </c>
      <c r="E661" s="79" t="s">
        <v>1126</v>
      </c>
      <c r="F661" s="80" t="s">
        <v>120</v>
      </c>
      <c r="G661" s="101">
        <v>4</v>
      </c>
      <c r="H661" s="81">
        <v>4</v>
      </c>
      <c r="I661" s="116">
        <v>9.81</v>
      </c>
      <c r="J661" s="81">
        <v>8.1999999999999993</v>
      </c>
      <c r="K661" s="116">
        <v>16.82</v>
      </c>
      <c r="L661" s="81">
        <v>14.06</v>
      </c>
      <c r="M661" s="81">
        <f t="shared" si="73"/>
        <v>89.04</v>
      </c>
      <c r="N661" s="81">
        <f t="shared" si="74"/>
        <v>89.04</v>
      </c>
      <c r="O661" s="38"/>
      <c r="P661" s="81">
        <v>9.81</v>
      </c>
      <c r="Q661" s="81">
        <v>16.82</v>
      </c>
      <c r="R661" s="81">
        <v>106.52</v>
      </c>
      <c r="S661" s="81">
        <v>106.52</v>
      </c>
      <c r="T661" s="64">
        <f t="shared" si="70"/>
        <v>-17.47999999999999</v>
      </c>
      <c r="U661" s="81">
        <f t="shared" si="71"/>
        <v>32.799999999999997</v>
      </c>
      <c r="V661" s="81">
        <f t="shared" si="72"/>
        <v>56.24</v>
      </c>
    </row>
    <row r="662" spans="1:22" x14ac:dyDescent="0.25">
      <c r="A662" s="51" t="s">
        <v>3813</v>
      </c>
      <c r="B662" s="92" t="s">
        <v>1127</v>
      </c>
      <c r="C662" s="77" t="s">
        <v>123</v>
      </c>
      <c r="D662" s="78">
        <v>81936</v>
      </c>
      <c r="E662" s="79" t="s">
        <v>1128</v>
      </c>
      <c r="F662" s="80" t="s">
        <v>120</v>
      </c>
      <c r="G662" s="101">
        <v>7</v>
      </c>
      <c r="H662" s="81">
        <v>7</v>
      </c>
      <c r="I662" s="116">
        <v>3.22</v>
      </c>
      <c r="J662" s="81">
        <v>2.69</v>
      </c>
      <c r="K662" s="116">
        <v>10.46</v>
      </c>
      <c r="L662" s="81">
        <v>8.74</v>
      </c>
      <c r="M662" s="81">
        <f t="shared" si="73"/>
        <v>80.010000000000005</v>
      </c>
      <c r="N662" s="81">
        <f t="shared" si="74"/>
        <v>80.010000000000005</v>
      </c>
      <c r="O662" s="38"/>
      <c r="P662" s="81">
        <v>3.22</v>
      </c>
      <c r="Q662" s="81">
        <v>10.46</v>
      </c>
      <c r="R662" s="81">
        <v>95.76</v>
      </c>
      <c r="S662" s="81">
        <v>95.76</v>
      </c>
      <c r="T662" s="64">
        <f t="shared" si="70"/>
        <v>-15.75</v>
      </c>
      <c r="U662" s="81">
        <f t="shared" si="71"/>
        <v>18.829999999999998</v>
      </c>
      <c r="V662" s="81">
        <f t="shared" si="72"/>
        <v>61.18</v>
      </c>
    </row>
    <row r="663" spans="1:22" x14ac:dyDescent="0.25">
      <c r="A663" s="51" t="s">
        <v>3814</v>
      </c>
      <c r="B663" s="92" t="s">
        <v>1129</v>
      </c>
      <c r="C663" s="77" t="s">
        <v>123</v>
      </c>
      <c r="D663" s="78">
        <v>81938</v>
      </c>
      <c r="E663" s="79" t="s">
        <v>493</v>
      </c>
      <c r="F663" s="80" t="s">
        <v>120</v>
      </c>
      <c r="G663" s="101">
        <v>8</v>
      </c>
      <c r="H663" s="81">
        <v>8</v>
      </c>
      <c r="I663" s="116">
        <v>9.75</v>
      </c>
      <c r="J663" s="81">
        <v>8.15</v>
      </c>
      <c r="K663" s="116">
        <v>16.82</v>
      </c>
      <c r="L663" s="81">
        <v>14.06</v>
      </c>
      <c r="M663" s="81">
        <f t="shared" si="73"/>
        <v>177.68</v>
      </c>
      <c r="N663" s="81">
        <f t="shared" si="74"/>
        <v>177.68</v>
      </c>
      <c r="O663" s="38"/>
      <c r="P663" s="81">
        <v>9.75</v>
      </c>
      <c r="Q663" s="81">
        <v>16.82</v>
      </c>
      <c r="R663" s="81">
        <v>212.56</v>
      </c>
      <c r="S663" s="81">
        <v>212.56</v>
      </c>
      <c r="T663" s="64">
        <f t="shared" si="70"/>
        <v>-34.879999999999995</v>
      </c>
      <c r="U663" s="81">
        <f t="shared" si="71"/>
        <v>65.2</v>
      </c>
      <c r="V663" s="81">
        <f t="shared" si="72"/>
        <v>112.48</v>
      </c>
    </row>
    <row r="664" spans="1:22" x14ac:dyDescent="0.25">
      <c r="A664" s="51" t="s">
        <v>3815</v>
      </c>
      <c r="B664" s="92" t="s">
        <v>1130</v>
      </c>
      <c r="C664" s="77" t="s">
        <v>123</v>
      </c>
      <c r="D664" s="78">
        <v>81928</v>
      </c>
      <c r="E664" s="79" t="s">
        <v>1131</v>
      </c>
      <c r="F664" s="80" t="s">
        <v>120</v>
      </c>
      <c r="G664" s="101">
        <v>6</v>
      </c>
      <c r="H664" s="81">
        <v>6</v>
      </c>
      <c r="I664" s="116">
        <v>3.49</v>
      </c>
      <c r="J664" s="81">
        <v>2.91</v>
      </c>
      <c r="K664" s="116">
        <v>10.46</v>
      </c>
      <c r="L664" s="81">
        <v>8.74</v>
      </c>
      <c r="M664" s="81">
        <f t="shared" si="73"/>
        <v>69.900000000000006</v>
      </c>
      <c r="N664" s="81">
        <f t="shared" si="74"/>
        <v>69.900000000000006</v>
      </c>
      <c r="O664" s="38"/>
      <c r="P664" s="81">
        <v>3.49</v>
      </c>
      <c r="Q664" s="81">
        <v>10.46</v>
      </c>
      <c r="R664" s="81">
        <v>83.7</v>
      </c>
      <c r="S664" s="81">
        <v>83.7</v>
      </c>
      <c r="T664" s="64">
        <f t="shared" si="70"/>
        <v>-13.799999999999997</v>
      </c>
      <c r="U664" s="81">
        <f t="shared" si="71"/>
        <v>17.46</v>
      </c>
      <c r="V664" s="81">
        <f t="shared" si="72"/>
        <v>52.44</v>
      </c>
    </row>
    <row r="665" spans="1:22" x14ac:dyDescent="0.25">
      <c r="A665" s="51" t="s">
        <v>3816</v>
      </c>
      <c r="B665" s="94" t="s">
        <v>1132</v>
      </c>
      <c r="C665" s="98"/>
      <c r="D665" s="98"/>
      <c r="E665" s="87" t="s">
        <v>1133</v>
      </c>
      <c r="F665" s="98"/>
      <c r="G665" s="103"/>
      <c r="H665" s="88"/>
      <c r="I665" s="115"/>
      <c r="J665" s="88"/>
      <c r="K665" s="115"/>
      <c r="L665" s="88"/>
      <c r="M665" s="89">
        <f>SUM(M666:M667)</f>
        <v>378.37</v>
      </c>
      <c r="N665" s="89">
        <f>SUM(N666:N667)</f>
        <v>378.37</v>
      </c>
      <c r="O665" s="38"/>
      <c r="P665" s="88"/>
      <c r="Q665" s="88"/>
      <c r="R665" s="89">
        <v>452.62</v>
      </c>
      <c r="S665" s="89">
        <v>452.62</v>
      </c>
      <c r="T665" s="64">
        <f t="shared" si="70"/>
        <v>-74.25</v>
      </c>
      <c r="U665" s="81">
        <f t="shared" si="71"/>
        <v>0</v>
      </c>
      <c r="V665" s="81">
        <f t="shared" si="72"/>
        <v>0</v>
      </c>
    </row>
    <row r="666" spans="1:22" x14ac:dyDescent="0.25">
      <c r="A666" s="51" t="s">
        <v>3817</v>
      </c>
      <c r="B666" s="92" t="s">
        <v>1134</v>
      </c>
      <c r="C666" s="77" t="s">
        <v>123</v>
      </c>
      <c r="D666" s="78">
        <v>81973</v>
      </c>
      <c r="E666" s="79" t="s">
        <v>1135</v>
      </c>
      <c r="F666" s="80" t="s">
        <v>120</v>
      </c>
      <c r="G666" s="101">
        <v>3</v>
      </c>
      <c r="H666" s="81">
        <v>3</v>
      </c>
      <c r="I666" s="116">
        <v>14.67</v>
      </c>
      <c r="J666" s="81">
        <v>12.26</v>
      </c>
      <c r="K666" s="116">
        <v>17.190000000000001</v>
      </c>
      <c r="L666" s="81">
        <v>14.37</v>
      </c>
      <c r="M666" s="81">
        <f>TRUNC(((J666*G666)+(L666*G666)),2)</f>
        <v>79.89</v>
      </c>
      <c r="N666" s="81">
        <f>TRUNC(((J666*H666)+(L666*H666)),2)</f>
        <v>79.89</v>
      </c>
      <c r="O666" s="38"/>
      <c r="P666" s="81">
        <v>14.67</v>
      </c>
      <c r="Q666" s="81">
        <v>17.190000000000001</v>
      </c>
      <c r="R666" s="81">
        <v>95.58</v>
      </c>
      <c r="S666" s="81">
        <v>95.58</v>
      </c>
      <c r="T666" s="64">
        <f t="shared" si="70"/>
        <v>-15.689999999999998</v>
      </c>
      <c r="U666" s="81">
        <f t="shared" si="71"/>
        <v>36.78</v>
      </c>
      <c r="V666" s="81">
        <f t="shared" si="72"/>
        <v>43.11</v>
      </c>
    </row>
    <row r="667" spans="1:22" x14ac:dyDescent="0.25">
      <c r="A667" s="51" t="s">
        <v>3818</v>
      </c>
      <c r="B667" s="92" t="s">
        <v>1136</v>
      </c>
      <c r="C667" s="77" t="s">
        <v>123</v>
      </c>
      <c r="D667" s="78">
        <v>81975</v>
      </c>
      <c r="E667" s="79" t="s">
        <v>1137</v>
      </c>
      <c r="F667" s="80" t="s">
        <v>120</v>
      </c>
      <c r="G667" s="101">
        <v>8</v>
      </c>
      <c r="H667" s="81">
        <v>8</v>
      </c>
      <c r="I667" s="116">
        <v>27.44</v>
      </c>
      <c r="J667" s="81">
        <v>22.94</v>
      </c>
      <c r="K667" s="116">
        <v>17.190000000000001</v>
      </c>
      <c r="L667" s="81">
        <v>14.37</v>
      </c>
      <c r="M667" s="81">
        <f>TRUNC(((J667*G667)+(L667*G667)),2)</f>
        <v>298.48</v>
      </c>
      <c r="N667" s="81">
        <f>TRUNC(((J667*H667)+(L667*H667)),2)</f>
        <v>298.48</v>
      </c>
      <c r="O667" s="38"/>
      <c r="P667" s="81">
        <v>27.44</v>
      </c>
      <c r="Q667" s="81">
        <v>17.190000000000001</v>
      </c>
      <c r="R667" s="81">
        <v>357.04</v>
      </c>
      <c r="S667" s="81">
        <v>357.04</v>
      </c>
      <c r="T667" s="64">
        <f t="shared" si="70"/>
        <v>-58.56</v>
      </c>
      <c r="U667" s="81">
        <f t="shared" si="71"/>
        <v>183.52</v>
      </c>
      <c r="V667" s="81">
        <f t="shared" si="72"/>
        <v>114.96</v>
      </c>
    </row>
    <row r="668" spans="1:22" x14ac:dyDescent="0.25">
      <c r="A668" s="51" t="s">
        <v>3819</v>
      </c>
      <c r="B668" s="94" t="s">
        <v>1138</v>
      </c>
      <c r="C668" s="98"/>
      <c r="D668" s="98"/>
      <c r="E668" s="87" t="s">
        <v>1139</v>
      </c>
      <c r="F668" s="98"/>
      <c r="G668" s="103"/>
      <c r="H668" s="88"/>
      <c r="I668" s="115"/>
      <c r="J668" s="88"/>
      <c r="K668" s="115"/>
      <c r="L668" s="88"/>
      <c r="M668" s="89">
        <f>SUM(M669:M671)</f>
        <v>100.69</v>
      </c>
      <c r="N668" s="89">
        <f>SUM(N669:N671)</f>
        <v>100.69</v>
      </c>
      <c r="O668" s="38"/>
      <c r="P668" s="88"/>
      <c r="Q668" s="88"/>
      <c r="R668" s="89">
        <v>120.52</v>
      </c>
      <c r="S668" s="89">
        <v>120.52</v>
      </c>
      <c r="T668" s="64">
        <f t="shared" si="70"/>
        <v>-19.829999999999998</v>
      </c>
      <c r="U668" s="81">
        <f t="shared" si="71"/>
        <v>0</v>
      </c>
      <c r="V668" s="81">
        <f t="shared" si="72"/>
        <v>0</v>
      </c>
    </row>
    <row r="669" spans="1:22" x14ac:dyDescent="0.25">
      <c r="A669" s="51" t="s">
        <v>3820</v>
      </c>
      <c r="B669" s="92" t="s">
        <v>1140</v>
      </c>
      <c r="C669" s="77" t="s">
        <v>123</v>
      </c>
      <c r="D669" s="78">
        <v>82001</v>
      </c>
      <c r="E669" s="79" t="s">
        <v>1141</v>
      </c>
      <c r="F669" s="80" t="s">
        <v>120</v>
      </c>
      <c r="G669" s="101">
        <v>5</v>
      </c>
      <c r="H669" s="81">
        <v>5</v>
      </c>
      <c r="I669" s="116">
        <v>1.75</v>
      </c>
      <c r="J669" s="81">
        <v>1.46</v>
      </c>
      <c r="K669" s="116">
        <v>5.23</v>
      </c>
      <c r="L669" s="81">
        <v>4.37</v>
      </c>
      <c r="M669" s="81">
        <f>TRUNC(((J669*G669)+(L669*G669)),2)</f>
        <v>29.15</v>
      </c>
      <c r="N669" s="81">
        <f>TRUNC(((J669*H669)+(L669*H669)),2)</f>
        <v>29.15</v>
      </c>
      <c r="O669" s="38"/>
      <c r="P669" s="81">
        <v>1.75</v>
      </c>
      <c r="Q669" s="81">
        <v>5.23</v>
      </c>
      <c r="R669" s="81">
        <v>34.9</v>
      </c>
      <c r="S669" s="81">
        <v>34.9</v>
      </c>
      <c r="T669" s="64">
        <f t="shared" si="70"/>
        <v>-5.75</v>
      </c>
      <c r="U669" s="81">
        <f t="shared" si="71"/>
        <v>7.3</v>
      </c>
      <c r="V669" s="81">
        <f t="shared" si="72"/>
        <v>21.85</v>
      </c>
    </row>
    <row r="670" spans="1:22" x14ac:dyDescent="0.25">
      <c r="A670" s="51" t="s">
        <v>3821</v>
      </c>
      <c r="B670" s="92" t="s">
        <v>1142</v>
      </c>
      <c r="C670" s="77" t="s">
        <v>123</v>
      </c>
      <c r="D670" s="78">
        <v>82002</v>
      </c>
      <c r="E670" s="79" t="s">
        <v>1143</v>
      </c>
      <c r="F670" s="80" t="s">
        <v>120</v>
      </c>
      <c r="G670" s="101">
        <v>5</v>
      </c>
      <c r="H670" s="81">
        <v>5</v>
      </c>
      <c r="I670" s="116">
        <v>2.9</v>
      </c>
      <c r="J670" s="81">
        <v>2.42</v>
      </c>
      <c r="K670" s="116">
        <v>5.23</v>
      </c>
      <c r="L670" s="81">
        <v>4.37</v>
      </c>
      <c r="M670" s="81">
        <f>TRUNC(((J670*G670)+(L670*G670)),2)</f>
        <v>33.950000000000003</v>
      </c>
      <c r="N670" s="81">
        <f>TRUNC(((J670*H670)+(L670*H670)),2)</f>
        <v>33.950000000000003</v>
      </c>
      <c r="O670" s="38"/>
      <c r="P670" s="81">
        <v>2.9</v>
      </c>
      <c r="Q670" s="81">
        <v>5.23</v>
      </c>
      <c r="R670" s="81">
        <v>40.65</v>
      </c>
      <c r="S670" s="81">
        <v>40.65</v>
      </c>
      <c r="T670" s="64">
        <f t="shared" si="70"/>
        <v>-6.6999999999999957</v>
      </c>
      <c r="U670" s="81">
        <f t="shared" si="71"/>
        <v>12.1</v>
      </c>
      <c r="V670" s="81">
        <f t="shared" si="72"/>
        <v>21.85</v>
      </c>
    </row>
    <row r="671" spans="1:22" x14ac:dyDescent="0.25">
      <c r="A671" s="51" t="s">
        <v>3822</v>
      </c>
      <c r="B671" s="92" t="s">
        <v>1144</v>
      </c>
      <c r="C671" s="77" t="s">
        <v>123</v>
      </c>
      <c r="D671" s="78">
        <v>82004</v>
      </c>
      <c r="E671" s="79" t="s">
        <v>498</v>
      </c>
      <c r="F671" s="80" t="s">
        <v>120</v>
      </c>
      <c r="G671" s="101">
        <v>3</v>
      </c>
      <c r="H671" s="81">
        <v>3</v>
      </c>
      <c r="I671" s="116">
        <v>6.4</v>
      </c>
      <c r="J671" s="81">
        <v>5.35</v>
      </c>
      <c r="K671" s="116">
        <v>8.59</v>
      </c>
      <c r="L671" s="81">
        <v>7.18</v>
      </c>
      <c r="M671" s="81">
        <f>TRUNC(((J671*G671)+(L671*G671)),2)</f>
        <v>37.590000000000003</v>
      </c>
      <c r="N671" s="81">
        <f>TRUNC(((J671*H671)+(L671*H671)),2)</f>
        <v>37.590000000000003</v>
      </c>
      <c r="O671" s="38"/>
      <c r="P671" s="81">
        <v>6.4</v>
      </c>
      <c r="Q671" s="81">
        <v>8.59</v>
      </c>
      <c r="R671" s="81">
        <v>44.97</v>
      </c>
      <c r="S671" s="81">
        <v>44.97</v>
      </c>
      <c r="T671" s="64">
        <f t="shared" si="70"/>
        <v>-7.3799999999999955</v>
      </c>
      <c r="U671" s="81">
        <f t="shared" si="71"/>
        <v>16.05</v>
      </c>
      <c r="V671" s="81">
        <f t="shared" si="72"/>
        <v>21.54</v>
      </c>
    </row>
    <row r="672" spans="1:22" x14ac:dyDescent="0.25">
      <c r="A672" s="51" t="s">
        <v>3823</v>
      </c>
      <c r="B672" s="94" t="s">
        <v>1145</v>
      </c>
      <c r="C672" s="98"/>
      <c r="D672" s="98"/>
      <c r="E672" s="87" t="s">
        <v>1146</v>
      </c>
      <c r="F672" s="98"/>
      <c r="G672" s="103"/>
      <c r="H672" s="88"/>
      <c r="I672" s="115"/>
      <c r="J672" s="88"/>
      <c r="K672" s="115"/>
      <c r="L672" s="88"/>
      <c r="M672" s="89">
        <f>SUM(M673:M674)</f>
        <v>133.80000000000001</v>
      </c>
      <c r="N672" s="89">
        <f>SUM(N673:N674)</f>
        <v>133.80000000000001</v>
      </c>
      <c r="O672" s="38"/>
      <c r="P672" s="88"/>
      <c r="Q672" s="88"/>
      <c r="R672" s="89">
        <v>160.1</v>
      </c>
      <c r="S672" s="89">
        <v>160.1</v>
      </c>
      <c r="T672" s="64">
        <f t="shared" si="70"/>
        <v>-26.299999999999983</v>
      </c>
      <c r="U672" s="81">
        <f t="shared" si="71"/>
        <v>0</v>
      </c>
      <c r="V672" s="81">
        <f t="shared" si="72"/>
        <v>0</v>
      </c>
    </row>
    <row r="673" spans="1:22" x14ac:dyDescent="0.25">
      <c r="A673" s="51" t="s">
        <v>3824</v>
      </c>
      <c r="B673" s="92" t="s">
        <v>1147</v>
      </c>
      <c r="C673" s="77" t="s">
        <v>123</v>
      </c>
      <c r="D673" s="78">
        <v>81885</v>
      </c>
      <c r="E673" s="79" t="s">
        <v>546</v>
      </c>
      <c r="F673" s="80" t="s">
        <v>120</v>
      </c>
      <c r="G673" s="101">
        <v>6</v>
      </c>
      <c r="H673" s="81">
        <v>6</v>
      </c>
      <c r="I673" s="116">
        <v>9.76</v>
      </c>
      <c r="J673" s="81">
        <v>8.16</v>
      </c>
      <c r="K673" s="116">
        <v>2.61</v>
      </c>
      <c r="L673" s="81">
        <v>2.1800000000000002</v>
      </c>
      <c r="M673" s="81">
        <f>TRUNC(((J673*G673)+(L673*G673)),2)</f>
        <v>62.04</v>
      </c>
      <c r="N673" s="81">
        <f>TRUNC(((J673*H673)+(L673*H673)),2)</f>
        <v>62.04</v>
      </c>
      <c r="O673" s="38"/>
      <c r="P673" s="81">
        <v>9.76</v>
      </c>
      <c r="Q673" s="81">
        <v>2.61</v>
      </c>
      <c r="R673" s="81">
        <v>74.22</v>
      </c>
      <c r="S673" s="81">
        <v>74.22</v>
      </c>
      <c r="T673" s="64">
        <f t="shared" si="70"/>
        <v>-12.18</v>
      </c>
      <c r="U673" s="81">
        <f t="shared" si="71"/>
        <v>48.96</v>
      </c>
      <c r="V673" s="81">
        <f t="shared" si="72"/>
        <v>13.08</v>
      </c>
    </row>
    <row r="674" spans="1:22" x14ac:dyDescent="0.25">
      <c r="A674" s="51" t="s">
        <v>3825</v>
      </c>
      <c r="B674" s="92" t="s">
        <v>1148</v>
      </c>
      <c r="C674" s="77" t="s">
        <v>123</v>
      </c>
      <c r="D674" s="78">
        <v>82103</v>
      </c>
      <c r="E674" s="79" t="s">
        <v>1149</v>
      </c>
      <c r="F674" s="80" t="s">
        <v>120</v>
      </c>
      <c r="G674" s="101">
        <v>4</v>
      </c>
      <c r="H674" s="81">
        <v>4</v>
      </c>
      <c r="I674" s="116">
        <v>6.53</v>
      </c>
      <c r="J674" s="81">
        <v>5.45</v>
      </c>
      <c r="K674" s="116">
        <v>14.94</v>
      </c>
      <c r="L674" s="81">
        <v>12.49</v>
      </c>
      <c r="M674" s="81">
        <f>TRUNC(((J674*G674)+(L674*G674)),2)</f>
        <v>71.760000000000005</v>
      </c>
      <c r="N674" s="81">
        <f>TRUNC(((J674*H674)+(L674*H674)),2)</f>
        <v>71.760000000000005</v>
      </c>
      <c r="O674" s="38"/>
      <c r="P674" s="81">
        <v>6.53</v>
      </c>
      <c r="Q674" s="81">
        <v>14.94</v>
      </c>
      <c r="R674" s="81">
        <v>85.88</v>
      </c>
      <c r="S674" s="81">
        <v>85.88</v>
      </c>
      <c r="T674" s="64">
        <f t="shared" si="70"/>
        <v>-14.11999999999999</v>
      </c>
      <c r="U674" s="81">
        <f t="shared" si="71"/>
        <v>21.8</v>
      </c>
      <c r="V674" s="81">
        <f t="shared" si="72"/>
        <v>49.96</v>
      </c>
    </row>
    <row r="675" spans="1:22" x14ac:dyDescent="0.25">
      <c r="A675" s="51" t="s">
        <v>3826</v>
      </c>
      <c r="B675" s="94" t="s">
        <v>1150</v>
      </c>
      <c r="C675" s="98"/>
      <c r="D675" s="98"/>
      <c r="E675" s="87" t="s">
        <v>464</v>
      </c>
      <c r="F675" s="98"/>
      <c r="G675" s="103"/>
      <c r="H675" s="88"/>
      <c r="I675" s="115"/>
      <c r="J675" s="88"/>
      <c r="K675" s="115"/>
      <c r="L675" s="88"/>
      <c r="M675" s="89">
        <f>M676</f>
        <v>103.36</v>
      </c>
      <c r="N675" s="89">
        <f>N676</f>
        <v>103.36</v>
      </c>
      <c r="O675" s="38"/>
      <c r="P675" s="88"/>
      <c r="Q675" s="88"/>
      <c r="R675" s="89">
        <v>123.68</v>
      </c>
      <c r="S675" s="89">
        <v>123.68</v>
      </c>
      <c r="T675" s="64">
        <f t="shared" si="70"/>
        <v>-20.320000000000007</v>
      </c>
      <c r="U675" s="81">
        <f t="shared" si="71"/>
        <v>0</v>
      </c>
      <c r="V675" s="81">
        <f t="shared" si="72"/>
        <v>0</v>
      </c>
    </row>
    <row r="676" spans="1:22" x14ac:dyDescent="0.25">
      <c r="A676" s="51" t="s">
        <v>3827</v>
      </c>
      <c r="B676" s="92" t="s">
        <v>1151</v>
      </c>
      <c r="C676" s="77" t="s">
        <v>123</v>
      </c>
      <c r="D676" s="78">
        <v>82230</v>
      </c>
      <c r="E676" s="79" t="s">
        <v>514</v>
      </c>
      <c r="F676" s="80" t="s">
        <v>120</v>
      </c>
      <c r="G676" s="101">
        <v>8</v>
      </c>
      <c r="H676" s="81">
        <v>8</v>
      </c>
      <c r="I676" s="116">
        <v>4.62</v>
      </c>
      <c r="J676" s="81">
        <v>3.86</v>
      </c>
      <c r="K676" s="116">
        <v>10.84</v>
      </c>
      <c r="L676" s="81">
        <v>9.06</v>
      </c>
      <c r="M676" s="81">
        <f>TRUNC(((J676*G676)+(L676*G676)),2)</f>
        <v>103.36</v>
      </c>
      <c r="N676" s="81">
        <f>TRUNC(((J676*H676)+(L676*H676)),2)</f>
        <v>103.36</v>
      </c>
      <c r="O676" s="38"/>
      <c r="P676" s="81">
        <v>4.62</v>
      </c>
      <c r="Q676" s="81">
        <v>10.84</v>
      </c>
      <c r="R676" s="81">
        <v>123.68</v>
      </c>
      <c r="S676" s="81">
        <v>123.68</v>
      </c>
      <c r="T676" s="64">
        <f t="shared" si="70"/>
        <v>-20.320000000000007</v>
      </c>
      <c r="U676" s="81">
        <f t="shared" si="71"/>
        <v>30.88</v>
      </c>
      <c r="V676" s="81">
        <f t="shared" si="72"/>
        <v>72.48</v>
      </c>
    </row>
    <row r="677" spans="1:22" x14ac:dyDescent="0.25">
      <c r="A677" s="51" t="s">
        <v>3828</v>
      </c>
      <c r="B677" s="94" t="s">
        <v>1152</v>
      </c>
      <c r="C677" s="98"/>
      <c r="D677" s="98"/>
      <c r="E677" s="87" t="s">
        <v>520</v>
      </c>
      <c r="F677" s="98"/>
      <c r="G677" s="103"/>
      <c r="H677" s="88"/>
      <c r="I677" s="115"/>
      <c r="J677" s="88"/>
      <c r="K677" s="115"/>
      <c r="L677" s="88"/>
      <c r="M677" s="89">
        <f>SUM(M678:M680)</f>
        <v>1600.68</v>
      </c>
      <c r="N677" s="89">
        <f>SUM(N678:N680)</f>
        <v>1600.68</v>
      </c>
      <c r="O677" s="38"/>
      <c r="P677" s="88"/>
      <c r="Q677" s="88"/>
      <c r="R677" s="89">
        <v>1915.08</v>
      </c>
      <c r="S677" s="89">
        <v>1915.08</v>
      </c>
      <c r="T677" s="64">
        <f t="shared" si="70"/>
        <v>-314.39999999999986</v>
      </c>
      <c r="U677" s="81">
        <f t="shared" si="71"/>
        <v>0</v>
      </c>
      <c r="V677" s="81">
        <f t="shared" si="72"/>
        <v>0</v>
      </c>
    </row>
    <row r="678" spans="1:22" x14ac:dyDescent="0.25">
      <c r="A678" s="51" t="s">
        <v>3829</v>
      </c>
      <c r="B678" s="92" t="s">
        <v>1153</v>
      </c>
      <c r="C678" s="77" t="s">
        <v>123</v>
      </c>
      <c r="D678" s="78">
        <v>82301</v>
      </c>
      <c r="E678" s="79" t="s">
        <v>526</v>
      </c>
      <c r="F678" s="80" t="s">
        <v>138</v>
      </c>
      <c r="G678" s="101">
        <v>36</v>
      </c>
      <c r="H678" s="81">
        <v>36</v>
      </c>
      <c r="I678" s="116">
        <v>6.83</v>
      </c>
      <c r="J678" s="81">
        <v>5.71</v>
      </c>
      <c r="K678" s="116">
        <v>8.9600000000000009</v>
      </c>
      <c r="L678" s="81">
        <v>7.49</v>
      </c>
      <c r="M678" s="81">
        <f>TRUNC(((J678*G678)+(L678*G678)),2)</f>
        <v>475.2</v>
      </c>
      <c r="N678" s="81">
        <f>TRUNC(((J678*H678)+(L678*H678)),2)</f>
        <v>475.2</v>
      </c>
      <c r="O678" s="38"/>
      <c r="P678" s="81">
        <v>6.83</v>
      </c>
      <c r="Q678" s="81">
        <v>8.9600000000000009</v>
      </c>
      <c r="R678" s="81">
        <v>568.44000000000005</v>
      </c>
      <c r="S678" s="81">
        <v>568.44000000000005</v>
      </c>
      <c r="T678" s="64">
        <f t="shared" si="70"/>
        <v>-93.240000000000066</v>
      </c>
      <c r="U678" s="81">
        <f t="shared" si="71"/>
        <v>205.56</v>
      </c>
      <c r="V678" s="81">
        <f t="shared" si="72"/>
        <v>269.64</v>
      </c>
    </row>
    <row r="679" spans="1:22" ht="24" x14ac:dyDescent="0.3">
      <c r="A679" s="51" t="s">
        <v>3830</v>
      </c>
      <c r="B679" s="92" t="s">
        <v>1154</v>
      </c>
      <c r="C679" s="77" t="s">
        <v>194</v>
      </c>
      <c r="D679" s="78">
        <v>89798</v>
      </c>
      <c r="E679" s="79" t="s">
        <v>524</v>
      </c>
      <c r="F679" s="80" t="s">
        <v>138</v>
      </c>
      <c r="G679" s="101">
        <v>24</v>
      </c>
      <c r="H679" s="81">
        <v>24</v>
      </c>
      <c r="I679" s="116">
        <v>11.89</v>
      </c>
      <c r="J679" s="81">
        <v>9.94</v>
      </c>
      <c r="K679" s="116">
        <v>1.53</v>
      </c>
      <c r="L679" s="81">
        <v>1.27</v>
      </c>
      <c r="M679" s="81">
        <f>TRUNC(((J679*G679)+(L679*G679)),2)</f>
        <v>269.04000000000002</v>
      </c>
      <c r="N679" s="81">
        <f>TRUNC(((J679*H679)+(L679*H679)),2)</f>
        <v>269.04000000000002</v>
      </c>
      <c r="O679" s="48"/>
      <c r="P679" s="81">
        <v>11.89</v>
      </c>
      <c r="Q679" s="81">
        <v>1.53</v>
      </c>
      <c r="R679" s="81">
        <v>322.08</v>
      </c>
      <c r="S679" s="81">
        <v>322.08</v>
      </c>
      <c r="T679" s="64">
        <f t="shared" si="70"/>
        <v>-53.039999999999964</v>
      </c>
      <c r="U679" s="81">
        <f t="shared" si="71"/>
        <v>238.56</v>
      </c>
      <c r="V679" s="81">
        <f t="shared" si="72"/>
        <v>30.48</v>
      </c>
    </row>
    <row r="680" spans="1:22" ht="24" x14ac:dyDescent="0.3">
      <c r="A680" s="51" t="s">
        <v>3831</v>
      </c>
      <c r="B680" s="92" t="s">
        <v>1155</v>
      </c>
      <c r="C680" s="77" t="s">
        <v>194</v>
      </c>
      <c r="D680" s="78">
        <v>89800</v>
      </c>
      <c r="E680" s="79" t="s">
        <v>522</v>
      </c>
      <c r="F680" s="80" t="s">
        <v>138</v>
      </c>
      <c r="G680" s="101">
        <v>36</v>
      </c>
      <c r="H680" s="81">
        <v>36</v>
      </c>
      <c r="I680" s="116">
        <v>18.649999999999999</v>
      </c>
      <c r="J680" s="81">
        <v>15.59</v>
      </c>
      <c r="K680" s="116">
        <v>9.81</v>
      </c>
      <c r="L680" s="81">
        <v>8.1999999999999993</v>
      </c>
      <c r="M680" s="81">
        <f>TRUNC(((J680*G680)+(L680*G680)),2)</f>
        <v>856.44</v>
      </c>
      <c r="N680" s="81">
        <f>TRUNC(((J680*H680)+(L680*H680)),2)</f>
        <v>856.44</v>
      </c>
      <c r="O680" s="48"/>
      <c r="P680" s="81">
        <v>18.649999999999999</v>
      </c>
      <c r="Q680" s="81">
        <v>9.81</v>
      </c>
      <c r="R680" s="81">
        <v>1024.56</v>
      </c>
      <c r="S680" s="81">
        <v>1024.56</v>
      </c>
      <c r="T680" s="64">
        <f t="shared" si="70"/>
        <v>-168.11999999999989</v>
      </c>
      <c r="U680" s="81">
        <f t="shared" si="71"/>
        <v>561.24</v>
      </c>
      <c r="V680" s="81">
        <f t="shared" si="72"/>
        <v>295.2</v>
      </c>
    </row>
    <row r="681" spans="1:22" x14ac:dyDescent="0.25">
      <c r="A681" s="51" t="s">
        <v>3832</v>
      </c>
      <c r="B681" s="93" t="s">
        <v>1156</v>
      </c>
      <c r="C681" s="97"/>
      <c r="D681" s="97"/>
      <c r="E681" s="83" t="s">
        <v>538</v>
      </c>
      <c r="F681" s="97"/>
      <c r="G681" s="102"/>
      <c r="H681" s="84"/>
      <c r="I681" s="115"/>
      <c r="J681" s="84"/>
      <c r="K681" s="115"/>
      <c r="L681" s="84"/>
      <c r="M681" s="85">
        <f>SUM(M682:M683)</f>
        <v>1715.92</v>
      </c>
      <c r="N681" s="85">
        <f>SUM(N682:N683)</f>
        <v>1715.92</v>
      </c>
      <c r="O681" s="38"/>
      <c r="P681" s="84"/>
      <c r="Q681" s="84"/>
      <c r="R681" s="85">
        <v>2052.36</v>
      </c>
      <c r="S681" s="85">
        <v>2052.36</v>
      </c>
      <c r="T681" s="64">
        <f t="shared" si="70"/>
        <v>-336.44000000000005</v>
      </c>
      <c r="U681" s="81">
        <f t="shared" si="71"/>
        <v>0</v>
      </c>
      <c r="V681" s="81">
        <f t="shared" si="72"/>
        <v>0</v>
      </c>
    </row>
    <row r="682" spans="1:22" x14ac:dyDescent="0.25">
      <c r="A682" s="51" t="s">
        <v>3833</v>
      </c>
      <c r="B682" s="92" t="s">
        <v>1157</v>
      </c>
      <c r="C682" s="77" t="s">
        <v>123</v>
      </c>
      <c r="D682" s="78">
        <v>81825</v>
      </c>
      <c r="E682" s="79" t="s">
        <v>540</v>
      </c>
      <c r="F682" s="80" t="s">
        <v>120</v>
      </c>
      <c r="G682" s="101">
        <v>4</v>
      </c>
      <c r="H682" s="81">
        <v>4</v>
      </c>
      <c r="I682" s="116">
        <v>161.47999999999999</v>
      </c>
      <c r="J682" s="81">
        <v>135.01</v>
      </c>
      <c r="K682" s="116">
        <v>269.39</v>
      </c>
      <c r="L682" s="81">
        <v>225.23</v>
      </c>
      <c r="M682" s="81">
        <f>TRUNC(((J682*G682)+(L682*G682)),2)</f>
        <v>1440.96</v>
      </c>
      <c r="N682" s="81">
        <f>TRUNC(((J682*H682)+(L682*H682)),2)</f>
        <v>1440.96</v>
      </c>
      <c r="O682" s="38"/>
      <c r="P682" s="81">
        <v>161.47999999999999</v>
      </c>
      <c r="Q682" s="81">
        <v>269.39</v>
      </c>
      <c r="R682" s="81">
        <v>1723.48</v>
      </c>
      <c r="S682" s="81">
        <v>1723.48</v>
      </c>
      <c r="T682" s="64">
        <f t="shared" si="70"/>
        <v>-282.52</v>
      </c>
      <c r="U682" s="81">
        <f t="shared" si="71"/>
        <v>540.04</v>
      </c>
      <c r="V682" s="81">
        <f t="shared" si="72"/>
        <v>900.92</v>
      </c>
    </row>
    <row r="683" spans="1:22" x14ac:dyDescent="0.3">
      <c r="A683" s="51" t="s">
        <v>3834</v>
      </c>
      <c r="B683" s="92" t="s">
        <v>1158</v>
      </c>
      <c r="C683" s="77" t="s">
        <v>123</v>
      </c>
      <c r="D683" s="78">
        <v>81826</v>
      </c>
      <c r="E683" s="79" t="s">
        <v>542</v>
      </c>
      <c r="F683" s="80" t="s">
        <v>120</v>
      </c>
      <c r="G683" s="101">
        <v>4</v>
      </c>
      <c r="H683" s="81">
        <v>4</v>
      </c>
      <c r="I683" s="116">
        <v>67.099999999999994</v>
      </c>
      <c r="J683" s="81">
        <v>56.1</v>
      </c>
      <c r="K683" s="116">
        <v>15.12</v>
      </c>
      <c r="L683" s="81">
        <v>12.64</v>
      </c>
      <c r="M683" s="81">
        <f>TRUNC(((J683*G683)+(L683*G683)),2)</f>
        <v>274.95999999999998</v>
      </c>
      <c r="N683" s="81">
        <f>TRUNC(((J683*H683)+(L683*H683)),2)</f>
        <v>274.95999999999998</v>
      </c>
      <c r="O683" s="48"/>
      <c r="P683" s="81">
        <v>67.099999999999994</v>
      </c>
      <c r="Q683" s="81">
        <v>15.12</v>
      </c>
      <c r="R683" s="81">
        <v>328.88</v>
      </c>
      <c r="S683" s="81">
        <v>328.88</v>
      </c>
      <c r="T683" s="64">
        <f t="shared" si="70"/>
        <v>-53.920000000000016</v>
      </c>
      <c r="U683" s="81">
        <f t="shared" si="71"/>
        <v>224.4</v>
      </c>
      <c r="V683" s="81">
        <f t="shared" si="72"/>
        <v>50.56</v>
      </c>
    </row>
    <row r="684" spans="1:22" x14ac:dyDescent="0.25">
      <c r="A684" s="51" t="s">
        <v>3835</v>
      </c>
      <c r="B684" s="91" t="s">
        <v>1159</v>
      </c>
      <c r="C684" s="95"/>
      <c r="D684" s="95"/>
      <c r="E684" s="74" t="s">
        <v>52</v>
      </c>
      <c r="F684" s="95"/>
      <c r="G684" s="100"/>
      <c r="H684" s="75"/>
      <c r="I684" s="115"/>
      <c r="J684" s="75"/>
      <c r="K684" s="115"/>
      <c r="L684" s="75"/>
      <c r="M684" s="76">
        <f>SUM(M685:M687)</f>
        <v>8543.73</v>
      </c>
      <c r="N684" s="76">
        <f>SUM(N685:N687)</f>
        <v>8543.73</v>
      </c>
      <c r="O684" s="38"/>
      <c r="P684" s="75"/>
      <c r="Q684" s="75"/>
      <c r="R684" s="76">
        <v>10220.879999999999</v>
      </c>
      <c r="S684" s="76">
        <v>10220.879999999999</v>
      </c>
      <c r="T684" s="64">
        <f t="shared" si="70"/>
        <v>-1677.1499999999996</v>
      </c>
      <c r="U684" s="81">
        <f t="shared" si="71"/>
        <v>0</v>
      </c>
      <c r="V684" s="81">
        <f t="shared" si="72"/>
        <v>0</v>
      </c>
    </row>
    <row r="685" spans="1:22" x14ac:dyDescent="0.3">
      <c r="A685" s="51" t="s">
        <v>3836</v>
      </c>
      <c r="B685" s="92" t="s">
        <v>1160</v>
      </c>
      <c r="C685" s="77" t="s">
        <v>123</v>
      </c>
      <c r="D685" s="78">
        <v>100160</v>
      </c>
      <c r="E685" s="79" t="s">
        <v>551</v>
      </c>
      <c r="F685" s="80" t="s">
        <v>125</v>
      </c>
      <c r="G685" s="101">
        <v>190.69</v>
      </c>
      <c r="H685" s="81">
        <v>190.69</v>
      </c>
      <c r="I685" s="116">
        <v>23.65</v>
      </c>
      <c r="J685" s="81">
        <v>19.77</v>
      </c>
      <c r="K685" s="116">
        <v>27.93</v>
      </c>
      <c r="L685" s="81">
        <v>23.35</v>
      </c>
      <c r="M685" s="81">
        <f>TRUNC(((J685*G685)+(L685*G685)),2)</f>
        <v>8222.5499999999993</v>
      </c>
      <c r="N685" s="81">
        <f>TRUNC(((J685*H685)+(L685*H685)),2)</f>
        <v>8222.5499999999993</v>
      </c>
      <c r="O685" s="48"/>
      <c r="P685" s="81">
        <v>23.65</v>
      </c>
      <c r="Q685" s="81">
        <v>27.93</v>
      </c>
      <c r="R685" s="81">
        <v>9835.7900000000009</v>
      </c>
      <c r="S685" s="81">
        <v>9835.7900000000009</v>
      </c>
      <c r="T685" s="64">
        <f t="shared" si="70"/>
        <v>-1613.2400000000016</v>
      </c>
      <c r="U685" s="81">
        <f t="shared" si="71"/>
        <v>3769.94</v>
      </c>
      <c r="V685" s="81">
        <f t="shared" si="72"/>
        <v>4452.6099999999997</v>
      </c>
    </row>
    <row r="686" spans="1:22" x14ac:dyDescent="0.25">
      <c r="A686" s="51" t="s">
        <v>3837</v>
      </c>
      <c r="B686" s="92" t="s">
        <v>1161</v>
      </c>
      <c r="C686" s="77" t="s">
        <v>123</v>
      </c>
      <c r="D686" s="78">
        <v>100102</v>
      </c>
      <c r="E686" s="79" t="s">
        <v>549</v>
      </c>
      <c r="F686" s="80" t="s">
        <v>125</v>
      </c>
      <c r="G686" s="101">
        <v>0.48</v>
      </c>
      <c r="H686" s="81">
        <v>0.48</v>
      </c>
      <c r="I686" s="116">
        <v>46.67</v>
      </c>
      <c r="J686" s="81">
        <v>39.020000000000003</v>
      </c>
      <c r="K686" s="116">
        <v>40.54</v>
      </c>
      <c r="L686" s="81">
        <v>33.89</v>
      </c>
      <c r="M686" s="81">
        <f>TRUNC(((J686*G686)+(L686*G686)),2)</f>
        <v>34.99</v>
      </c>
      <c r="N686" s="81">
        <f>TRUNC(((J686*H686)+(L686*H686)),2)</f>
        <v>34.99</v>
      </c>
      <c r="O686" s="38"/>
      <c r="P686" s="81">
        <v>46.67</v>
      </c>
      <c r="Q686" s="81">
        <v>40.54</v>
      </c>
      <c r="R686" s="81">
        <v>41.86</v>
      </c>
      <c r="S686" s="81">
        <v>41.86</v>
      </c>
      <c r="T686" s="64">
        <f t="shared" si="70"/>
        <v>-6.8699999999999974</v>
      </c>
      <c r="U686" s="81">
        <f t="shared" si="71"/>
        <v>18.72</v>
      </c>
      <c r="V686" s="81">
        <f t="shared" si="72"/>
        <v>16.260000000000002</v>
      </c>
    </row>
    <row r="687" spans="1:22" ht="24" x14ac:dyDescent="0.3">
      <c r="A687" s="51" t="s">
        <v>3838</v>
      </c>
      <c r="B687" s="92" t="s">
        <v>1162</v>
      </c>
      <c r="C687" s="77" t="s">
        <v>194</v>
      </c>
      <c r="D687" s="78">
        <v>93201</v>
      </c>
      <c r="E687" s="82" t="s">
        <v>3107</v>
      </c>
      <c r="F687" s="80" t="s">
        <v>138</v>
      </c>
      <c r="G687" s="101">
        <v>49.6</v>
      </c>
      <c r="H687" s="81">
        <v>49.6</v>
      </c>
      <c r="I687" s="116">
        <v>2.82</v>
      </c>
      <c r="J687" s="81">
        <v>2.35</v>
      </c>
      <c r="K687" s="116">
        <v>4.0999999999999996</v>
      </c>
      <c r="L687" s="81">
        <v>3.42</v>
      </c>
      <c r="M687" s="81">
        <f>TRUNC(((J687*G687)+(L687*G687)),2)</f>
        <v>286.19</v>
      </c>
      <c r="N687" s="81">
        <f>TRUNC(((J687*H687)+(L687*H687)),2)</f>
        <v>286.19</v>
      </c>
      <c r="O687" s="48"/>
      <c r="P687" s="81">
        <v>2.82</v>
      </c>
      <c r="Q687" s="81">
        <v>4.0999999999999996</v>
      </c>
      <c r="R687" s="81">
        <v>343.23</v>
      </c>
      <c r="S687" s="81">
        <v>343.23</v>
      </c>
      <c r="T687" s="64">
        <f t="shared" si="70"/>
        <v>-57.04000000000002</v>
      </c>
      <c r="U687" s="81">
        <f t="shared" si="71"/>
        <v>116.56</v>
      </c>
      <c r="V687" s="81">
        <f t="shared" si="72"/>
        <v>169.63</v>
      </c>
    </row>
    <row r="688" spans="1:22" x14ac:dyDescent="0.25">
      <c r="A688" s="51" t="s">
        <v>3839</v>
      </c>
      <c r="B688" s="91" t="s">
        <v>1163</v>
      </c>
      <c r="C688" s="95"/>
      <c r="D688" s="95"/>
      <c r="E688" s="74" t="s">
        <v>54</v>
      </c>
      <c r="F688" s="95"/>
      <c r="G688" s="100"/>
      <c r="H688" s="75"/>
      <c r="I688" s="115"/>
      <c r="J688" s="75"/>
      <c r="K688" s="115"/>
      <c r="L688" s="75"/>
      <c r="M688" s="76">
        <f>SUM(M689:M690)</f>
        <v>5697.8899999999994</v>
      </c>
      <c r="N688" s="76">
        <f>SUM(N689:N690)</f>
        <v>5697.8899999999994</v>
      </c>
      <c r="O688" s="38"/>
      <c r="P688" s="75"/>
      <c r="Q688" s="75"/>
      <c r="R688" s="76">
        <v>6818.67</v>
      </c>
      <c r="S688" s="76">
        <v>6818.67</v>
      </c>
      <c r="T688" s="64">
        <f t="shared" si="70"/>
        <v>-1120.7800000000007</v>
      </c>
      <c r="U688" s="81">
        <f t="shared" si="71"/>
        <v>0</v>
      </c>
      <c r="V688" s="81">
        <f t="shared" si="72"/>
        <v>0</v>
      </c>
    </row>
    <row r="689" spans="1:22" x14ac:dyDescent="0.25">
      <c r="A689" s="51" t="s">
        <v>3840</v>
      </c>
      <c r="B689" s="92" t="s">
        <v>1164</v>
      </c>
      <c r="C689" s="77" t="s">
        <v>123</v>
      </c>
      <c r="D689" s="78">
        <v>120902</v>
      </c>
      <c r="E689" s="79" t="s">
        <v>559</v>
      </c>
      <c r="F689" s="80" t="s">
        <v>125</v>
      </c>
      <c r="G689" s="101">
        <v>60.67</v>
      </c>
      <c r="H689" s="81">
        <v>60.67</v>
      </c>
      <c r="I689" s="116">
        <v>12.97</v>
      </c>
      <c r="J689" s="81">
        <v>10.84</v>
      </c>
      <c r="K689" s="116">
        <v>21.81</v>
      </c>
      <c r="L689" s="81">
        <v>18.23</v>
      </c>
      <c r="M689" s="81">
        <f>TRUNC(((J689*G689)+(L689*G689)),2)</f>
        <v>1763.67</v>
      </c>
      <c r="N689" s="81">
        <f>TRUNC(((J689*H689)+(L689*H689)),2)</f>
        <v>1763.67</v>
      </c>
      <c r="O689" s="38"/>
      <c r="P689" s="81">
        <v>12.97</v>
      </c>
      <c r="Q689" s="81">
        <v>21.81</v>
      </c>
      <c r="R689" s="81">
        <v>2110.1</v>
      </c>
      <c r="S689" s="81">
        <v>2110.1</v>
      </c>
      <c r="T689" s="64">
        <f t="shared" si="70"/>
        <v>-346.42999999999984</v>
      </c>
      <c r="U689" s="81">
        <f t="shared" si="71"/>
        <v>657.66</v>
      </c>
      <c r="V689" s="81">
        <f t="shared" si="72"/>
        <v>1106.01</v>
      </c>
    </row>
    <row r="690" spans="1:22" x14ac:dyDescent="0.25">
      <c r="A690" s="51" t="s">
        <v>3841</v>
      </c>
      <c r="B690" s="92" t="s">
        <v>1165</v>
      </c>
      <c r="C690" s="77" t="s">
        <v>123</v>
      </c>
      <c r="D690" s="78">
        <v>120208</v>
      </c>
      <c r="E690" s="79" t="s">
        <v>1166</v>
      </c>
      <c r="F690" s="80" t="s">
        <v>125</v>
      </c>
      <c r="G690" s="101">
        <v>173.62</v>
      </c>
      <c r="H690" s="81">
        <v>173.62</v>
      </c>
      <c r="I690" s="116">
        <v>13.63</v>
      </c>
      <c r="J690" s="81">
        <v>11.39</v>
      </c>
      <c r="K690" s="116">
        <v>13.49</v>
      </c>
      <c r="L690" s="81">
        <v>11.27</v>
      </c>
      <c r="M690" s="81">
        <f>TRUNC(((J690*G690)+(L690*G690)),2)</f>
        <v>3934.22</v>
      </c>
      <c r="N690" s="81">
        <f>TRUNC(((J690*H690)+(L690*H690)),2)</f>
        <v>3934.22</v>
      </c>
      <c r="O690" s="38"/>
      <c r="P690" s="81">
        <v>13.63</v>
      </c>
      <c r="Q690" s="81">
        <v>13.49</v>
      </c>
      <c r="R690" s="81">
        <v>4708.57</v>
      </c>
      <c r="S690" s="81">
        <v>4708.57</v>
      </c>
      <c r="T690" s="64">
        <f t="shared" si="70"/>
        <v>-774.34999999999991</v>
      </c>
      <c r="U690" s="81">
        <f t="shared" si="71"/>
        <v>1977.53</v>
      </c>
      <c r="V690" s="81">
        <f t="shared" si="72"/>
        <v>1956.69</v>
      </c>
    </row>
    <row r="691" spans="1:22" x14ac:dyDescent="0.25">
      <c r="A691" s="51" t="s">
        <v>3842</v>
      </c>
      <c r="B691" s="91" t="s">
        <v>1167</v>
      </c>
      <c r="C691" s="95"/>
      <c r="D691" s="95"/>
      <c r="E691" s="74" t="s">
        <v>56</v>
      </c>
      <c r="F691" s="95"/>
      <c r="G691" s="100"/>
      <c r="H691" s="75"/>
      <c r="I691" s="115"/>
      <c r="J691" s="75"/>
      <c r="K691" s="115"/>
      <c r="L691" s="75"/>
      <c r="M691" s="76">
        <f>M692</f>
        <v>24397.56</v>
      </c>
      <c r="N691" s="76">
        <f>N692</f>
        <v>24397.56</v>
      </c>
      <c r="O691" s="38"/>
      <c r="P691" s="75"/>
      <c r="Q691" s="75"/>
      <c r="R691" s="76">
        <v>29215.26</v>
      </c>
      <c r="S691" s="76">
        <v>29215.26</v>
      </c>
      <c r="T691" s="64">
        <f t="shared" si="70"/>
        <v>-4817.6999999999971</v>
      </c>
      <c r="U691" s="81">
        <f t="shared" si="71"/>
        <v>0</v>
      </c>
      <c r="V691" s="81">
        <f t="shared" si="72"/>
        <v>0</v>
      </c>
    </row>
    <row r="692" spans="1:22" ht="36" x14ac:dyDescent="0.3">
      <c r="A692" s="51" t="s">
        <v>3843</v>
      </c>
      <c r="B692" s="92" t="s">
        <v>1168</v>
      </c>
      <c r="C692" s="77" t="s">
        <v>194</v>
      </c>
      <c r="D692" s="78">
        <v>100775</v>
      </c>
      <c r="E692" s="79" t="s">
        <v>566</v>
      </c>
      <c r="F692" s="80" t="s">
        <v>209</v>
      </c>
      <c r="G692" s="101">
        <v>1818</v>
      </c>
      <c r="H692" s="81">
        <v>1818</v>
      </c>
      <c r="I692" s="116">
        <v>15.21</v>
      </c>
      <c r="J692" s="81">
        <v>12.71</v>
      </c>
      <c r="K692" s="116">
        <v>0.86</v>
      </c>
      <c r="L692" s="81">
        <v>0.71</v>
      </c>
      <c r="M692" s="81">
        <f>TRUNC(((J692*G692)+(L692*G692)),2)</f>
        <v>24397.56</v>
      </c>
      <c r="N692" s="81">
        <f>TRUNC(((J692*H692)+(L692*H692)),2)</f>
        <v>24397.56</v>
      </c>
      <c r="O692" s="49"/>
      <c r="P692" s="81">
        <v>15.21</v>
      </c>
      <c r="Q692" s="81">
        <v>0.86</v>
      </c>
      <c r="R692" s="81">
        <v>29215.26</v>
      </c>
      <c r="S692" s="81">
        <v>29215.26</v>
      </c>
      <c r="T692" s="64">
        <f t="shared" si="70"/>
        <v>-4817.6999999999971</v>
      </c>
      <c r="U692" s="81">
        <f t="shared" si="71"/>
        <v>23106.78</v>
      </c>
      <c r="V692" s="81">
        <f t="shared" si="72"/>
        <v>1290.78</v>
      </c>
    </row>
    <row r="693" spans="1:22" x14ac:dyDescent="0.25">
      <c r="A693" s="51" t="s">
        <v>3844</v>
      </c>
      <c r="B693" s="91" t="s">
        <v>1169</v>
      </c>
      <c r="C693" s="95"/>
      <c r="D693" s="95"/>
      <c r="E693" s="74" t="s">
        <v>58</v>
      </c>
      <c r="F693" s="95"/>
      <c r="G693" s="100"/>
      <c r="H693" s="75"/>
      <c r="I693" s="115"/>
      <c r="J693" s="75"/>
      <c r="K693" s="115"/>
      <c r="L693" s="75"/>
      <c r="M693" s="76">
        <f>SUM(M694:M696)</f>
        <v>8799.93</v>
      </c>
      <c r="N693" s="76">
        <f>SUM(N694:N696)</f>
        <v>8799.93</v>
      </c>
      <c r="O693" s="38"/>
      <c r="P693" s="75"/>
      <c r="Q693" s="75"/>
      <c r="R693" s="76">
        <v>10527.67</v>
      </c>
      <c r="S693" s="76">
        <v>10527.67</v>
      </c>
      <c r="T693" s="64">
        <f t="shared" si="70"/>
        <v>-1727.7399999999998</v>
      </c>
      <c r="U693" s="81">
        <f t="shared" si="71"/>
        <v>0</v>
      </c>
      <c r="V693" s="81">
        <f t="shared" si="72"/>
        <v>0</v>
      </c>
    </row>
    <row r="694" spans="1:22" x14ac:dyDescent="0.25">
      <c r="A694" s="51" t="s">
        <v>3845</v>
      </c>
      <c r="B694" s="92" t="s">
        <v>1170</v>
      </c>
      <c r="C694" s="77" t="s">
        <v>123</v>
      </c>
      <c r="D694" s="78">
        <v>160401</v>
      </c>
      <c r="E694" s="79" t="s">
        <v>1171</v>
      </c>
      <c r="F694" s="80" t="s">
        <v>125</v>
      </c>
      <c r="G694" s="101">
        <v>120.5</v>
      </c>
      <c r="H694" s="81">
        <v>120.5</v>
      </c>
      <c r="I694" s="116">
        <v>68.099999999999994</v>
      </c>
      <c r="J694" s="81">
        <v>56.93</v>
      </c>
      <c r="K694" s="116">
        <v>6.02</v>
      </c>
      <c r="L694" s="81">
        <v>5.03</v>
      </c>
      <c r="M694" s="81">
        <f>TRUNC(((J694*G694)+(L694*G694)),2)</f>
        <v>7466.18</v>
      </c>
      <c r="N694" s="81">
        <f>TRUNC(((J694*H694)+(L694*H694)),2)</f>
        <v>7466.18</v>
      </c>
      <c r="O694" s="38"/>
      <c r="P694" s="81">
        <v>68.099999999999994</v>
      </c>
      <c r="Q694" s="81">
        <v>6.02</v>
      </c>
      <c r="R694" s="81">
        <v>8931.4599999999991</v>
      </c>
      <c r="S694" s="81">
        <v>8931.4599999999991</v>
      </c>
      <c r="T694" s="64">
        <f t="shared" si="70"/>
        <v>-1465.2799999999988</v>
      </c>
      <c r="U694" s="81">
        <f t="shared" si="71"/>
        <v>6860.06</v>
      </c>
      <c r="V694" s="81">
        <f t="shared" si="72"/>
        <v>606.11</v>
      </c>
    </row>
    <row r="695" spans="1:22" x14ac:dyDescent="0.25">
      <c r="A695" s="51" t="s">
        <v>3846</v>
      </c>
      <c r="B695" s="92" t="s">
        <v>1172</v>
      </c>
      <c r="C695" s="77" t="s">
        <v>123</v>
      </c>
      <c r="D695" s="78">
        <v>160402</v>
      </c>
      <c r="E695" s="79" t="s">
        <v>1173</v>
      </c>
      <c r="F695" s="80" t="s">
        <v>138</v>
      </c>
      <c r="G695" s="101">
        <v>12.05</v>
      </c>
      <c r="H695" s="81">
        <v>12.05</v>
      </c>
      <c r="I695" s="116">
        <v>17.52</v>
      </c>
      <c r="J695" s="81">
        <v>14.64</v>
      </c>
      <c r="K695" s="116">
        <v>19.5</v>
      </c>
      <c r="L695" s="81">
        <v>16.3</v>
      </c>
      <c r="M695" s="81">
        <f>TRUNC(((J695*G695)+(L695*G695)),2)</f>
        <v>372.82</v>
      </c>
      <c r="N695" s="81">
        <f>TRUNC(((J695*H695)+(L695*H695)),2)</f>
        <v>372.82</v>
      </c>
      <c r="O695" s="38"/>
      <c r="P695" s="81">
        <v>17.52</v>
      </c>
      <c r="Q695" s="81">
        <v>19.5</v>
      </c>
      <c r="R695" s="81">
        <v>446.09</v>
      </c>
      <c r="S695" s="81">
        <v>446.09</v>
      </c>
      <c r="T695" s="64">
        <f t="shared" si="70"/>
        <v>-73.269999999999982</v>
      </c>
      <c r="U695" s="81">
        <f t="shared" si="71"/>
        <v>176.41</v>
      </c>
      <c r="V695" s="81">
        <f t="shared" si="72"/>
        <v>196.41</v>
      </c>
    </row>
    <row r="696" spans="1:22" x14ac:dyDescent="0.25">
      <c r="A696" s="51" t="s">
        <v>3847</v>
      </c>
      <c r="B696" s="92" t="s">
        <v>1174</v>
      </c>
      <c r="C696" s="77" t="s">
        <v>194</v>
      </c>
      <c r="D696" s="78">
        <v>94224</v>
      </c>
      <c r="E696" s="79" t="s">
        <v>1175</v>
      </c>
      <c r="F696" s="80" t="s">
        <v>138</v>
      </c>
      <c r="G696" s="101">
        <v>44.1</v>
      </c>
      <c r="H696" s="81">
        <v>44.1</v>
      </c>
      <c r="I696" s="116">
        <v>9.83</v>
      </c>
      <c r="J696" s="81">
        <v>8.2100000000000009</v>
      </c>
      <c r="K696" s="116">
        <v>16.25</v>
      </c>
      <c r="L696" s="81">
        <v>13.58</v>
      </c>
      <c r="M696" s="81">
        <f>TRUNC(((J696*G696)+(L696*G696)),2)</f>
        <v>960.93</v>
      </c>
      <c r="N696" s="81">
        <f>TRUNC(((J696*H696)+(L696*H696)),2)</f>
        <v>960.93</v>
      </c>
      <c r="O696" s="38"/>
      <c r="P696" s="81">
        <v>9.83</v>
      </c>
      <c r="Q696" s="81">
        <v>16.25</v>
      </c>
      <c r="R696" s="81">
        <v>1150.1199999999999</v>
      </c>
      <c r="S696" s="81">
        <v>1150.1199999999999</v>
      </c>
      <c r="T696" s="64">
        <f t="shared" si="70"/>
        <v>-189.18999999999994</v>
      </c>
      <c r="U696" s="81">
        <f t="shared" si="71"/>
        <v>362.06</v>
      </c>
      <c r="V696" s="81">
        <f t="shared" si="72"/>
        <v>598.87</v>
      </c>
    </row>
    <row r="697" spans="1:22" x14ac:dyDescent="0.25">
      <c r="A697" s="51" t="s">
        <v>3848</v>
      </c>
      <c r="B697" s="91" t="s">
        <v>1176</v>
      </c>
      <c r="C697" s="95"/>
      <c r="D697" s="95"/>
      <c r="E697" s="74" t="s">
        <v>62</v>
      </c>
      <c r="F697" s="95"/>
      <c r="G697" s="100"/>
      <c r="H697" s="75"/>
      <c r="I697" s="115"/>
      <c r="J697" s="75"/>
      <c r="K697" s="115"/>
      <c r="L697" s="75"/>
      <c r="M697" s="76">
        <f>SUM(M698:M701)</f>
        <v>14412.64</v>
      </c>
      <c r="N697" s="76">
        <f>SUM(N698:N701)</f>
        <v>14412.64</v>
      </c>
      <c r="O697" s="38"/>
      <c r="P697" s="75"/>
      <c r="Q697" s="75"/>
      <c r="R697" s="76">
        <v>17238.29</v>
      </c>
      <c r="S697" s="76">
        <v>17238.29</v>
      </c>
      <c r="T697" s="64">
        <f t="shared" si="70"/>
        <v>-2825.6500000000015</v>
      </c>
      <c r="U697" s="81">
        <f t="shared" si="71"/>
        <v>0</v>
      </c>
      <c r="V697" s="81">
        <f t="shared" si="72"/>
        <v>0</v>
      </c>
    </row>
    <row r="698" spans="1:22" x14ac:dyDescent="0.25">
      <c r="A698" s="51" t="s">
        <v>3849</v>
      </c>
      <c r="B698" s="92" t="s">
        <v>1177</v>
      </c>
      <c r="C698" s="77" t="s">
        <v>123</v>
      </c>
      <c r="D698" s="78">
        <v>180380</v>
      </c>
      <c r="E698" s="79" t="s">
        <v>586</v>
      </c>
      <c r="F698" s="80" t="s">
        <v>125</v>
      </c>
      <c r="G698" s="101">
        <v>1.08</v>
      </c>
      <c r="H698" s="81">
        <v>1.08</v>
      </c>
      <c r="I698" s="116">
        <v>766.79</v>
      </c>
      <c r="J698" s="81">
        <v>641.11</v>
      </c>
      <c r="K698" s="116">
        <v>48.85</v>
      </c>
      <c r="L698" s="81">
        <v>40.840000000000003</v>
      </c>
      <c r="M698" s="81">
        <f>TRUNC(((J698*G698)+(L698*G698)),2)</f>
        <v>736.5</v>
      </c>
      <c r="N698" s="81">
        <f>TRUNC(((J698*H698)+(L698*H698)),2)</f>
        <v>736.5</v>
      </c>
      <c r="O698" s="38"/>
      <c r="P698" s="81">
        <v>766.79</v>
      </c>
      <c r="Q698" s="81">
        <v>48.85</v>
      </c>
      <c r="R698" s="81">
        <v>880.89</v>
      </c>
      <c r="S698" s="81">
        <v>880.89</v>
      </c>
      <c r="T698" s="64">
        <f t="shared" si="70"/>
        <v>-144.38999999999999</v>
      </c>
      <c r="U698" s="81">
        <f t="shared" si="71"/>
        <v>692.39</v>
      </c>
      <c r="V698" s="81">
        <f t="shared" si="72"/>
        <v>44.1</v>
      </c>
    </row>
    <row r="699" spans="1:22" x14ac:dyDescent="0.25">
      <c r="A699" s="51" t="s">
        <v>3850</v>
      </c>
      <c r="B699" s="92" t="s">
        <v>1178</v>
      </c>
      <c r="C699" s="77" t="s">
        <v>123</v>
      </c>
      <c r="D699" s="78">
        <v>180381</v>
      </c>
      <c r="E699" s="79" t="s">
        <v>590</v>
      </c>
      <c r="F699" s="80" t="s">
        <v>125</v>
      </c>
      <c r="G699" s="101">
        <v>5.23</v>
      </c>
      <c r="H699" s="81">
        <v>5.23</v>
      </c>
      <c r="I699" s="116">
        <v>438.91</v>
      </c>
      <c r="J699" s="81">
        <v>366.97</v>
      </c>
      <c r="K699" s="116">
        <v>48.85</v>
      </c>
      <c r="L699" s="81">
        <v>40.840000000000003</v>
      </c>
      <c r="M699" s="81">
        <f>TRUNC(((J699*G699)+(L699*G699)),2)</f>
        <v>2132.84</v>
      </c>
      <c r="N699" s="81">
        <f>TRUNC(((J699*H699)+(L699*H699)),2)</f>
        <v>2132.84</v>
      </c>
      <c r="O699" s="38"/>
      <c r="P699" s="81">
        <v>438.91</v>
      </c>
      <c r="Q699" s="81">
        <v>48.85</v>
      </c>
      <c r="R699" s="81">
        <v>2550.98</v>
      </c>
      <c r="S699" s="81">
        <v>2550.98</v>
      </c>
      <c r="T699" s="64">
        <f t="shared" si="70"/>
        <v>-418.13999999999987</v>
      </c>
      <c r="U699" s="81">
        <f t="shared" si="71"/>
        <v>1919.25</v>
      </c>
      <c r="V699" s="81">
        <f t="shared" si="72"/>
        <v>213.59</v>
      </c>
    </row>
    <row r="700" spans="1:22" x14ac:dyDescent="0.25">
      <c r="A700" s="51" t="s">
        <v>3851</v>
      </c>
      <c r="B700" s="92" t="s">
        <v>1179</v>
      </c>
      <c r="C700" s="77" t="s">
        <v>123</v>
      </c>
      <c r="D700" s="78">
        <v>180501</v>
      </c>
      <c r="E700" s="79" t="s">
        <v>580</v>
      </c>
      <c r="F700" s="80" t="s">
        <v>125</v>
      </c>
      <c r="G700" s="101">
        <v>7.14</v>
      </c>
      <c r="H700" s="81">
        <v>7.14</v>
      </c>
      <c r="I700" s="116">
        <v>688.81</v>
      </c>
      <c r="J700" s="81">
        <v>575.91</v>
      </c>
      <c r="K700" s="116">
        <v>45.72</v>
      </c>
      <c r="L700" s="81">
        <v>38.22</v>
      </c>
      <c r="M700" s="81">
        <f>TRUNC(((J700*G700)+(L700*G700)),2)</f>
        <v>4384.88</v>
      </c>
      <c r="N700" s="81">
        <f>TRUNC(((J700*H700)+(L700*H700)),2)</f>
        <v>4384.88</v>
      </c>
      <c r="O700" s="38"/>
      <c r="P700" s="81">
        <v>688.81</v>
      </c>
      <c r="Q700" s="81">
        <v>45.72</v>
      </c>
      <c r="R700" s="81">
        <v>5244.54</v>
      </c>
      <c r="S700" s="81">
        <v>5244.54</v>
      </c>
      <c r="T700" s="64">
        <f t="shared" si="70"/>
        <v>-859.65999999999985</v>
      </c>
      <c r="U700" s="81">
        <f t="shared" si="71"/>
        <v>4111.99</v>
      </c>
      <c r="V700" s="81">
        <f t="shared" si="72"/>
        <v>272.89</v>
      </c>
    </row>
    <row r="701" spans="1:22" x14ac:dyDescent="0.25">
      <c r="A701" s="51" t="s">
        <v>3852</v>
      </c>
      <c r="B701" s="92" t="s">
        <v>1180</v>
      </c>
      <c r="C701" s="77" t="s">
        <v>123</v>
      </c>
      <c r="D701" s="78">
        <v>180509</v>
      </c>
      <c r="E701" s="79" t="s">
        <v>1181</v>
      </c>
      <c r="F701" s="80" t="s">
        <v>125</v>
      </c>
      <c r="G701" s="101">
        <v>18</v>
      </c>
      <c r="H701" s="81">
        <v>18</v>
      </c>
      <c r="I701" s="116">
        <v>429.94</v>
      </c>
      <c r="J701" s="81">
        <v>359.47</v>
      </c>
      <c r="K701" s="116">
        <v>45.72</v>
      </c>
      <c r="L701" s="81">
        <v>38.22</v>
      </c>
      <c r="M701" s="81">
        <f>TRUNC(((J701*G701)+(L701*G701)),2)</f>
        <v>7158.42</v>
      </c>
      <c r="N701" s="81">
        <f>TRUNC(((J701*H701)+(L701*H701)),2)</f>
        <v>7158.42</v>
      </c>
      <c r="O701" s="38"/>
      <c r="P701" s="81">
        <v>429.94</v>
      </c>
      <c r="Q701" s="81">
        <v>45.72</v>
      </c>
      <c r="R701" s="81">
        <v>8561.8799999999992</v>
      </c>
      <c r="S701" s="81">
        <v>8561.8799999999992</v>
      </c>
      <c r="T701" s="64">
        <f t="shared" si="70"/>
        <v>-1403.4599999999991</v>
      </c>
      <c r="U701" s="81">
        <f t="shared" si="71"/>
        <v>6470.46</v>
      </c>
      <c r="V701" s="81">
        <f t="shared" si="72"/>
        <v>687.96</v>
      </c>
    </row>
    <row r="702" spans="1:22" x14ac:dyDescent="0.25">
      <c r="A702" s="51" t="s">
        <v>3853</v>
      </c>
      <c r="B702" s="91" t="s">
        <v>1182</v>
      </c>
      <c r="C702" s="95"/>
      <c r="D702" s="95"/>
      <c r="E702" s="74" t="s">
        <v>64</v>
      </c>
      <c r="F702" s="95"/>
      <c r="G702" s="100"/>
      <c r="H702" s="75"/>
      <c r="I702" s="115"/>
      <c r="J702" s="75"/>
      <c r="K702" s="115"/>
      <c r="L702" s="75"/>
      <c r="M702" s="76">
        <f>M703</f>
        <v>990.1</v>
      </c>
      <c r="N702" s="76">
        <f>N703</f>
        <v>990.1</v>
      </c>
      <c r="O702" s="38"/>
      <c r="P702" s="75"/>
      <c r="Q702" s="75"/>
      <c r="R702" s="76">
        <v>1184.19</v>
      </c>
      <c r="S702" s="76">
        <v>1184.19</v>
      </c>
      <c r="T702" s="64">
        <f t="shared" si="70"/>
        <v>-194.09000000000003</v>
      </c>
      <c r="U702" s="81">
        <f t="shared" si="71"/>
        <v>0</v>
      </c>
      <c r="V702" s="81">
        <f t="shared" si="72"/>
        <v>0</v>
      </c>
    </row>
    <row r="703" spans="1:22" x14ac:dyDescent="0.25">
      <c r="A703" s="51" t="s">
        <v>3854</v>
      </c>
      <c r="B703" s="92" t="s">
        <v>1183</v>
      </c>
      <c r="C703" s="77" t="s">
        <v>123</v>
      </c>
      <c r="D703" s="78">
        <v>190105</v>
      </c>
      <c r="E703" s="79" t="s">
        <v>597</v>
      </c>
      <c r="F703" s="80" t="s">
        <v>125</v>
      </c>
      <c r="G703" s="101">
        <v>6.31</v>
      </c>
      <c r="H703" s="81">
        <v>6.31</v>
      </c>
      <c r="I703" s="116">
        <v>187.67</v>
      </c>
      <c r="J703" s="81">
        <v>156.91</v>
      </c>
      <c r="K703" s="116">
        <v>0</v>
      </c>
      <c r="L703" s="81">
        <v>0</v>
      </c>
      <c r="M703" s="81">
        <f>TRUNC(((J703*G703)+(L703*G703)),2)</f>
        <v>990.1</v>
      </c>
      <c r="N703" s="81">
        <f>TRUNC(((J703*H703)+(L703*H703)),2)</f>
        <v>990.1</v>
      </c>
      <c r="O703" s="38"/>
      <c r="P703" s="81">
        <v>187.67</v>
      </c>
      <c r="Q703" s="81">
        <v>0</v>
      </c>
      <c r="R703" s="81">
        <v>1184.19</v>
      </c>
      <c r="S703" s="81">
        <v>1184.19</v>
      </c>
      <c r="T703" s="64">
        <f t="shared" si="70"/>
        <v>-194.09000000000003</v>
      </c>
      <c r="U703" s="81">
        <f t="shared" si="71"/>
        <v>990.1</v>
      </c>
      <c r="V703" s="81">
        <f t="shared" si="72"/>
        <v>0</v>
      </c>
    </row>
    <row r="704" spans="1:22" x14ac:dyDescent="0.25">
      <c r="A704" s="51" t="s">
        <v>3855</v>
      </c>
      <c r="B704" s="91" t="s">
        <v>1184</v>
      </c>
      <c r="C704" s="95"/>
      <c r="D704" s="95"/>
      <c r="E704" s="74" t="s">
        <v>66</v>
      </c>
      <c r="F704" s="95"/>
      <c r="G704" s="100"/>
      <c r="H704" s="75"/>
      <c r="I704" s="115"/>
      <c r="J704" s="75"/>
      <c r="K704" s="115"/>
      <c r="L704" s="75"/>
      <c r="M704" s="76">
        <f>SUM(M705:M708)</f>
        <v>27395.579999999998</v>
      </c>
      <c r="N704" s="76">
        <f>SUM(N705:N708)</f>
        <v>27395.579999999998</v>
      </c>
      <c r="O704" s="38"/>
      <c r="P704" s="75"/>
      <c r="Q704" s="75"/>
      <c r="R704" s="76">
        <v>32775.339999999997</v>
      </c>
      <c r="S704" s="76">
        <v>32775.339999999997</v>
      </c>
      <c r="T704" s="64">
        <f t="shared" si="70"/>
        <v>-5379.7599999999984</v>
      </c>
      <c r="U704" s="81">
        <f t="shared" si="71"/>
        <v>0</v>
      </c>
      <c r="V704" s="81">
        <f t="shared" si="72"/>
        <v>0</v>
      </c>
    </row>
    <row r="705" spans="1:22" x14ac:dyDescent="0.25">
      <c r="A705" s="51" t="s">
        <v>3856</v>
      </c>
      <c r="B705" s="92" t="s">
        <v>1185</v>
      </c>
      <c r="C705" s="77" t="s">
        <v>123</v>
      </c>
      <c r="D705" s="78">
        <v>200150</v>
      </c>
      <c r="E705" s="79" t="s">
        <v>600</v>
      </c>
      <c r="F705" s="80" t="s">
        <v>125</v>
      </c>
      <c r="G705" s="101">
        <v>372.32</v>
      </c>
      <c r="H705" s="81">
        <v>372.32</v>
      </c>
      <c r="I705" s="116">
        <v>3.66</v>
      </c>
      <c r="J705" s="81">
        <v>3.06</v>
      </c>
      <c r="K705" s="116">
        <v>1.24</v>
      </c>
      <c r="L705" s="81">
        <v>1.03</v>
      </c>
      <c r="M705" s="81">
        <f>TRUNC(((J705*G705)+(L705*G705)),2)</f>
        <v>1522.78</v>
      </c>
      <c r="N705" s="81">
        <f>TRUNC(((J705*H705)+(L705*H705)),2)</f>
        <v>1522.78</v>
      </c>
      <c r="O705" s="38"/>
      <c r="P705" s="81">
        <v>3.66</v>
      </c>
      <c r="Q705" s="81">
        <v>1.24</v>
      </c>
      <c r="R705" s="81">
        <v>1824.36</v>
      </c>
      <c r="S705" s="81">
        <v>1824.36</v>
      </c>
      <c r="T705" s="64">
        <f t="shared" si="70"/>
        <v>-301.57999999999993</v>
      </c>
      <c r="U705" s="81">
        <f t="shared" si="71"/>
        <v>1139.29</v>
      </c>
      <c r="V705" s="81">
        <f t="shared" si="72"/>
        <v>383.48</v>
      </c>
    </row>
    <row r="706" spans="1:22" x14ac:dyDescent="0.25">
      <c r="A706" s="51" t="s">
        <v>3857</v>
      </c>
      <c r="B706" s="92" t="s">
        <v>1186</v>
      </c>
      <c r="C706" s="77" t="s">
        <v>123</v>
      </c>
      <c r="D706" s="78">
        <v>200403</v>
      </c>
      <c r="E706" s="79" t="s">
        <v>604</v>
      </c>
      <c r="F706" s="80" t="s">
        <v>125</v>
      </c>
      <c r="G706" s="101">
        <v>102.57</v>
      </c>
      <c r="H706" s="81">
        <v>102.57</v>
      </c>
      <c r="I706" s="116">
        <v>2.91</v>
      </c>
      <c r="J706" s="81">
        <v>2.4300000000000002</v>
      </c>
      <c r="K706" s="116">
        <v>15.13</v>
      </c>
      <c r="L706" s="81">
        <v>12.65</v>
      </c>
      <c r="M706" s="81">
        <f>TRUNC(((J706*G706)+(L706*G706)),2)</f>
        <v>1546.75</v>
      </c>
      <c r="N706" s="81">
        <f>TRUNC(((J706*H706)+(L706*H706)),2)</f>
        <v>1546.75</v>
      </c>
      <c r="O706" s="38"/>
      <c r="P706" s="81">
        <v>2.91</v>
      </c>
      <c r="Q706" s="81">
        <v>15.13</v>
      </c>
      <c r="R706" s="81">
        <v>1850.36</v>
      </c>
      <c r="S706" s="81">
        <v>1850.36</v>
      </c>
      <c r="T706" s="64">
        <f t="shared" si="70"/>
        <v>-303.6099999999999</v>
      </c>
      <c r="U706" s="81">
        <f t="shared" si="71"/>
        <v>249.24</v>
      </c>
      <c r="V706" s="81">
        <f t="shared" si="72"/>
        <v>1297.51</v>
      </c>
    </row>
    <row r="707" spans="1:22" x14ac:dyDescent="0.25">
      <c r="A707" s="51" t="s">
        <v>3858</v>
      </c>
      <c r="B707" s="92" t="s">
        <v>1187</v>
      </c>
      <c r="C707" s="77" t="s">
        <v>123</v>
      </c>
      <c r="D707" s="78">
        <v>200201</v>
      </c>
      <c r="E707" s="79" t="s">
        <v>602</v>
      </c>
      <c r="F707" s="80" t="s">
        <v>125</v>
      </c>
      <c r="G707" s="101">
        <v>269.75</v>
      </c>
      <c r="H707" s="81">
        <v>269.75</v>
      </c>
      <c r="I707" s="116">
        <v>9.34</v>
      </c>
      <c r="J707" s="81">
        <v>7.8</v>
      </c>
      <c r="K707" s="116">
        <v>13.87</v>
      </c>
      <c r="L707" s="81">
        <v>11.59</v>
      </c>
      <c r="M707" s="81">
        <f>TRUNC(((J707*G707)+(L707*G707)),2)</f>
        <v>5230.45</v>
      </c>
      <c r="N707" s="81">
        <f>TRUNC(((J707*H707)+(L707*H707)),2)</f>
        <v>5230.45</v>
      </c>
      <c r="O707" s="38"/>
      <c r="P707" s="81">
        <v>9.34</v>
      </c>
      <c r="Q707" s="81">
        <v>13.87</v>
      </c>
      <c r="R707" s="81">
        <v>6260.89</v>
      </c>
      <c r="S707" s="81">
        <v>6260.89</v>
      </c>
      <c r="T707" s="64">
        <f t="shared" si="70"/>
        <v>-1030.4400000000005</v>
      </c>
      <c r="U707" s="81">
        <f t="shared" si="71"/>
        <v>2104.0500000000002</v>
      </c>
      <c r="V707" s="81">
        <f t="shared" si="72"/>
        <v>3126.4</v>
      </c>
    </row>
    <row r="708" spans="1:22" x14ac:dyDescent="0.25">
      <c r="A708" s="51" t="s">
        <v>3859</v>
      </c>
      <c r="B708" s="92" t="s">
        <v>1188</v>
      </c>
      <c r="C708" s="77" t="s">
        <v>123</v>
      </c>
      <c r="D708" s="78">
        <v>201302</v>
      </c>
      <c r="E708" s="79" t="s">
        <v>1189</v>
      </c>
      <c r="F708" s="80" t="s">
        <v>125</v>
      </c>
      <c r="G708" s="101">
        <v>269.75</v>
      </c>
      <c r="H708" s="81">
        <v>269.75</v>
      </c>
      <c r="I708" s="116">
        <v>59.06</v>
      </c>
      <c r="J708" s="81">
        <v>49.38</v>
      </c>
      <c r="K708" s="116">
        <v>25.61</v>
      </c>
      <c r="L708" s="81">
        <v>21.41</v>
      </c>
      <c r="M708" s="81">
        <f>TRUNC(((J708*G708)+(L708*G708)),2)</f>
        <v>19095.599999999999</v>
      </c>
      <c r="N708" s="81">
        <f>TRUNC(((J708*H708)+(L708*H708)),2)</f>
        <v>19095.599999999999</v>
      </c>
      <c r="O708" s="38"/>
      <c r="P708" s="81">
        <v>59.06</v>
      </c>
      <c r="Q708" s="81">
        <v>25.61</v>
      </c>
      <c r="R708" s="81">
        <v>22839.73</v>
      </c>
      <c r="S708" s="81">
        <v>22839.73</v>
      </c>
      <c r="T708" s="64">
        <f t="shared" si="70"/>
        <v>-3744.130000000001</v>
      </c>
      <c r="U708" s="81">
        <f t="shared" si="71"/>
        <v>13320.25</v>
      </c>
      <c r="V708" s="81">
        <f t="shared" si="72"/>
        <v>5775.34</v>
      </c>
    </row>
    <row r="709" spans="1:22" x14ac:dyDescent="0.25">
      <c r="A709" s="51" t="s">
        <v>3860</v>
      </c>
      <c r="B709" s="91" t="s">
        <v>1190</v>
      </c>
      <c r="C709" s="95"/>
      <c r="D709" s="95"/>
      <c r="E709" s="74" t="s">
        <v>68</v>
      </c>
      <c r="F709" s="95"/>
      <c r="G709" s="100"/>
      <c r="H709" s="75"/>
      <c r="I709" s="115"/>
      <c r="J709" s="75"/>
      <c r="K709" s="115"/>
      <c r="L709" s="75"/>
      <c r="M709" s="76">
        <f>SUM(M710:M711)</f>
        <v>4429.1000000000004</v>
      </c>
      <c r="N709" s="76">
        <f>SUM(N710:N711)</f>
        <v>4429.1000000000004</v>
      </c>
      <c r="O709" s="38"/>
      <c r="P709" s="75"/>
      <c r="Q709" s="75"/>
      <c r="R709" s="76">
        <v>5298.24</v>
      </c>
      <c r="S709" s="76">
        <v>5298.24</v>
      </c>
      <c r="T709" s="64">
        <f t="shared" si="70"/>
        <v>-869.13999999999942</v>
      </c>
      <c r="U709" s="81">
        <f t="shared" si="71"/>
        <v>0</v>
      </c>
      <c r="V709" s="81">
        <f t="shared" si="72"/>
        <v>0</v>
      </c>
    </row>
    <row r="710" spans="1:22" x14ac:dyDescent="0.3">
      <c r="A710" s="51" t="s">
        <v>3861</v>
      </c>
      <c r="B710" s="92" t="s">
        <v>1191</v>
      </c>
      <c r="C710" s="77" t="s">
        <v>123</v>
      </c>
      <c r="D710" s="78">
        <v>210499</v>
      </c>
      <c r="E710" s="79" t="s">
        <v>609</v>
      </c>
      <c r="F710" s="80" t="s">
        <v>125</v>
      </c>
      <c r="G710" s="101">
        <v>64.66</v>
      </c>
      <c r="H710" s="81">
        <v>64.66</v>
      </c>
      <c r="I710" s="116">
        <v>66.02</v>
      </c>
      <c r="J710" s="81">
        <v>55.19</v>
      </c>
      <c r="K710" s="116">
        <v>12.93</v>
      </c>
      <c r="L710" s="81">
        <v>10.81</v>
      </c>
      <c r="M710" s="81">
        <f>TRUNC(((J710*G710)+(L710*G710)),2)</f>
        <v>4267.5600000000004</v>
      </c>
      <c r="N710" s="81">
        <f>TRUNC(((J710*H710)+(L710*H710)),2)</f>
        <v>4267.5600000000004</v>
      </c>
      <c r="O710" s="48"/>
      <c r="P710" s="81">
        <v>66.02</v>
      </c>
      <c r="Q710" s="81">
        <v>12.93</v>
      </c>
      <c r="R710" s="81">
        <v>5104.8999999999996</v>
      </c>
      <c r="S710" s="81">
        <v>5104.8999999999996</v>
      </c>
      <c r="T710" s="64">
        <f t="shared" si="70"/>
        <v>-837.33999999999924</v>
      </c>
      <c r="U710" s="81">
        <f t="shared" si="71"/>
        <v>3568.58</v>
      </c>
      <c r="V710" s="81">
        <f t="shared" si="72"/>
        <v>698.97</v>
      </c>
    </row>
    <row r="711" spans="1:22" x14ac:dyDescent="0.25">
      <c r="A711" s="51" t="s">
        <v>3862</v>
      </c>
      <c r="B711" s="92" t="s">
        <v>1192</v>
      </c>
      <c r="C711" s="77" t="s">
        <v>194</v>
      </c>
      <c r="D711" s="78">
        <v>96120</v>
      </c>
      <c r="E711" s="79" t="s">
        <v>611</v>
      </c>
      <c r="F711" s="80" t="s">
        <v>138</v>
      </c>
      <c r="G711" s="101">
        <v>63.6</v>
      </c>
      <c r="H711" s="81">
        <v>63.6</v>
      </c>
      <c r="I711" s="116">
        <v>1.83</v>
      </c>
      <c r="J711" s="81">
        <v>1.53</v>
      </c>
      <c r="K711" s="116">
        <v>1.21</v>
      </c>
      <c r="L711" s="81">
        <v>1.01</v>
      </c>
      <c r="M711" s="81">
        <f>TRUNC(((J711*G711)+(L711*G711)),2)</f>
        <v>161.54</v>
      </c>
      <c r="N711" s="81">
        <f>TRUNC(((J711*H711)+(L711*H711)),2)</f>
        <v>161.54</v>
      </c>
      <c r="O711" s="38"/>
      <c r="P711" s="81">
        <v>1.83</v>
      </c>
      <c r="Q711" s="81">
        <v>1.21</v>
      </c>
      <c r="R711" s="81">
        <v>193.34</v>
      </c>
      <c r="S711" s="81">
        <v>193.34</v>
      </c>
      <c r="T711" s="64">
        <f t="shared" si="70"/>
        <v>-31.800000000000011</v>
      </c>
      <c r="U711" s="81">
        <f t="shared" si="71"/>
        <v>97.3</v>
      </c>
      <c r="V711" s="81">
        <f t="shared" si="72"/>
        <v>64.23</v>
      </c>
    </row>
    <row r="712" spans="1:22" x14ac:dyDescent="0.25">
      <c r="A712" s="51" t="s">
        <v>3863</v>
      </c>
      <c r="B712" s="91" t="s">
        <v>1193</v>
      </c>
      <c r="C712" s="95"/>
      <c r="D712" s="95"/>
      <c r="E712" s="74" t="s">
        <v>70</v>
      </c>
      <c r="F712" s="95"/>
      <c r="G712" s="100"/>
      <c r="H712" s="75"/>
      <c r="I712" s="115"/>
      <c r="J712" s="75"/>
      <c r="K712" s="115"/>
      <c r="L712" s="75"/>
      <c r="M712" s="76">
        <f>SUM(M713:M716)</f>
        <v>12454.300000000001</v>
      </c>
      <c r="N712" s="76">
        <f>SUM(N713:N716)</f>
        <v>12454.300000000001</v>
      </c>
      <c r="O712" s="38"/>
      <c r="P712" s="75"/>
      <c r="Q712" s="75"/>
      <c r="R712" s="76">
        <v>14899.24</v>
      </c>
      <c r="S712" s="76">
        <v>14899.24</v>
      </c>
      <c r="T712" s="64">
        <f t="shared" si="70"/>
        <v>-2444.9399999999987</v>
      </c>
      <c r="U712" s="81">
        <f t="shared" si="71"/>
        <v>0</v>
      </c>
      <c r="V712" s="81">
        <f t="shared" si="72"/>
        <v>0</v>
      </c>
    </row>
    <row r="713" spans="1:22" x14ac:dyDescent="0.3">
      <c r="A713" s="51" t="s">
        <v>3864</v>
      </c>
      <c r="B713" s="92" t="s">
        <v>1194</v>
      </c>
      <c r="C713" s="77" t="s">
        <v>123</v>
      </c>
      <c r="D713" s="78">
        <v>220101</v>
      </c>
      <c r="E713" s="79" t="s">
        <v>616</v>
      </c>
      <c r="F713" s="80" t="s">
        <v>125</v>
      </c>
      <c r="G713" s="101">
        <v>80.34</v>
      </c>
      <c r="H713" s="81">
        <v>80.34</v>
      </c>
      <c r="I713" s="116">
        <v>26.78</v>
      </c>
      <c r="J713" s="81">
        <v>22.39</v>
      </c>
      <c r="K713" s="116">
        <v>11.05</v>
      </c>
      <c r="L713" s="81">
        <v>9.23</v>
      </c>
      <c r="M713" s="81">
        <f>TRUNC(((J713*G713)+(L713*G713)),2)</f>
        <v>2540.35</v>
      </c>
      <c r="N713" s="81">
        <f>TRUNC(((J713*H713)+(L713*H713)),2)</f>
        <v>2540.35</v>
      </c>
      <c r="O713" s="48"/>
      <c r="P713" s="81">
        <v>26.78</v>
      </c>
      <c r="Q713" s="81">
        <v>11.05</v>
      </c>
      <c r="R713" s="81">
        <v>3039.26</v>
      </c>
      <c r="S713" s="81">
        <v>3039.26</v>
      </c>
      <c r="T713" s="64">
        <f t="shared" si="70"/>
        <v>-498.91000000000031</v>
      </c>
      <c r="U713" s="81">
        <f t="shared" si="71"/>
        <v>1798.81</v>
      </c>
      <c r="V713" s="81">
        <f t="shared" si="72"/>
        <v>741.53</v>
      </c>
    </row>
    <row r="714" spans="1:22" ht="24" x14ac:dyDescent="0.3">
      <c r="A714" s="51" t="s">
        <v>3865</v>
      </c>
      <c r="B714" s="92" t="s">
        <v>1195</v>
      </c>
      <c r="C714" s="77" t="s">
        <v>274</v>
      </c>
      <c r="D714" s="86" t="s">
        <v>618</v>
      </c>
      <c r="E714" s="82" t="s">
        <v>3080</v>
      </c>
      <c r="F714" s="80" t="s">
        <v>125</v>
      </c>
      <c r="G714" s="101">
        <v>80.34</v>
      </c>
      <c r="H714" s="81">
        <v>80.34</v>
      </c>
      <c r="I714" s="116">
        <v>68.959999999999994</v>
      </c>
      <c r="J714" s="81">
        <v>57.65</v>
      </c>
      <c r="K714" s="116">
        <v>21.88</v>
      </c>
      <c r="L714" s="81">
        <v>18.29</v>
      </c>
      <c r="M714" s="81">
        <f>TRUNC(((J714*G714)+(L714*G714)),2)</f>
        <v>6101.01</v>
      </c>
      <c r="N714" s="81">
        <f>TRUNC(((J714*H714)+(L714*H714)),2)</f>
        <v>6101.01</v>
      </c>
      <c r="O714" s="48"/>
      <c r="P714" s="81">
        <v>68.959999999999994</v>
      </c>
      <c r="Q714" s="81">
        <v>21.88</v>
      </c>
      <c r="R714" s="81">
        <v>7298.08</v>
      </c>
      <c r="S714" s="81">
        <v>7298.08</v>
      </c>
      <c r="T714" s="64">
        <f t="shared" si="70"/>
        <v>-1197.0699999999997</v>
      </c>
      <c r="U714" s="81">
        <f t="shared" si="71"/>
        <v>4631.6000000000004</v>
      </c>
      <c r="V714" s="81">
        <f t="shared" si="72"/>
        <v>1469.41</v>
      </c>
    </row>
    <row r="715" spans="1:22" x14ac:dyDescent="0.25">
      <c r="A715" s="51" t="s">
        <v>3866</v>
      </c>
      <c r="B715" s="92" t="s">
        <v>1196</v>
      </c>
      <c r="C715" s="77" t="s">
        <v>274</v>
      </c>
      <c r="D715" s="86" t="s">
        <v>620</v>
      </c>
      <c r="E715" s="79" t="s">
        <v>621</v>
      </c>
      <c r="F715" s="80" t="s">
        <v>138</v>
      </c>
      <c r="G715" s="101">
        <v>124.97</v>
      </c>
      <c r="H715" s="81">
        <v>124.97</v>
      </c>
      <c r="I715" s="116">
        <v>19.36</v>
      </c>
      <c r="J715" s="81">
        <v>16.18</v>
      </c>
      <c r="K715" s="116">
        <v>0.35</v>
      </c>
      <c r="L715" s="81">
        <v>0.28999999999999998</v>
      </c>
      <c r="M715" s="81">
        <f>TRUNC(((J715*G715)+(L715*G715)),2)</f>
        <v>2058.25</v>
      </c>
      <c r="N715" s="81">
        <f>TRUNC(((J715*H715)+(L715*H715)),2)</f>
        <v>2058.25</v>
      </c>
      <c r="O715" s="38"/>
      <c r="P715" s="81">
        <v>19.36</v>
      </c>
      <c r="Q715" s="81">
        <v>0.35</v>
      </c>
      <c r="R715" s="81">
        <v>2463.15</v>
      </c>
      <c r="S715" s="81">
        <v>2463.15</v>
      </c>
      <c r="T715" s="64">
        <f t="shared" si="70"/>
        <v>-404.90000000000009</v>
      </c>
      <c r="U715" s="81">
        <f t="shared" si="71"/>
        <v>2022.01</v>
      </c>
      <c r="V715" s="81">
        <f t="shared" si="72"/>
        <v>36.24</v>
      </c>
    </row>
    <row r="716" spans="1:22" ht="24" x14ac:dyDescent="0.3">
      <c r="A716" s="51" t="s">
        <v>3867</v>
      </c>
      <c r="B716" s="92" t="s">
        <v>1197</v>
      </c>
      <c r="C716" s="77" t="s">
        <v>123</v>
      </c>
      <c r="D716" s="78">
        <v>220100</v>
      </c>
      <c r="E716" s="79" t="s">
        <v>1198</v>
      </c>
      <c r="F716" s="80" t="s">
        <v>125</v>
      </c>
      <c r="G716" s="101">
        <v>24.06</v>
      </c>
      <c r="H716" s="81">
        <v>24.06</v>
      </c>
      <c r="I716" s="116">
        <v>47.88</v>
      </c>
      <c r="J716" s="81">
        <v>40.03</v>
      </c>
      <c r="K716" s="116">
        <v>39.35</v>
      </c>
      <c r="L716" s="81">
        <v>32.9</v>
      </c>
      <c r="M716" s="81">
        <f>TRUNC(((J716*G716)+(L716*G716)),2)</f>
        <v>1754.69</v>
      </c>
      <c r="N716" s="81">
        <f>TRUNC(((J716*H716)+(L716*H716)),2)</f>
        <v>1754.69</v>
      </c>
      <c r="O716" s="48"/>
      <c r="P716" s="81">
        <v>47.88</v>
      </c>
      <c r="Q716" s="81">
        <v>39.35</v>
      </c>
      <c r="R716" s="81">
        <v>2098.75</v>
      </c>
      <c r="S716" s="81">
        <v>2098.75</v>
      </c>
      <c r="T716" s="64">
        <f t="shared" si="70"/>
        <v>-344.05999999999995</v>
      </c>
      <c r="U716" s="81">
        <f t="shared" si="71"/>
        <v>963.12</v>
      </c>
      <c r="V716" s="81">
        <f t="shared" si="72"/>
        <v>791.57</v>
      </c>
    </row>
    <row r="717" spans="1:22" x14ac:dyDescent="0.25">
      <c r="A717" s="51" t="s">
        <v>3868</v>
      </c>
      <c r="B717" s="91" t="s">
        <v>1199</v>
      </c>
      <c r="C717" s="95"/>
      <c r="D717" s="95"/>
      <c r="E717" s="74" t="s">
        <v>72</v>
      </c>
      <c r="F717" s="95"/>
      <c r="G717" s="100"/>
      <c r="H717" s="75"/>
      <c r="I717" s="115"/>
      <c r="J717" s="75"/>
      <c r="K717" s="115"/>
      <c r="L717" s="75"/>
      <c r="M717" s="76">
        <f>SUM(M718:M719)</f>
        <v>2816.32</v>
      </c>
      <c r="N717" s="76">
        <f>SUM(N718:N719)</f>
        <v>2816.32</v>
      </c>
      <c r="O717" s="38"/>
      <c r="P717" s="75"/>
      <c r="Q717" s="75"/>
      <c r="R717" s="76">
        <v>3368.68</v>
      </c>
      <c r="S717" s="76">
        <v>3368.68</v>
      </c>
      <c r="T717" s="64">
        <f t="shared" ref="T717:T780" si="75">N717-S717</f>
        <v>-552.35999999999967</v>
      </c>
      <c r="U717" s="81">
        <f t="shared" si="71"/>
        <v>0</v>
      </c>
      <c r="V717" s="81">
        <f t="shared" si="72"/>
        <v>0</v>
      </c>
    </row>
    <row r="718" spans="1:22" x14ac:dyDescent="0.25">
      <c r="A718" s="51" t="s">
        <v>3869</v>
      </c>
      <c r="B718" s="92" t="s">
        <v>1200</v>
      </c>
      <c r="C718" s="77" t="s">
        <v>123</v>
      </c>
      <c r="D718" s="78">
        <v>230174</v>
      </c>
      <c r="E718" s="79" t="s">
        <v>1201</v>
      </c>
      <c r="F718" s="80" t="s">
        <v>120</v>
      </c>
      <c r="G718" s="101">
        <v>8</v>
      </c>
      <c r="H718" s="81">
        <v>8</v>
      </c>
      <c r="I718" s="116">
        <v>88.82</v>
      </c>
      <c r="J718" s="81">
        <v>74.260000000000005</v>
      </c>
      <c r="K718" s="116">
        <v>13.08</v>
      </c>
      <c r="L718" s="81">
        <v>10.93</v>
      </c>
      <c r="M718" s="81">
        <f>TRUNC(((J718*G718)+(L718*G718)),2)</f>
        <v>681.52</v>
      </c>
      <c r="N718" s="81">
        <f>TRUNC(((J718*H718)+(L718*H718)),2)</f>
        <v>681.52</v>
      </c>
      <c r="O718" s="38"/>
      <c r="P718" s="81">
        <v>88.82</v>
      </c>
      <c r="Q718" s="81">
        <v>13.08</v>
      </c>
      <c r="R718" s="81">
        <v>815.2</v>
      </c>
      <c r="S718" s="81">
        <v>815.2</v>
      </c>
      <c r="T718" s="64">
        <f t="shared" si="75"/>
        <v>-133.68000000000006</v>
      </c>
      <c r="U718" s="81">
        <f t="shared" si="71"/>
        <v>594.08000000000004</v>
      </c>
      <c r="V718" s="81">
        <f t="shared" si="72"/>
        <v>87.44</v>
      </c>
    </row>
    <row r="719" spans="1:22" x14ac:dyDescent="0.25">
      <c r="A719" s="51" t="s">
        <v>3870</v>
      </c>
      <c r="B719" s="92" t="s">
        <v>1202</v>
      </c>
      <c r="C719" s="77" t="s">
        <v>123</v>
      </c>
      <c r="D719" s="78">
        <v>230176</v>
      </c>
      <c r="E719" s="79" t="s">
        <v>1203</v>
      </c>
      <c r="F719" s="80" t="s">
        <v>120</v>
      </c>
      <c r="G719" s="101">
        <v>18</v>
      </c>
      <c r="H719" s="81">
        <v>18</v>
      </c>
      <c r="I719" s="116">
        <v>128.78</v>
      </c>
      <c r="J719" s="81">
        <v>107.67</v>
      </c>
      <c r="K719" s="116">
        <v>13.08</v>
      </c>
      <c r="L719" s="81">
        <v>10.93</v>
      </c>
      <c r="M719" s="81">
        <f>TRUNC(((J719*G719)+(L719*G719)),2)</f>
        <v>2134.8000000000002</v>
      </c>
      <c r="N719" s="81">
        <f>TRUNC(((J719*H719)+(L719*H719)),2)</f>
        <v>2134.8000000000002</v>
      </c>
      <c r="O719" s="38"/>
      <c r="P719" s="81">
        <v>128.78</v>
      </c>
      <c r="Q719" s="81">
        <v>13.08</v>
      </c>
      <c r="R719" s="81">
        <v>2553.48</v>
      </c>
      <c r="S719" s="81">
        <v>2553.48</v>
      </c>
      <c r="T719" s="64">
        <f t="shared" si="75"/>
        <v>-418.67999999999984</v>
      </c>
      <c r="U719" s="81">
        <f t="shared" ref="U719:U782" si="76">TRUNC(J719*H719,2)</f>
        <v>1938.06</v>
      </c>
      <c r="V719" s="81">
        <f t="shared" ref="V719:V782" si="77">TRUNC(L719*H719,2)</f>
        <v>196.74</v>
      </c>
    </row>
    <row r="720" spans="1:22" x14ac:dyDescent="0.25">
      <c r="A720" s="51" t="s">
        <v>3871</v>
      </c>
      <c r="B720" s="91" t="s">
        <v>1204</v>
      </c>
      <c r="C720" s="95"/>
      <c r="D720" s="95"/>
      <c r="E720" s="74" t="s">
        <v>78</v>
      </c>
      <c r="F720" s="95"/>
      <c r="G720" s="100"/>
      <c r="H720" s="75"/>
      <c r="I720" s="115"/>
      <c r="J720" s="75"/>
      <c r="K720" s="115"/>
      <c r="L720" s="75"/>
      <c r="M720" s="76">
        <f>M721+M724+M727+M730+M732+M734</f>
        <v>5869.84</v>
      </c>
      <c r="N720" s="76">
        <f>N721+N724+N727+N730+N732+N734</f>
        <v>5869.84</v>
      </c>
      <c r="O720" s="38"/>
      <c r="P720" s="75"/>
      <c r="Q720" s="75"/>
      <c r="R720" s="76">
        <v>7025.3</v>
      </c>
      <c r="S720" s="76">
        <v>7025.3</v>
      </c>
      <c r="T720" s="64">
        <f t="shared" si="75"/>
        <v>-1155.46</v>
      </c>
      <c r="U720" s="81">
        <f t="shared" si="76"/>
        <v>0</v>
      </c>
      <c r="V720" s="81">
        <f t="shared" si="77"/>
        <v>0</v>
      </c>
    </row>
    <row r="721" spans="1:22" x14ac:dyDescent="0.25">
      <c r="A721" s="51" t="s">
        <v>3872</v>
      </c>
      <c r="B721" s="93" t="s">
        <v>1205</v>
      </c>
      <c r="C721" s="97"/>
      <c r="D721" s="97"/>
      <c r="E721" s="83" t="s">
        <v>1206</v>
      </c>
      <c r="F721" s="97"/>
      <c r="G721" s="102"/>
      <c r="H721" s="84"/>
      <c r="I721" s="115"/>
      <c r="J721" s="84"/>
      <c r="K721" s="115"/>
      <c r="L721" s="84"/>
      <c r="M721" s="85">
        <f>SUM(M722:M723)</f>
        <v>251.33999999999997</v>
      </c>
      <c r="N721" s="85">
        <f>SUM(N722:N723)</f>
        <v>251.33999999999997</v>
      </c>
      <c r="O721" s="38"/>
      <c r="P721" s="84"/>
      <c r="Q721" s="84"/>
      <c r="R721" s="85">
        <v>300.82</v>
      </c>
      <c r="S721" s="85">
        <v>300.82</v>
      </c>
      <c r="T721" s="64">
        <f t="shared" si="75"/>
        <v>-49.480000000000018</v>
      </c>
      <c r="U721" s="81">
        <f t="shared" si="76"/>
        <v>0</v>
      </c>
      <c r="V721" s="81">
        <f t="shared" si="77"/>
        <v>0</v>
      </c>
    </row>
    <row r="722" spans="1:22" x14ac:dyDescent="0.25">
      <c r="A722" s="51" t="s">
        <v>3873</v>
      </c>
      <c r="B722" s="92" t="s">
        <v>1207</v>
      </c>
      <c r="C722" s="77" t="s">
        <v>123</v>
      </c>
      <c r="D722" s="78">
        <v>261300</v>
      </c>
      <c r="E722" s="79" t="s">
        <v>637</v>
      </c>
      <c r="F722" s="80" t="s">
        <v>125</v>
      </c>
      <c r="G722" s="101">
        <v>10.57</v>
      </c>
      <c r="H722" s="81">
        <v>10.57</v>
      </c>
      <c r="I722" s="116">
        <v>2.16</v>
      </c>
      <c r="J722" s="81">
        <v>1.8</v>
      </c>
      <c r="K722" s="116">
        <v>9.6999999999999993</v>
      </c>
      <c r="L722" s="81">
        <v>8.11</v>
      </c>
      <c r="M722" s="81">
        <f>TRUNC(((J722*G722)+(L722*G722)),2)</f>
        <v>104.74</v>
      </c>
      <c r="N722" s="81">
        <f>TRUNC(((J722*H722)+(L722*H722)),2)</f>
        <v>104.74</v>
      </c>
      <c r="O722" s="38"/>
      <c r="P722" s="81">
        <v>2.16</v>
      </c>
      <c r="Q722" s="81">
        <v>9.6999999999999993</v>
      </c>
      <c r="R722" s="81">
        <v>125.36</v>
      </c>
      <c r="S722" s="81">
        <v>125.36</v>
      </c>
      <c r="T722" s="64">
        <f t="shared" si="75"/>
        <v>-20.620000000000005</v>
      </c>
      <c r="U722" s="81">
        <f t="shared" si="76"/>
        <v>19.02</v>
      </c>
      <c r="V722" s="81">
        <f t="shared" si="77"/>
        <v>85.72</v>
      </c>
    </row>
    <row r="723" spans="1:22" x14ac:dyDescent="0.25">
      <c r="A723" s="51" t="s">
        <v>3874</v>
      </c>
      <c r="B723" s="92" t="s">
        <v>1208</v>
      </c>
      <c r="C723" s="77" t="s">
        <v>123</v>
      </c>
      <c r="D723" s="78">
        <v>261550</v>
      </c>
      <c r="E723" s="79" t="s">
        <v>639</v>
      </c>
      <c r="F723" s="80" t="s">
        <v>125</v>
      </c>
      <c r="G723" s="101">
        <v>10.57</v>
      </c>
      <c r="H723" s="81">
        <v>10.57</v>
      </c>
      <c r="I723" s="116">
        <v>7.64</v>
      </c>
      <c r="J723" s="81">
        <v>6.38</v>
      </c>
      <c r="K723" s="116">
        <v>8.9600000000000009</v>
      </c>
      <c r="L723" s="81">
        <v>7.49</v>
      </c>
      <c r="M723" s="81">
        <f>TRUNC(((J723*G723)+(L723*G723)),2)</f>
        <v>146.6</v>
      </c>
      <c r="N723" s="81">
        <f>TRUNC(((J723*H723)+(L723*H723)),2)</f>
        <v>146.6</v>
      </c>
      <c r="O723" s="38"/>
      <c r="P723" s="81">
        <v>7.64</v>
      </c>
      <c r="Q723" s="81">
        <v>8.9600000000000009</v>
      </c>
      <c r="R723" s="81">
        <v>175.46</v>
      </c>
      <c r="S723" s="81">
        <v>175.46</v>
      </c>
      <c r="T723" s="64">
        <f t="shared" si="75"/>
        <v>-28.860000000000014</v>
      </c>
      <c r="U723" s="81">
        <f t="shared" si="76"/>
        <v>67.430000000000007</v>
      </c>
      <c r="V723" s="81">
        <f t="shared" si="77"/>
        <v>79.16</v>
      </c>
    </row>
    <row r="724" spans="1:22" x14ac:dyDescent="0.25">
      <c r="A724" s="51" t="s">
        <v>3875</v>
      </c>
      <c r="B724" s="93" t="s">
        <v>1209</v>
      </c>
      <c r="C724" s="97"/>
      <c r="D724" s="97"/>
      <c r="E724" s="83" t="s">
        <v>1210</v>
      </c>
      <c r="F724" s="97"/>
      <c r="G724" s="102"/>
      <c r="H724" s="84"/>
      <c r="I724" s="115"/>
      <c r="J724" s="84"/>
      <c r="K724" s="115"/>
      <c r="L724" s="84"/>
      <c r="M724" s="85">
        <f>SUM(M725:M726)</f>
        <v>274.3</v>
      </c>
      <c r="N724" s="85">
        <f>SUM(N725:N726)</f>
        <v>274.3</v>
      </c>
      <c r="O724" s="38"/>
      <c r="P724" s="84"/>
      <c r="Q724" s="84"/>
      <c r="R724" s="85">
        <v>328.29</v>
      </c>
      <c r="S724" s="85">
        <v>328.29</v>
      </c>
      <c r="T724" s="64">
        <f t="shared" si="75"/>
        <v>-53.990000000000009</v>
      </c>
      <c r="U724" s="81">
        <f t="shared" si="76"/>
        <v>0</v>
      </c>
      <c r="V724" s="81">
        <f t="shared" si="77"/>
        <v>0</v>
      </c>
    </row>
    <row r="725" spans="1:22" x14ac:dyDescent="0.25">
      <c r="A725" s="51" t="s">
        <v>3876</v>
      </c>
      <c r="B725" s="92" t="s">
        <v>1211</v>
      </c>
      <c r="C725" s="77" t="s">
        <v>123</v>
      </c>
      <c r="D725" s="78">
        <v>261300</v>
      </c>
      <c r="E725" s="79" t="s">
        <v>637</v>
      </c>
      <c r="F725" s="80" t="s">
        <v>125</v>
      </c>
      <c r="G725" s="101">
        <v>13.6</v>
      </c>
      <c r="H725" s="81">
        <v>13.6</v>
      </c>
      <c r="I725" s="116">
        <v>2.16</v>
      </c>
      <c r="J725" s="81">
        <v>1.8</v>
      </c>
      <c r="K725" s="116">
        <v>9.6999999999999993</v>
      </c>
      <c r="L725" s="81">
        <v>8.11</v>
      </c>
      <c r="M725" s="81">
        <f>TRUNC(((J725*G725)+(L725*G725)),2)</f>
        <v>134.77000000000001</v>
      </c>
      <c r="N725" s="81">
        <f>TRUNC(((J725*H725)+(L725*H725)),2)</f>
        <v>134.77000000000001</v>
      </c>
      <c r="O725" s="38"/>
      <c r="P725" s="81">
        <v>2.16</v>
      </c>
      <c r="Q725" s="81">
        <v>9.6999999999999993</v>
      </c>
      <c r="R725" s="81">
        <v>161.29</v>
      </c>
      <c r="S725" s="81">
        <v>161.29</v>
      </c>
      <c r="T725" s="64">
        <f t="shared" si="75"/>
        <v>-26.519999999999982</v>
      </c>
      <c r="U725" s="81">
        <f t="shared" si="76"/>
        <v>24.48</v>
      </c>
      <c r="V725" s="81">
        <f t="shared" si="77"/>
        <v>110.29</v>
      </c>
    </row>
    <row r="726" spans="1:22" x14ac:dyDescent="0.25">
      <c r="A726" s="51" t="s">
        <v>3877</v>
      </c>
      <c r="B726" s="92" t="s">
        <v>1212</v>
      </c>
      <c r="C726" s="77" t="s">
        <v>123</v>
      </c>
      <c r="D726" s="78">
        <v>261001</v>
      </c>
      <c r="E726" s="79" t="s">
        <v>644</v>
      </c>
      <c r="F726" s="80" t="s">
        <v>125</v>
      </c>
      <c r="G726" s="101">
        <v>13.6</v>
      </c>
      <c r="H726" s="81">
        <v>13.6</v>
      </c>
      <c r="I726" s="116">
        <v>4.3499999999999996</v>
      </c>
      <c r="J726" s="81">
        <v>3.63</v>
      </c>
      <c r="K726" s="116">
        <v>7.93</v>
      </c>
      <c r="L726" s="81">
        <v>6.63</v>
      </c>
      <c r="M726" s="81">
        <f>TRUNC(((J726*G726)+(L726*G726)),2)</f>
        <v>139.53</v>
      </c>
      <c r="N726" s="81">
        <f>TRUNC(((J726*H726)+(L726*H726)),2)</f>
        <v>139.53</v>
      </c>
      <c r="O726" s="38"/>
      <c r="P726" s="81">
        <v>4.3499999999999996</v>
      </c>
      <c r="Q726" s="81">
        <v>7.93</v>
      </c>
      <c r="R726" s="81">
        <v>167</v>
      </c>
      <c r="S726" s="81">
        <v>167</v>
      </c>
      <c r="T726" s="64">
        <f t="shared" si="75"/>
        <v>-27.47</v>
      </c>
      <c r="U726" s="81">
        <f t="shared" si="76"/>
        <v>49.36</v>
      </c>
      <c r="V726" s="81">
        <f t="shared" si="77"/>
        <v>90.16</v>
      </c>
    </row>
    <row r="727" spans="1:22" x14ac:dyDescent="0.25">
      <c r="A727" s="51" t="s">
        <v>3878</v>
      </c>
      <c r="B727" s="93" t="s">
        <v>1213</v>
      </c>
      <c r="C727" s="97"/>
      <c r="D727" s="97"/>
      <c r="E727" s="83" t="s">
        <v>1214</v>
      </c>
      <c r="F727" s="97"/>
      <c r="G727" s="102"/>
      <c r="H727" s="84"/>
      <c r="I727" s="115"/>
      <c r="J727" s="84"/>
      <c r="K727" s="115"/>
      <c r="L727" s="84"/>
      <c r="M727" s="85">
        <f>SUM(M728:M729)</f>
        <v>1155.47</v>
      </c>
      <c r="N727" s="85">
        <f>SUM(N728:N729)</f>
        <v>1155.47</v>
      </c>
      <c r="O727" s="38"/>
      <c r="P727" s="84"/>
      <c r="Q727" s="84"/>
      <c r="R727" s="85">
        <v>1383.06</v>
      </c>
      <c r="S727" s="85">
        <v>1383.06</v>
      </c>
      <c r="T727" s="64">
        <f t="shared" si="75"/>
        <v>-227.58999999999992</v>
      </c>
      <c r="U727" s="81">
        <f t="shared" si="76"/>
        <v>0</v>
      </c>
      <c r="V727" s="81">
        <f t="shared" si="77"/>
        <v>0</v>
      </c>
    </row>
    <row r="728" spans="1:22" x14ac:dyDescent="0.25">
      <c r="A728" s="51" t="s">
        <v>3879</v>
      </c>
      <c r="B728" s="92" t="s">
        <v>1215</v>
      </c>
      <c r="C728" s="77" t="s">
        <v>123</v>
      </c>
      <c r="D728" s="78">
        <v>261300</v>
      </c>
      <c r="E728" s="79" t="s">
        <v>637</v>
      </c>
      <c r="F728" s="80" t="s">
        <v>125</v>
      </c>
      <c r="G728" s="101">
        <v>64.66</v>
      </c>
      <c r="H728" s="81">
        <v>64.66</v>
      </c>
      <c r="I728" s="116">
        <v>2.16</v>
      </c>
      <c r="J728" s="81">
        <v>1.8</v>
      </c>
      <c r="K728" s="116">
        <v>9.6999999999999993</v>
      </c>
      <c r="L728" s="81">
        <v>8.11</v>
      </c>
      <c r="M728" s="81">
        <f>TRUNC(((J728*G728)+(L728*G728)),2)</f>
        <v>640.78</v>
      </c>
      <c r="N728" s="81">
        <f>TRUNC(((J728*H728)+(L728*H728)),2)</f>
        <v>640.78</v>
      </c>
      <c r="O728" s="38"/>
      <c r="P728" s="81">
        <v>2.16</v>
      </c>
      <c r="Q728" s="81">
        <v>9.6999999999999993</v>
      </c>
      <c r="R728" s="81">
        <v>766.86</v>
      </c>
      <c r="S728" s="81">
        <v>766.86</v>
      </c>
      <c r="T728" s="64">
        <f t="shared" si="75"/>
        <v>-126.08000000000004</v>
      </c>
      <c r="U728" s="81">
        <f t="shared" si="76"/>
        <v>116.38</v>
      </c>
      <c r="V728" s="81">
        <f t="shared" si="77"/>
        <v>524.39</v>
      </c>
    </row>
    <row r="729" spans="1:22" x14ac:dyDescent="0.25">
      <c r="A729" s="51" t="s">
        <v>3880</v>
      </c>
      <c r="B729" s="92" t="s">
        <v>1216</v>
      </c>
      <c r="C729" s="77" t="s">
        <v>123</v>
      </c>
      <c r="D729" s="78">
        <v>261307</v>
      </c>
      <c r="E729" s="79" t="s">
        <v>649</v>
      </c>
      <c r="F729" s="80" t="s">
        <v>125</v>
      </c>
      <c r="G729" s="101">
        <v>64.66</v>
      </c>
      <c r="H729" s="81">
        <v>64.66</v>
      </c>
      <c r="I729" s="116">
        <v>3.83</v>
      </c>
      <c r="J729" s="81">
        <v>3.2</v>
      </c>
      <c r="K729" s="116">
        <v>5.7</v>
      </c>
      <c r="L729" s="81">
        <v>4.76</v>
      </c>
      <c r="M729" s="81">
        <f>TRUNC(((J729*G729)+(L729*G729)),2)</f>
        <v>514.69000000000005</v>
      </c>
      <c r="N729" s="81">
        <f>TRUNC(((J729*H729)+(L729*H729)),2)</f>
        <v>514.69000000000005</v>
      </c>
      <c r="O729" s="38"/>
      <c r="P729" s="81">
        <v>3.83</v>
      </c>
      <c r="Q729" s="81">
        <v>5.7</v>
      </c>
      <c r="R729" s="81">
        <v>616.20000000000005</v>
      </c>
      <c r="S729" s="81">
        <v>616.20000000000005</v>
      </c>
      <c r="T729" s="64">
        <f t="shared" si="75"/>
        <v>-101.50999999999999</v>
      </c>
      <c r="U729" s="81">
        <f t="shared" si="76"/>
        <v>206.91</v>
      </c>
      <c r="V729" s="81">
        <f t="shared" si="77"/>
        <v>307.77999999999997</v>
      </c>
    </row>
    <row r="730" spans="1:22" x14ac:dyDescent="0.25">
      <c r="A730" s="51" t="s">
        <v>3881</v>
      </c>
      <c r="B730" s="93" t="s">
        <v>1217</v>
      </c>
      <c r="C730" s="97"/>
      <c r="D730" s="97"/>
      <c r="E730" s="83" t="s">
        <v>1218</v>
      </c>
      <c r="F730" s="97"/>
      <c r="G730" s="102"/>
      <c r="H730" s="84"/>
      <c r="I730" s="115"/>
      <c r="J730" s="84"/>
      <c r="K730" s="115"/>
      <c r="L730" s="84"/>
      <c r="M730" s="85">
        <f>M731</f>
        <v>881.21</v>
      </c>
      <c r="N730" s="85">
        <f>N731</f>
        <v>881.21</v>
      </c>
      <c r="O730" s="38"/>
      <c r="P730" s="84"/>
      <c r="Q730" s="84"/>
      <c r="R730" s="85">
        <v>1054.48</v>
      </c>
      <c r="S730" s="85">
        <v>1054.48</v>
      </c>
      <c r="T730" s="64">
        <f t="shared" si="75"/>
        <v>-173.26999999999998</v>
      </c>
      <c r="U730" s="81">
        <f t="shared" si="76"/>
        <v>0</v>
      </c>
      <c r="V730" s="81">
        <f t="shared" si="77"/>
        <v>0</v>
      </c>
    </row>
    <row r="731" spans="1:22" x14ac:dyDescent="0.25">
      <c r="A731" s="51" t="s">
        <v>3882</v>
      </c>
      <c r="B731" s="92" t="s">
        <v>1219</v>
      </c>
      <c r="C731" s="77" t="s">
        <v>123</v>
      </c>
      <c r="D731" s="78">
        <v>261000</v>
      </c>
      <c r="E731" s="79" t="s">
        <v>653</v>
      </c>
      <c r="F731" s="80" t="s">
        <v>125</v>
      </c>
      <c r="G731" s="101">
        <v>78.400000000000006</v>
      </c>
      <c r="H731" s="81">
        <v>78.400000000000006</v>
      </c>
      <c r="I731" s="116">
        <v>5.47</v>
      </c>
      <c r="J731" s="81">
        <v>4.57</v>
      </c>
      <c r="K731" s="116">
        <v>7.98</v>
      </c>
      <c r="L731" s="81">
        <v>6.67</v>
      </c>
      <c r="M731" s="81">
        <f>TRUNC(((J731*G731)+(L731*G731)),2)</f>
        <v>881.21</v>
      </c>
      <c r="N731" s="81">
        <f>TRUNC(((J731*H731)+(L731*H731)),2)</f>
        <v>881.21</v>
      </c>
      <c r="O731" s="38"/>
      <c r="P731" s="81">
        <v>5.47</v>
      </c>
      <c r="Q731" s="81">
        <v>7.98</v>
      </c>
      <c r="R731" s="81">
        <v>1054.48</v>
      </c>
      <c r="S731" s="81">
        <v>1054.48</v>
      </c>
      <c r="T731" s="64">
        <f t="shared" si="75"/>
        <v>-173.26999999999998</v>
      </c>
      <c r="U731" s="81">
        <f t="shared" si="76"/>
        <v>358.28</v>
      </c>
      <c r="V731" s="81">
        <f t="shared" si="77"/>
        <v>522.91999999999996</v>
      </c>
    </row>
    <row r="732" spans="1:22" x14ac:dyDescent="0.25">
      <c r="A732" s="51" t="s">
        <v>3883</v>
      </c>
      <c r="B732" s="93" t="s">
        <v>1220</v>
      </c>
      <c r="C732" s="97"/>
      <c r="D732" s="97"/>
      <c r="E732" s="83" t="s">
        <v>1221</v>
      </c>
      <c r="F732" s="97"/>
      <c r="G732" s="102"/>
      <c r="H732" s="84"/>
      <c r="I732" s="115"/>
      <c r="J732" s="84"/>
      <c r="K732" s="115"/>
      <c r="L732" s="84"/>
      <c r="M732" s="85">
        <f>M733</f>
        <v>1938.64</v>
      </c>
      <c r="N732" s="85">
        <f>N733</f>
        <v>1938.64</v>
      </c>
      <c r="O732" s="38"/>
      <c r="P732" s="84"/>
      <c r="Q732" s="84"/>
      <c r="R732" s="85">
        <v>2319.85</v>
      </c>
      <c r="S732" s="85">
        <v>2319.85</v>
      </c>
      <c r="T732" s="64">
        <f t="shared" si="75"/>
        <v>-381.20999999999981</v>
      </c>
      <c r="U732" s="81">
        <f t="shared" si="76"/>
        <v>0</v>
      </c>
      <c r="V732" s="81">
        <f t="shared" si="77"/>
        <v>0</v>
      </c>
    </row>
    <row r="733" spans="1:22" x14ac:dyDescent="0.3">
      <c r="A733" s="51" t="s">
        <v>3884</v>
      </c>
      <c r="B733" s="92" t="s">
        <v>1222</v>
      </c>
      <c r="C733" s="77" t="s">
        <v>123</v>
      </c>
      <c r="D733" s="78">
        <v>261602</v>
      </c>
      <c r="E733" s="79" t="s">
        <v>181</v>
      </c>
      <c r="F733" s="80" t="s">
        <v>125</v>
      </c>
      <c r="G733" s="101">
        <v>88.04</v>
      </c>
      <c r="H733" s="81">
        <v>88.04</v>
      </c>
      <c r="I733" s="116">
        <v>11.48</v>
      </c>
      <c r="J733" s="81">
        <v>9.59</v>
      </c>
      <c r="K733" s="116">
        <v>14.87</v>
      </c>
      <c r="L733" s="81">
        <v>12.43</v>
      </c>
      <c r="M733" s="81">
        <f>TRUNC(((J733*G733)+(L733*G733)),2)</f>
        <v>1938.64</v>
      </c>
      <c r="N733" s="81">
        <f>TRUNC(((J733*H733)+(L733*H733)),2)</f>
        <v>1938.64</v>
      </c>
      <c r="O733" s="48"/>
      <c r="P733" s="81">
        <v>11.48</v>
      </c>
      <c r="Q733" s="81">
        <v>14.87</v>
      </c>
      <c r="R733" s="81">
        <v>2319.85</v>
      </c>
      <c r="S733" s="81">
        <v>2319.85</v>
      </c>
      <c r="T733" s="64">
        <f t="shared" si="75"/>
        <v>-381.20999999999981</v>
      </c>
      <c r="U733" s="81">
        <f t="shared" si="76"/>
        <v>844.3</v>
      </c>
      <c r="V733" s="81">
        <f t="shared" si="77"/>
        <v>1094.33</v>
      </c>
    </row>
    <row r="734" spans="1:22" x14ac:dyDescent="0.25">
      <c r="A734" s="51" t="s">
        <v>3885</v>
      </c>
      <c r="B734" s="93" t="s">
        <v>1223</v>
      </c>
      <c r="C734" s="97"/>
      <c r="D734" s="97"/>
      <c r="E734" s="83" t="s">
        <v>1224</v>
      </c>
      <c r="F734" s="97"/>
      <c r="G734" s="102"/>
      <c r="H734" s="84"/>
      <c r="I734" s="115"/>
      <c r="J734" s="84"/>
      <c r="K734" s="115"/>
      <c r="L734" s="84"/>
      <c r="M734" s="85">
        <f>M735</f>
        <v>1368.88</v>
      </c>
      <c r="N734" s="85">
        <f>N735</f>
        <v>1368.88</v>
      </c>
      <c r="O734" s="38"/>
      <c r="P734" s="84"/>
      <c r="Q734" s="84"/>
      <c r="R734" s="85">
        <v>1638.8</v>
      </c>
      <c r="S734" s="85">
        <v>1638.8</v>
      </c>
      <c r="T734" s="64">
        <f t="shared" si="75"/>
        <v>-269.91999999999985</v>
      </c>
      <c r="U734" s="81">
        <f t="shared" si="76"/>
        <v>0</v>
      </c>
      <c r="V734" s="81">
        <f t="shared" si="77"/>
        <v>0</v>
      </c>
    </row>
    <row r="735" spans="1:22" x14ac:dyDescent="0.25">
      <c r="A735" s="51" t="s">
        <v>3886</v>
      </c>
      <c r="B735" s="92" t="s">
        <v>1225</v>
      </c>
      <c r="C735" s="77" t="s">
        <v>123</v>
      </c>
      <c r="D735" s="78">
        <v>261609</v>
      </c>
      <c r="E735" s="79" t="s">
        <v>664</v>
      </c>
      <c r="F735" s="80" t="s">
        <v>125</v>
      </c>
      <c r="G735" s="101">
        <v>120.5</v>
      </c>
      <c r="H735" s="81">
        <v>120.5</v>
      </c>
      <c r="I735" s="116">
        <v>9.65</v>
      </c>
      <c r="J735" s="81">
        <v>8.06</v>
      </c>
      <c r="K735" s="116">
        <v>3.95</v>
      </c>
      <c r="L735" s="81">
        <v>3.3</v>
      </c>
      <c r="M735" s="81">
        <f>TRUNC(((J735*G735)+(L735*G735)),2)</f>
        <v>1368.88</v>
      </c>
      <c r="N735" s="81">
        <f>TRUNC(((J735*H735)+(L735*H735)),2)</f>
        <v>1368.88</v>
      </c>
      <c r="O735" s="38"/>
      <c r="P735" s="81">
        <v>9.65</v>
      </c>
      <c r="Q735" s="81">
        <v>3.95</v>
      </c>
      <c r="R735" s="81">
        <v>1638.8</v>
      </c>
      <c r="S735" s="81">
        <v>1638.8</v>
      </c>
      <c r="T735" s="64">
        <f t="shared" si="75"/>
        <v>-269.91999999999985</v>
      </c>
      <c r="U735" s="81">
        <f t="shared" si="76"/>
        <v>971.23</v>
      </c>
      <c r="V735" s="81">
        <f t="shared" si="77"/>
        <v>397.65</v>
      </c>
    </row>
    <row r="736" spans="1:22" x14ac:dyDescent="0.25">
      <c r="A736" s="51" t="s">
        <v>3887</v>
      </c>
      <c r="B736" s="91" t="s">
        <v>1226</v>
      </c>
      <c r="C736" s="95"/>
      <c r="D736" s="95"/>
      <c r="E736" s="74" t="s">
        <v>80</v>
      </c>
      <c r="F736" s="95"/>
      <c r="G736" s="100"/>
      <c r="H736" s="75"/>
      <c r="I736" s="115"/>
      <c r="J736" s="75"/>
      <c r="K736" s="115"/>
      <c r="L736" s="75"/>
      <c r="M736" s="76">
        <f>SUM(M737:M740)</f>
        <v>3631.7300000000005</v>
      </c>
      <c r="N736" s="76">
        <f>SUM(N737:N740)</f>
        <v>3631.7300000000005</v>
      </c>
      <c r="O736" s="38"/>
      <c r="P736" s="75"/>
      <c r="Q736" s="75"/>
      <c r="R736" s="76">
        <v>4344.8</v>
      </c>
      <c r="S736" s="76">
        <v>4344.8</v>
      </c>
      <c r="T736" s="64">
        <f t="shared" si="75"/>
        <v>-713.06999999999971</v>
      </c>
      <c r="U736" s="81">
        <f t="shared" si="76"/>
        <v>0</v>
      </c>
      <c r="V736" s="81">
        <f t="shared" si="77"/>
        <v>0</v>
      </c>
    </row>
    <row r="737" spans="1:22" x14ac:dyDescent="0.25">
      <c r="A737" s="51" t="s">
        <v>3888</v>
      </c>
      <c r="B737" s="92" t="s">
        <v>1227</v>
      </c>
      <c r="C737" s="77" t="s">
        <v>123</v>
      </c>
      <c r="D737" s="78">
        <v>271608</v>
      </c>
      <c r="E737" s="79" t="s">
        <v>668</v>
      </c>
      <c r="F737" s="80" t="s">
        <v>125</v>
      </c>
      <c r="G737" s="101">
        <v>2.82</v>
      </c>
      <c r="H737" s="81">
        <v>2.82</v>
      </c>
      <c r="I737" s="116">
        <v>452.58</v>
      </c>
      <c r="J737" s="81">
        <v>378.4</v>
      </c>
      <c r="K737" s="116">
        <v>51.41</v>
      </c>
      <c r="L737" s="81">
        <v>42.98</v>
      </c>
      <c r="M737" s="81">
        <f>TRUNC(((J737*G737)+(L737*G737)),2)</f>
        <v>1188.29</v>
      </c>
      <c r="N737" s="81">
        <f>TRUNC(((J737*H737)+(L737*H737)),2)</f>
        <v>1188.29</v>
      </c>
      <c r="O737" s="38"/>
      <c r="P737" s="81">
        <v>452.58</v>
      </c>
      <c r="Q737" s="81">
        <v>51.41</v>
      </c>
      <c r="R737" s="81">
        <v>1421.25</v>
      </c>
      <c r="S737" s="81">
        <v>1421.25</v>
      </c>
      <c r="T737" s="64">
        <f t="shared" si="75"/>
        <v>-232.96000000000004</v>
      </c>
      <c r="U737" s="81">
        <f t="shared" si="76"/>
        <v>1067.08</v>
      </c>
      <c r="V737" s="81">
        <f t="shared" si="77"/>
        <v>121.2</v>
      </c>
    </row>
    <row r="738" spans="1:22" x14ac:dyDescent="0.3">
      <c r="A738" s="51" t="s">
        <v>3889</v>
      </c>
      <c r="B738" s="92" t="s">
        <v>1228</v>
      </c>
      <c r="C738" s="77" t="s">
        <v>274</v>
      </c>
      <c r="D738" s="86" t="s">
        <v>670</v>
      </c>
      <c r="E738" s="79" t="s">
        <v>671</v>
      </c>
      <c r="F738" s="80" t="s">
        <v>125</v>
      </c>
      <c r="G738" s="101">
        <v>3.84</v>
      </c>
      <c r="H738" s="81">
        <v>3.84</v>
      </c>
      <c r="I738" s="116">
        <v>386.78</v>
      </c>
      <c r="J738" s="81">
        <v>323.38</v>
      </c>
      <c r="K738" s="116">
        <v>58.65</v>
      </c>
      <c r="L738" s="81">
        <v>49.03</v>
      </c>
      <c r="M738" s="81">
        <f>TRUNC(((J738*G738)+(L738*G738)),2)</f>
        <v>1430.05</v>
      </c>
      <c r="N738" s="81">
        <f>TRUNC(((J738*H738)+(L738*H738)),2)</f>
        <v>1430.05</v>
      </c>
      <c r="O738" s="48"/>
      <c r="P738" s="81">
        <v>386.78</v>
      </c>
      <c r="Q738" s="81">
        <v>58.65</v>
      </c>
      <c r="R738" s="81">
        <v>1710.45</v>
      </c>
      <c r="S738" s="81">
        <v>1710.45</v>
      </c>
      <c r="T738" s="64">
        <f t="shared" si="75"/>
        <v>-280.40000000000009</v>
      </c>
      <c r="U738" s="81">
        <f t="shared" si="76"/>
        <v>1241.77</v>
      </c>
      <c r="V738" s="81">
        <f t="shared" si="77"/>
        <v>188.27</v>
      </c>
    </row>
    <row r="739" spans="1:22" x14ac:dyDescent="0.25">
      <c r="A739" s="51" t="s">
        <v>3890</v>
      </c>
      <c r="B739" s="92" t="s">
        <v>1229</v>
      </c>
      <c r="C739" s="77" t="s">
        <v>274</v>
      </c>
      <c r="D739" s="86" t="s">
        <v>1230</v>
      </c>
      <c r="E739" s="79" t="s">
        <v>1231</v>
      </c>
      <c r="F739" s="80" t="s">
        <v>125</v>
      </c>
      <c r="G739" s="101">
        <v>1.78</v>
      </c>
      <c r="H739" s="81">
        <v>1.78</v>
      </c>
      <c r="I739" s="116">
        <v>452.58</v>
      </c>
      <c r="J739" s="81">
        <v>378.4</v>
      </c>
      <c r="K739" s="116">
        <v>51.41</v>
      </c>
      <c r="L739" s="81">
        <v>42.98</v>
      </c>
      <c r="M739" s="81">
        <f>TRUNC(((J739*G739)+(L739*G739)),2)</f>
        <v>750.05</v>
      </c>
      <c r="N739" s="81">
        <f>TRUNC(((J739*H739)+(L739*H739)),2)</f>
        <v>750.05</v>
      </c>
      <c r="O739" s="38"/>
      <c r="P739" s="81">
        <v>452.58</v>
      </c>
      <c r="Q739" s="81">
        <v>51.41</v>
      </c>
      <c r="R739" s="81">
        <v>897.1</v>
      </c>
      <c r="S739" s="81">
        <v>897.1</v>
      </c>
      <c r="T739" s="64">
        <f t="shared" si="75"/>
        <v>-147.05000000000007</v>
      </c>
      <c r="U739" s="81">
        <f t="shared" si="76"/>
        <v>673.55</v>
      </c>
      <c r="V739" s="81">
        <f t="shared" si="77"/>
        <v>76.5</v>
      </c>
    </row>
    <row r="740" spans="1:22" x14ac:dyDescent="0.25">
      <c r="A740" s="51" t="s">
        <v>3891</v>
      </c>
      <c r="B740" s="92" t="s">
        <v>1232</v>
      </c>
      <c r="C740" s="77" t="s">
        <v>123</v>
      </c>
      <c r="D740" s="78">
        <v>270501</v>
      </c>
      <c r="E740" s="79" t="s">
        <v>149</v>
      </c>
      <c r="F740" s="80" t="s">
        <v>125</v>
      </c>
      <c r="G740" s="101">
        <v>87.78</v>
      </c>
      <c r="H740" s="81">
        <v>87.78</v>
      </c>
      <c r="I740" s="116">
        <v>1.6</v>
      </c>
      <c r="J740" s="81">
        <v>1.33</v>
      </c>
      <c r="K740" s="116">
        <v>2</v>
      </c>
      <c r="L740" s="81">
        <v>1.67</v>
      </c>
      <c r="M740" s="81">
        <f>TRUNC(((J740*G740)+(L740*G740)),2)</f>
        <v>263.33999999999997</v>
      </c>
      <c r="N740" s="81">
        <f>TRUNC(((J740*H740)+(L740*H740)),2)</f>
        <v>263.33999999999997</v>
      </c>
      <c r="O740" s="38"/>
      <c r="P740" s="81">
        <v>1.6</v>
      </c>
      <c r="Q740" s="81">
        <v>2</v>
      </c>
      <c r="R740" s="81">
        <v>316</v>
      </c>
      <c r="S740" s="81">
        <v>316</v>
      </c>
      <c r="T740" s="64">
        <f t="shared" si="75"/>
        <v>-52.660000000000025</v>
      </c>
      <c r="U740" s="81">
        <f t="shared" si="76"/>
        <v>116.74</v>
      </c>
      <c r="V740" s="81">
        <f t="shared" si="77"/>
        <v>146.59</v>
      </c>
    </row>
    <row r="741" spans="1:22" x14ac:dyDescent="0.25">
      <c r="A741" s="51" t="s">
        <v>3892</v>
      </c>
      <c r="B741" s="90">
        <v>9</v>
      </c>
      <c r="C741" s="96"/>
      <c r="D741" s="96"/>
      <c r="E741" s="69" t="s">
        <v>11</v>
      </c>
      <c r="F741" s="70" t="s">
        <v>120</v>
      </c>
      <c r="G741" s="99">
        <v>1</v>
      </c>
      <c r="H741" s="72"/>
      <c r="I741" s="115"/>
      <c r="J741" s="72"/>
      <c r="K741" s="115"/>
      <c r="L741" s="72"/>
      <c r="M741" s="71">
        <f>M742+M744</f>
        <v>2713.24</v>
      </c>
      <c r="N741" s="71">
        <f>N742+N744</f>
        <v>2713.24</v>
      </c>
      <c r="O741" s="38"/>
      <c r="P741" s="72"/>
      <c r="Q741" s="72"/>
      <c r="R741" s="71">
        <v>3245.43</v>
      </c>
      <c r="S741" s="71">
        <v>3245.43</v>
      </c>
      <c r="T741" s="64">
        <f t="shared" si="75"/>
        <v>-532.19000000000005</v>
      </c>
      <c r="U741" s="81">
        <f t="shared" si="76"/>
        <v>0</v>
      </c>
      <c r="V741" s="81">
        <f t="shared" si="77"/>
        <v>0</v>
      </c>
    </row>
    <row r="742" spans="1:22" x14ac:dyDescent="0.25">
      <c r="A742" s="51" t="s">
        <v>3893</v>
      </c>
      <c r="B742" s="91" t="s">
        <v>1233</v>
      </c>
      <c r="C742" s="95"/>
      <c r="D742" s="95"/>
      <c r="E742" s="74" t="s">
        <v>62</v>
      </c>
      <c r="F742" s="95"/>
      <c r="G742" s="100"/>
      <c r="H742" s="75"/>
      <c r="I742" s="115"/>
      <c r="J742" s="75"/>
      <c r="K742" s="115"/>
      <c r="L742" s="75"/>
      <c r="M742" s="76">
        <f>M743</f>
        <v>2367.9299999999998</v>
      </c>
      <c r="N742" s="76">
        <f>N743</f>
        <v>2367.9299999999998</v>
      </c>
      <c r="O742" s="38"/>
      <c r="P742" s="75"/>
      <c r="Q742" s="75"/>
      <c r="R742" s="76">
        <v>2832.4</v>
      </c>
      <c r="S742" s="76">
        <v>2832.4</v>
      </c>
      <c r="T742" s="64">
        <f t="shared" si="75"/>
        <v>-464.47000000000025</v>
      </c>
      <c r="U742" s="81">
        <f t="shared" si="76"/>
        <v>0</v>
      </c>
      <c r="V742" s="81">
        <f t="shared" si="77"/>
        <v>0</v>
      </c>
    </row>
    <row r="743" spans="1:22" x14ac:dyDescent="0.25">
      <c r="A743" s="51" t="s">
        <v>3894</v>
      </c>
      <c r="B743" s="92" t="s">
        <v>1234</v>
      </c>
      <c r="C743" s="77" t="s">
        <v>274</v>
      </c>
      <c r="D743" s="86" t="s">
        <v>1235</v>
      </c>
      <c r="E743" s="79" t="s">
        <v>1236</v>
      </c>
      <c r="F743" s="80" t="s">
        <v>138</v>
      </c>
      <c r="G743" s="101">
        <v>14.3</v>
      </c>
      <c r="H743" s="81">
        <v>14.3</v>
      </c>
      <c r="I743" s="116">
        <v>160.71</v>
      </c>
      <c r="J743" s="81">
        <v>134.36000000000001</v>
      </c>
      <c r="K743" s="116">
        <v>37.36</v>
      </c>
      <c r="L743" s="81">
        <v>31.23</v>
      </c>
      <c r="M743" s="81">
        <f>TRUNC(((J743*G743)+(L743*G743)),2)</f>
        <v>2367.9299999999998</v>
      </c>
      <c r="N743" s="81">
        <f>TRUNC(((J743*H743)+(L743*H743)),2)</f>
        <v>2367.9299999999998</v>
      </c>
      <c r="O743" s="38"/>
      <c r="P743" s="81">
        <v>160.71</v>
      </c>
      <c r="Q743" s="81">
        <v>37.36</v>
      </c>
      <c r="R743" s="81">
        <v>2832.4</v>
      </c>
      <c r="S743" s="81">
        <v>2832.4</v>
      </c>
      <c r="T743" s="64">
        <f t="shared" si="75"/>
        <v>-464.47000000000025</v>
      </c>
      <c r="U743" s="81">
        <f t="shared" si="76"/>
        <v>1921.34</v>
      </c>
      <c r="V743" s="81">
        <f t="shared" si="77"/>
        <v>446.58</v>
      </c>
    </row>
    <row r="744" spans="1:22" x14ac:dyDescent="0.25">
      <c r="A744" s="51" t="s">
        <v>3895</v>
      </c>
      <c r="B744" s="91" t="s">
        <v>1237</v>
      </c>
      <c r="C744" s="95"/>
      <c r="D744" s="95"/>
      <c r="E744" s="74" t="s">
        <v>70</v>
      </c>
      <c r="F744" s="95"/>
      <c r="G744" s="100"/>
      <c r="H744" s="75"/>
      <c r="I744" s="115"/>
      <c r="J744" s="75"/>
      <c r="K744" s="115"/>
      <c r="L744" s="75"/>
      <c r="M744" s="76">
        <f>M745</f>
        <v>345.31</v>
      </c>
      <c r="N744" s="76">
        <f>N745</f>
        <v>345.31</v>
      </c>
      <c r="O744" s="38"/>
      <c r="P744" s="75"/>
      <c r="Q744" s="75"/>
      <c r="R744" s="76">
        <v>413.03</v>
      </c>
      <c r="S744" s="76">
        <v>413.03</v>
      </c>
      <c r="T744" s="64">
        <f t="shared" si="75"/>
        <v>-67.71999999999997</v>
      </c>
      <c r="U744" s="81">
        <f t="shared" si="76"/>
        <v>0</v>
      </c>
      <c r="V744" s="81">
        <f t="shared" si="77"/>
        <v>0</v>
      </c>
    </row>
    <row r="745" spans="1:22" ht="24" x14ac:dyDescent="0.3">
      <c r="A745" s="51" t="s">
        <v>3896</v>
      </c>
      <c r="B745" s="92" t="s">
        <v>1238</v>
      </c>
      <c r="C745" s="77" t="s">
        <v>123</v>
      </c>
      <c r="D745" s="78">
        <v>221120</v>
      </c>
      <c r="E745" s="79" t="s">
        <v>704</v>
      </c>
      <c r="F745" s="80" t="s">
        <v>125</v>
      </c>
      <c r="G745" s="101">
        <v>1.75</v>
      </c>
      <c r="H745" s="81">
        <v>1.75</v>
      </c>
      <c r="I745" s="116">
        <v>211.35</v>
      </c>
      <c r="J745" s="81">
        <v>176.7</v>
      </c>
      <c r="K745" s="116">
        <v>24.67</v>
      </c>
      <c r="L745" s="81">
        <v>20.62</v>
      </c>
      <c r="M745" s="81">
        <f>TRUNC(((J745*G745)+(L745*G745)),2)</f>
        <v>345.31</v>
      </c>
      <c r="N745" s="81">
        <f>TRUNC(((J745*H745)+(L745*H745)),2)</f>
        <v>345.31</v>
      </c>
      <c r="O745" s="48"/>
      <c r="P745" s="81">
        <v>211.35</v>
      </c>
      <c r="Q745" s="81">
        <v>24.67</v>
      </c>
      <c r="R745" s="81">
        <v>413.03</v>
      </c>
      <c r="S745" s="81">
        <v>413.03</v>
      </c>
      <c r="T745" s="64">
        <f t="shared" si="75"/>
        <v>-67.71999999999997</v>
      </c>
      <c r="U745" s="81">
        <f t="shared" si="76"/>
        <v>309.22000000000003</v>
      </c>
      <c r="V745" s="81">
        <f t="shared" si="77"/>
        <v>36.08</v>
      </c>
    </row>
    <row r="746" spans="1:22" x14ac:dyDescent="0.25">
      <c r="A746" s="51" t="s">
        <v>3897</v>
      </c>
      <c r="B746" s="90">
        <v>10</v>
      </c>
      <c r="C746" s="96"/>
      <c r="D746" s="96"/>
      <c r="E746" s="69" t="s">
        <v>12</v>
      </c>
      <c r="F746" s="70" t="s">
        <v>120</v>
      </c>
      <c r="G746" s="99">
        <v>1</v>
      </c>
      <c r="H746" s="72"/>
      <c r="I746" s="115"/>
      <c r="J746" s="72"/>
      <c r="K746" s="115"/>
      <c r="L746" s="72"/>
      <c r="M746" s="71">
        <f>M747+M749+M751+M754+M767+M769+M774+M777+M780</f>
        <v>10357.950000000001</v>
      </c>
      <c r="N746" s="71">
        <f>N747+N749+N751+N754+N767+N769+N774+N777+N780</f>
        <v>10357.950000000001</v>
      </c>
      <c r="O746" s="38"/>
      <c r="P746" s="72"/>
      <c r="Q746" s="72"/>
      <c r="R746" s="71">
        <v>12398.04</v>
      </c>
      <c r="S746" s="71">
        <v>12398.04</v>
      </c>
      <c r="T746" s="64">
        <f t="shared" si="75"/>
        <v>-2040.0900000000001</v>
      </c>
      <c r="U746" s="81">
        <f t="shared" si="76"/>
        <v>0</v>
      </c>
      <c r="V746" s="81">
        <f t="shared" si="77"/>
        <v>0</v>
      </c>
    </row>
    <row r="747" spans="1:22" x14ac:dyDescent="0.25">
      <c r="A747" s="51" t="s">
        <v>3898</v>
      </c>
      <c r="B747" s="91" t="s">
        <v>1239</v>
      </c>
      <c r="C747" s="95"/>
      <c r="D747" s="95"/>
      <c r="E747" s="74" t="s">
        <v>36</v>
      </c>
      <c r="F747" s="95"/>
      <c r="G747" s="100"/>
      <c r="H747" s="75"/>
      <c r="I747" s="115"/>
      <c r="J747" s="75"/>
      <c r="K747" s="115"/>
      <c r="L747" s="75"/>
      <c r="M747" s="76">
        <f>M748</f>
        <v>89.71</v>
      </c>
      <c r="N747" s="76">
        <f>N748</f>
        <v>89.71</v>
      </c>
      <c r="O747" s="38"/>
      <c r="P747" s="75"/>
      <c r="Q747" s="75"/>
      <c r="R747" s="76">
        <v>107.65</v>
      </c>
      <c r="S747" s="76">
        <v>107.65</v>
      </c>
      <c r="T747" s="64">
        <f t="shared" si="75"/>
        <v>-17.940000000000012</v>
      </c>
      <c r="U747" s="81">
        <f t="shared" si="76"/>
        <v>0</v>
      </c>
      <c r="V747" s="81">
        <f t="shared" si="77"/>
        <v>0</v>
      </c>
    </row>
    <row r="748" spans="1:22" ht="24" x14ac:dyDescent="0.3">
      <c r="A748" s="51" t="s">
        <v>3899</v>
      </c>
      <c r="B748" s="92" t="s">
        <v>1240</v>
      </c>
      <c r="C748" s="77" t="s">
        <v>123</v>
      </c>
      <c r="D748" s="78">
        <v>20701</v>
      </c>
      <c r="E748" s="79" t="s">
        <v>185</v>
      </c>
      <c r="F748" s="80" t="s">
        <v>125</v>
      </c>
      <c r="G748" s="101">
        <v>20.16</v>
      </c>
      <c r="H748" s="81">
        <v>20.16</v>
      </c>
      <c r="I748" s="116">
        <v>3.73</v>
      </c>
      <c r="J748" s="81">
        <v>3.11</v>
      </c>
      <c r="K748" s="116">
        <v>1.61</v>
      </c>
      <c r="L748" s="81">
        <v>1.34</v>
      </c>
      <c r="M748" s="81">
        <f>TRUNC(((J748*G748)+(L748*G748)),2)</f>
        <v>89.71</v>
      </c>
      <c r="N748" s="81">
        <f>TRUNC(((J748*H748)+(L748*H748)),2)</f>
        <v>89.71</v>
      </c>
      <c r="O748" s="48"/>
      <c r="P748" s="81">
        <v>3.73</v>
      </c>
      <c r="Q748" s="81">
        <v>1.61</v>
      </c>
      <c r="R748" s="81">
        <v>107.65</v>
      </c>
      <c r="S748" s="81">
        <v>107.65</v>
      </c>
      <c r="T748" s="64">
        <f t="shared" si="75"/>
        <v>-17.940000000000012</v>
      </c>
      <c r="U748" s="81">
        <f t="shared" si="76"/>
        <v>62.69</v>
      </c>
      <c r="V748" s="81">
        <f t="shared" si="77"/>
        <v>27.01</v>
      </c>
    </row>
    <row r="749" spans="1:22" x14ac:dyDescent="0.25">
      <c r="A749" s="51" t="s">
        <v>3900</v>
      </c>
      <c r="B749" s="91" t="s">
        <v>1241</v>
      </c>
      <c r="C749" s="95"/>
      <c r="D749" s="95"/>
      <c r="E749" s="74" t="s">
        <v>38</v>
      </c>
      <c r="F749" s="95"/>
      <c r="G749" s="100"/>
      <c r="H749" s="75"/>
      <c r="I749" s="115"/>
      <c r="J749" s="75"/>
      <c r="K749" s="115"/>
      <c r="L749" s="75"/>
      <c r="M749" s="76">
        <f>M750</f>
        <v>51.77</v>
      </c>
      <c r="N749" s="76">
        <f>N750</f>
        <v>51.77</v>
      </c>
      <c r="O749" s="38"/>
      <c r="P749" s="75"/>
      <c r="Q749" s="75"/>
      <c r="R749" s="76">
        <v>61.94</v>
      </c>
      <c r="S749" s="76">
        <v>61.94</v>
      </c>
      <c r="T749" s="64">
        <f t="shared" si="75"/>
        <v>-10.169999999999995</v>
      </c>
      <c r="U749" s="81">
        <f t="shared" si="76"/>
        <v>0</v>
      </c>
      <c r="V749" s="81">
        <f t="shared" si="77"/>
        <v>0</v>
      </c>
    </row>
    <row r="750" spans="1:22" x14ac:dyDescent="0.25">
      <c r="A750" s="51" t="s">
        <v>3901</v>
      </c>
      <c r="B750" s="92" t="s">
        <v>1242</v>
      </c>
      <c r="C750" s="77" t="s">
        <v>123</v>
      </c>
      <c r="D750" s="78">
        <v>30101</v>
      </c>
      <c r="E750" s="79" t="s">
        <v>188</v>
      </c>
      <c r="F750" s="80" t="s">
        <v>160</v>
      </c>
      <c r="G750" s="101">
        <v>1.41</v>
      </c>
      <c r="H750" s="81">
        <v>1.41</v>
      </c>
      <c r="I750" s="116">
        <v>34.33</v>
      </c>
      <c r="J750" s="81">
        <v>28.7</v>
      </c>
      <c r="K750" s="116">
        <v>9.6</v>
      </c>
      <c r="L750" s="81">
        <v>8.02</v>
      </c>
      <c r="M750" s="81">
        <f>TRUNC(((J750*G750)+(L750*G750)),2)</f>
        <v>51.77</v>
      </c>
      <c r="N750" s="81">
        <f>TRUNC(((J750*H750)+(L750*H750)),2)</f>
        <v>51.77</v>
      </c>
      <c r="O750" s="38"/>
      <c r="P750" s="81">
        <v>34.33</v>
      </c>
      <c r="Q750" s="81">
        <v>9.6</v>
      </c>
      <c r="R750" s="81">
        <v>61.94</v>
      </c>
      <c r="S750" s="81">
        <v>61.94</v>
      </c>
      <c r="T750" s="64">
        <f t="shared" si="75"/>
        <v>-10.169999999999995</v>
      </c>
      <c r="U750" s="81">
        <f t="shared" si="76"/>
        <v>40.46</v>
      </c>
      <c r="V750" s="81">
        <f t="shared" si="77"/>
        <v>11.3</v>
      </c>
    </row>
    <row r="751" spans="1:22" x14ac:dyDescent="0.25">
      <c r="A751" s="51" t="s">
        <v>3902</v>
      </c>
      <c r="B751" s="91" t="s">
        <v>1243</v>
      </c>
      <c r="C751" s="95"/>
      <c r="D751" s="95"/>
      <c r="E751" s="74" t="s">
        <v>40</v>
      </c>
      <c r="F751" s="95"/>
      <c r="G751" s="100"/>
      <c r="H751" s="75"/>
      <c r="I751" s="115"/>
      <c r="J751" s="75"/>
      <c r="K751" s="115"/>
      <c r="L751" s="75"/>
      <c r="M751" s="76">
        <f>SUM(M752:M753)</f>
        <v>104.73</v>
      </c>
      <c r="N751" s="76">
        <f>SUM(N752:N753)</f>
        <v>104.73</v>
      </c>
      <c r="O751" s="38"/>
      <c r="P751" s="75"/>
      <c r="Q751" s="75"/>
      <c r="R751" s="76">
        <v>125.33</v>
      </c>
      <c r="S751" s="76">
        <v>125.33</v>
      </c>
      <c r="T751" s="64">
        <f t="shared" si="75"/>
        <v>-20.599999999999994</v>
      </c>
      <c r="U751" s="81">
        <f t="shared" si="76"/>
        <v>0</v>
      </c>
      <c r="V751" s="81">
        <f t="shared" si="77"/>
        <v>0</v>
      </c>
    </row>
    <row r="752" spans="1:22" x14ac:dyDescent="0.25">
      <c r="A752" s="51" t="s">
        <v>3903</v>
      </c>
      <c r="B752" s="92" t="s">
        <v>1244</v>
      </c>
      <c r="C752" s="77" t="s">
        <v>123</v>
      </c>
      <c r="D752" s="78">
        <v>41003</v>
      </c>
      <c r="E752" s="79" t="s">
        <v>1245</v>
      </c>
      <c r="F752" s="80" t="s">
        <v>160</v>
      </c>
      <c r="G752" s="101">
        <v>4.03</v>
      </c>
      <c r="H752" s="81">
        <v>4.03</v>
      </c>
      <c r="I752" s="116">
        <v>0</v>
      </c>
      <c r="J752" s="81">
        <v>0</v>
      </c>
      <c r="K752" s="116">
        <v>26.68</v>
      </c>
      <c r="L752" s="81">
        <v>22.3</v>
      </c>
      <c r="M752" s="81">
        <f>TRUNC(((J752*G752)+(L752*G752)),2)</f>
        <v>89.86</v>
      </c>
      <c r="N752" s="81">
        <f>TRUNC(((J752*H752)+(L752*H752)),2)</f>
        <v>89.86</v>
      </c>
      <c r="O752" s="38"/>
      <c r="P752" s="81">
        <v>0</v>
      </c>
      <c r="Q752" s="81">
        <v>26.68</v>
      </c>
      <c r="R752" s="81">
        <v>107.52</v>
      </c>
      <c r="S752" s="81">
        <v>107.52</v>
      </c>
      <c r="T752" s="64">
        <f t="shared" si="75"/>
        <v>-17.659999999999997</v>
      </c>
      <c r="U752" s="81">
        <f t="shared" si="76"/>
        <v>0</v>
      </c>
      <c r="V752" s="81">
        <f t="shared" si="77"/>
        <v>89.86</v>
      </c>
    </row>
    <row r="753" spans="1:22" x14ac:dyDescent="0.25">
      <c r="A753" s="51" t="s">
        <v>3904</v>
      </c>
      <c r="B753" s="92" t="s">
        <v>1246</v>
      </c>
      <c r="C753" s="77" t="s">
        <v>123</v>
      </c>
      <c r="D753" s="78">
        <v>41008</v>
      </c>
      <c r="E753" s="79" t="s">
        <v>171</v>
      </c>
      <c r="F753" s="80" t="s">
        <v>160</v>
      </c>
      <c r="G753" s="101">
        <v>4.03</v>
      </c>
      <c r="H753" s="81">
        <v>4.03</v>
      </c>
      <c r="I753" s="116">
        <v>4.42</v>
      </c>
      <c r="J753" s="81">
        <v>3.69</v>
      </c>
      <c r="K753" s="116">
        <v>0</v>
      </c>
      <c r="L753" s="81">
        <v>0</v>
      </c>
      <c r="M753" s="81">
        <f>TRUNC(((J753*G753)+(L753*G753)),2)</f>
        <v>14.87</v>
      </c>
      <c r="N753" s="81">
        <f>TRUNC(((J753*H753)+(L753*H753)),2)</f>
        <v>14.87</v>
      </c>
      <c r="O753" s="38"/>
      <c r="P753" s="81">
        <v>4.42</v>
      </c>
      <c r="Q753" s="81">
        <v>0</v>
      </c>
      <c r="R753" s="81">
        <v>17.809999999999999</v>
      </c>
      <c r="S753" s="81">
        <v>17.809999999999999</v>
      </c>
      <c r="T753" s="64">
        <f t="shared" si="75"/>
        <v>-2.9399999999999995</v>
      </c>
      <c r="U753" s="81">
        <f t="shared" si="76"/>
        <v>14.87</v>
      </c>
      <c r="V753" s="81">
        <f t="shared" si="77"/>
        <v>0</v>
      </c>
    </row>
    <row r="754" spans="1:22" x14ac:dyDescent="0.25">
      <c r="A754" s="51" t="s">
        <v>3905</v>
      </c>
      <c r="B754" s="91" t="s">
        <v>1247</v>
      </c>
      <c r="C754" s="95"/>
      <c r="D754" s="95"/>
      <c r="E754" s="74" t="s">
        <v>42</v>
      </c>
      <c r="F754" s="95"/>
      <c r="G754" s="100"/>
      <c r="H754" s="75"/>
      <c r="I754" s="115"/>
      <c r="J754" s="75"/>
      <c r="K754" s="115"/>
      <c r="L754" s="75"/>
      <c r="M754" s="76">
        <f>M755</f>
        <v>1034.3</v>
      </c>
      <c r="N754" s="76">
        <f>N755</f>
        <v>1034.3</v>
      </c>
      <c r="O754" s="38"/>
      <c r="P754" s="75"/>
      <c r="Q754" s="75"/>
      <c r="R754" s="76">
        <v>1237.52</v>
      </c>
      <c r="S754" s="76">
        <v>1237.52</v>
      </c>
      <c r="T754" s="64">
        <f t="shared" si="75"/>
        <v>-203.22000000000003</v>
      </c>
      <c r="U754" s="81">
        <f t="shared" si="76"/>
        <v>0</v>
      </c>
      <c r="V754" s="81">
        <f t="shared" si="77"/>
        <v>0</v>
      </c>
    </row>
    <row r="755" spans="1:22" x14ac:dyDescent="0.25">
      <c r="A755" s="51" t="s">
        <v>3906</v>
      </c>
      <c r="B755" s="93" t="s">
        <v>1248</v>
      </c>
      <c r="C755" s="97"/>
      <c r="D755" s="97"/>
      <c r="E755" s="83" t="s">
        <v>1249</v>
      </c>
      <c r="F755" s="97"/>
      <c r="G755" s="102"/>
      <c r="H755" s="84"/>
      <c r="I755" s="115"/>
      <c r="J755" s="84"/>
      <c r="K755" s="115"/>
      <c r="L755" s="84"/>
      <c r="M755" s="85">
        <f>SUM(M756:M766)</f>
        <v>1034.3</v>
      </c>
      <c r="N755" s="85">
        <f>SUM(N756:N766)</f>
        <v>1034.3</v>
      </c>
      <c r="O755" s="38"/>
      <c r="P755" s="84"/>
      <c r="Q755" s="84"/>
      <c r="R755" s="85">
        <v>1237.52</v>
      </c>
      <c r="S755" s="85">
        <v>1237.52</v>
      </c>
      <c r="T755" s="64">
        <f t="shared" si="75"/>
        <v>-203.22000000000003</v>
      </c>
      <c r="U755" s="81">
        <f t="shared" si="76"/>
        <v>0</v>
      </c>
      <c r="V755" s="81">
        <f t="shared" si="77"/>
        <v>0</v>
      </c>
    </row>
    <row r="756" spans="1:22" x14ac:dyDescent="0.25">
      <c r="A756" s="51" t="s">
        <v>3907</v>
      </c>
      <c r="B756" s="92" t="s">
        <v>1250</v>
      </c>
      <c r="C756" s="77" t="s">
        <v>123</v>
      </c>
      <c r="D756" s="78">
        <v>50301</v>
      </c>
      <c r="E756" s="79" t="s">
        <v>1251</v>
      </c>
      <c r="F756" s="80" t="s">
        <v>138</v>
      </c>
      <c r="G756" s="101">
        <v>8</v>
      </c>
      <c r="H756" s="81">
        <v>8</v>
      </c>
      <c r="I756" s="116">
        <v>22.09</v>
      </c>
      <c r="J756" s="81">
        <v>18.46</v>
      </c>
      <c r="K756" s="116">
        <v>26.03</v>
      </c>
      <c r="L756" s="81">
        <v>21.76</v>
      </c>
      <c r="M756" s="81">
        <f t="shared" ref="M756:M766" si="78">TRUNC(((J756*G756)+(L756*G756)),2)</f>
        <v>321.76</v>
      </c>
      <c r="N756" s="81">
        <f t="shared" ref="N756:N766" si="79">TRUNC(((J756*H756)+(L756*H756)),2)</f>
        <v>321.76</v>
      </c>
      <c r="O756" s="38"/>
      <c r="P756" s="81">
        <v>22.09</v>
      </c>
      <c r="Q756" s="81">
        <v>26.03</v>
      </c>
      <c r="R756" s="81">
        <v>384.96</v>
      </c>
      <c r="S756" s="81">
        <v>384.96</v>
      </c>
      <c r="T756" s="64">
        <f t="shared" si="75"/>
        <v>-63.199999999999989</v>
      </c>
      <c r="U756" s="81">
        <f t="shared" si="76"/>
        <v>147.68</v>
      </c>
      <c r="V756" s="81">
        <f t="shared" si="77"/>
        <v>174.08</v>
      </c>
    </row>
    <row r="757" spans="1:22" x14ac:dyDescent="0.25">
      <c r="A757" s="51" t="s">
        <v>3908</v>
      </c>
      <c r="B757" s="92" t="s">
        <v>1252</v>
      </c>
      <c r="C757" s="77" t="s">
        <v>123</v>
      </c>
      <c r="D757" s="78">
        <v>52004</v>
      </c>
      <c r="E757" s="79" t="s">
        <v>742</v>
      </c>
      <c r="F757" s="80" t="s">
        <v>209</v>
      </c>
      <c r="G757" s="101">
        <v>7.27</v>
      </c>
      <c r="H757" s="81">
        <v>7.27</v>
      </c>
      <c r="I757" s="116">
        <v>9.39</v>
      </c>
      <c r="J757" s="81">
        <v>7.85</v>
      </c>
      <c r="K757" s="116">
        <v>2.98</v>
      </c>
      <c r="L757" s="81">
        <v>2.4900000000000002</v>
      </c>
      <c r="M757" s="81">
        <f t="shared" si="78"/>
        <v>75.17</v>
      </c>
      <c r="N757" s="81">
        <f t="shared" si="79"/>
        <v>75.17</v>
      </c>
      <c r="O757" s="38"/>
      <c r="P757" s="81">
        <v>9.39</v>
      </c>
      <c r="Q757" s="81">
        <v>2.98</v>
      </c>
      <c r="R757" s="81">
        <v>89.92</v>
      </c>
      <c r="S757" s="81">
        <v>89.92</v>
      </c>
      <c r="T757" s="64">
        <f t="shared" si="75"/>
        <v>-14.75</v>
      </c>
      <c r="U757" s="81">
        <f t="shared" si="76"/>
        <v>57.06</v>
      </c>
      <c r="V757" s="81">
        <f t="shared" si="77"/>
        <v>18.100000000000001</v>
      </c>
    </row>
    <row r="758" spans="1:22" x14ac:dyDescent="0.25">
      <c r="A758" s="51" t="s">
        <v>3909</v>
      </c>
      <c r="B758" s="92" t="s">
        <v>1253</v>
      </c>
      <c r="C758" s="77" t="s">
        <v>123</v>
      </c>
      <c r="D758" s="78">
        <v>52014</v>
      </c>
      <c r="E758" s="79" t="s">
        <v>211</v>
      </c>
      <c r="F758" s="80" t="s">
        <v>209</v>
      </c>
      <c r="G758" s="101">
        <v>5.45</v>
      </c>
      <c r="H758" s="81">
        <v>5.45</v>
      </c>
      <c r="I758" s="116">
        <v>12.69</v>
      </c>
      <c r="J758" s="81">
        <v>10.61</v>
      </c>
      <c r="K758" s="116">
        <v>2.61</v>
      </c>
      <c r="L758" s="81">
        <v>2.1800000000000002</v>
      </c>
      <c r="M758" s="81">
        <f t="shared" si="78"/>
        <v>69.7</v>
      </c>
      <c r="N758" s="81">
        <f t="shared" si="79"/>
        <v>69.7</v>
      </c>
      <c r="O758" s="38"/>
      <c r="P758" s="81">
        <v>12.69</v>
      </c>
      <c r="Q758" s="81">
        <v>2.61</v>
      </c>
      <c r="R758" s="81">
        <v>83.38</v>
      </c>
      <c r="S758" s="81">
        <v>83.38</v>
      </c>
      <c r="T758" s="64">
        <f t="shared" si="75"/>
        <v>-13.679999999999993</v>
      </c>
      <c r="U758" s="81">
        <f t="shared" si="76"/>
        <v>57.82</v>
      </c>
      <c r="V758" s="81">
        <f t="shared" si="77"/>
        <v>11.88</v>
      </c>
    </row>
    <row r="759" spans="1:22" x14ac:dyDescent="0.25">
      <c r="A759" s="51" t="s">
        <v>3910</v>
      </c>
      <c r="B759" s="92" t="s">
        <v>1254</v>
      </c>
      <c r="C759" s="77" t="s">
        <v>123</v>
      </c>
      <c r="D759" s="78">
        <v>50901</v>
      </c>
      <c r="E759" s="79" t="s">
        <v>215</v>
      </c>
      <c r="F759" s="80" t="s">
        <v>160</v>
      </c>
      <c r="G759" s="101">
        <v>0.55000000000000004</v>
      </c>
      <c r="H759" s="81">
        <v>0.55000000000000004</v>
      </c>
      <c r="I759" s="116">
        <v>0</v>
      </c>
      <c r="J759" s="81">
        <v>0</v>
      </c>
      <c r="K759" s="116">
        <v>43.34</v>
      </c>
      <c r="L759" s="81">
        <v>36.229999999999997</v>
      </c>
      <c r="M759" s="81">
        <f t="shared" si="78"/>
        <v>19.920000000000002</v>
      </c>
      <c r="N759" s="81">
        <f t="shared" si="79"/>
        <v>19.920000000000002</v>
      </c>
      <c r="O759" s="38"/>
      <c r="P759" s="81">
        <v>0</v>
      </c>
      <c r="Q759" s="81">
        <v>43.34</v>
      </c>
      <c r="R759" s="81">
        <v>23.83</v>
      </c>
      <c r="S759" s="81">
        <v>23.83</v>
      </c>
      <c r="T759" s="64">
        <f t="shared" si="75"/>
        <v>-3.9099999999999966</v>
      </c>
      <c r="U759" s="81">
        <f t="shared" si="76"/>
        <v>0</v>
      </c>
      <c r="V759" s="81">
        <f t="shared" si="77"/>
        <v>19.920000000000002</v>
      </c>
    </row>
    <row r="760" spans="1:22" x14ac:dyDescent="0.25">
      <c r="A760" s="51" t="s">
        <v>3911</v>
      </c>
      <c r="B760" s="92" t="s">
        <v>1255</v>
      </c>
      <c r="C760" s="77" t="s">
        <v>123</v>
      </c>
      <c r="D760" s="78">
        <v>50902</v>
      </c>
      <c r="E760" s="79" t="s">
        <v>217</v>
      </c>
      <c r="F760" s="80" t="s">
        <v>125</v>
      </c>
      <c r="G760" s="101">
        <v>0.64</v>
      </c>
      <c r="H760" s="81">
        <v>0.64</v>
      </c>
      <c r="I760" s="116">
        <v>0</v>
      </c>
      <c r="J760" s="81">
        <v>0</v>
      </c>
      <c r="K760" s="116">
        <v>5.34</v>
      </c>
      <c r="L760" s="81">
        <v>4.46</v>
      </c>
      <c r="M760" s="81">
        <f t="shared" si="78"/>
        <v>2.85</v>
      </c>
      <c r="N760" s="81">
        <f t="shared" si="79"/>
        <v>2.85</v>
      </c>
      <c r="O760" s="38"/>
      <c r="P760" s="81">
        <v>0</v>
      </c>
      <c r="Q760" s="81">
        <v>5.34</v>
      </c>
      <c r="R760" s="81">
        <v>3.41</v>
      </c>
      <c r="S760" s="81">
        <v>3.41</v>
      </c>
      <c r="T760" s="64">
        <f t="shared" si="75"/>
        <v>-0.56000000000000005</v>
      </c>
      <c r="U760" s="81">
        <f t="shared" si="76"/>
        <v>0</v>
      </c>
      <c r="V760" s="81">
        <f t="shared" si="77"/>
        <v>2.85</v>
      </c>
    </row>
    <row r="761" spans="1:22" x14ac:dyDescent="0.3">
      <c r="A761" s="51" t="s">
        <v>3912</v>
      </c>
      <c r="B761" s="92" t="s">
        <v>1256</v>
      </c>
      <c r="C761" s="77" t="s">
        <v>194</v>
      </c>
      <c r="D761" s="78">
        <v>96616</v>
      </c>
      <c r="E761" s="79" t="s">
        <v>737</v>
      </c>
      <c r="F761" s="80" t="s">
        <v>160</v>
      </c>
      <c r="G761" s="101">
        <v>0.03</v>
      </c>
      <c r="H761" s="81">
        <v>0.03</v>
      </c>
      <c r="I761" s="116">
        <v>439.06</v>
      </c>
      <c r="J761" s="81">
        <v>367.09</v>
      </c>
      <c r="K761" s="116">
        <v>221.71</v>
      </c>
      <c r="L761" s="81">
        <v>185.37</v>
      </c>
      <c r="M761" s="81">
        <f t="shared" si="78"/>
        <v>16.57</v>
      </c>
      <c r="N761" s="81">
        <f t="shared" si="79"/>
        <v>16.57</v>
      </c>
      <c r="O761" s="48"/>
      <c r="P761" s="81">
        <v>439.06</v>
      </c>
      <c r="Q761" s="81">
        <v>221.71</v>
      </c>
      <c r="R761" s="81">
        <v>19.82</v>
      </c>
      <c r="S761" s="81">
        <v>19.82</v>
      </c>
      <c r="T761" s="64">
        <f t="shared" si="75"/>
        <v>-3.25</v>
      </c>
      <c r="U761" s="81">
        <f t="shared" si="76"/>
        <v>11.01</v>
      </c>
      <c r="V761" s="81">
        <f t="shared" si="77"/>
        <v>5.56</v>
      </c>
    </row>
    <row r="762" spans="1:22" x14ac:dyDescent="0.25">
      <c r="A762" s="51" t="s">
        <v>3913</v>
      </c>
      <c r="B762" s="92" t="s">
        <v>1257</v>
      </c>
      <c r="C762" s="77" t="s">
        <v>123</v>
      </c>
      <c r="D762" s="78">
        <v>50903</v>
      </c>
      <c r="E762" s="79" t="s">
        <v>1258</v>
      </c>
      <c r="F762" s="80" t="s">
        <v>160</v>
      </c>
      <c r="G762" s="101">
        <v>0.19</v>
      </c>
      <c r="H762" s="81">
        <v>0.19</v>
      </c>
      <c r="I762" s="116">
        <v>0</v>
      </c>
      <c r="J762" s="81">
        <v>0</v>
      </c>
      <c r="K762" s="116">
        <v>22.68</v>
      </c>
      <c r="L762" s="81">
        <v>18.96</v>
      </c>
      <c r="M762" s="81">
        <f t="shared" si="78"/>
        <v>3.6</v>
      </c>
      <c r="N762" s="81">
        <f t="shared" si="79"/>
        <v>3.6</v>
      </c>
      <c r="O762" s="38"/>
      <c r="P762" s="81">
        <v>0</v>
      </c>
      <c r="Q762" s="81">
        <v>22.68</v>
      </c>
      <c r="R762" s="81">
        <v>4.3</v>
      </c>
      <c r="S762" s="81">
        <v>4.3</v>
      </c>
      <c r="T762" s="64">
        <f t="shared" si="75"/>
        <v>-0.69999999999999973</v>
      </c>
      <c r="U762" s="81">
        <f t="shared" si="76"/>
        <v>0</v>
      </c>
      <c r="V762" s="81">
        <f t="shared" si="77"/>
        <v>3.6</v>
      </c>
    </row>
    <row r="763" spans="1:22" x14ac:dyDescent="0.25">
      <c r="A763" s="51" t="s">
        <v>3914</v>
      </c>
      <c r="B763" s="92" t="s">
        <v>1259</v>
      </c>
      <c r="C763" s="77" t="s">
        <v>123</v>
      </c>
      <c r="D763" s="78">
        <v>52003</v>
      </c>
      <c r="E763" s="79" t="s">
        <v>226</v>
      </c>
      <c r="F763" s="80" t="s">
        <v>209</v>
      </c>
      <c r="G763" s="101">
        <v>24.55</v>
      </c>
      <c r="H763" s="81">
        <v>24.55</v>
      </c>
      <c r="I763" s="116">
        <v>9.7100000000000009</v>
      </c>
      <c r="J763" s="81">
        <v>8.11</v>
      </c>
      <c r="K763" s="116">
        <v>2.98</v>
      </c>
      <c r="L763" s="81">
        <v>2.4900000000000002</v>
      </c>
      <c r="M763" s="81">
        <f t="shared" si="78"/>
        <v>260.23</v>
      </c>
      <c r="N763" s="81">
        <f t="shared" si="79"/>
        <v>260.23</v>
      </c>
      <c r="O763" s="38"/>
      <c r="P763" s="81">
        <v>9.7100000000000009</v>
      </c>
      <c r="Q763" s="81">
        <v>2.98</v>
      </c>
      <c r="R763" s="81">
        <v>311.52999999999997</v>
      </c>
      <c r="S763" s="81">
        <v>311.52999999999997</v>
      </c>
      <c r="T763" s="64">
        <f t="shared" si="75"/>
        <v>-51.299999999999955</v>
      </c>
      <c r="U763" s="81">
        <f t="shared" si="76"/>
        <v>199.1</v>
      </c>
      <c r="V763" s="81">
        <f t="shared" si="77"/>
        <v>61.12</v>
      </c>
    </row>
    <row r="764" spans="1:22" x14ac:dyDescent="0.25">
      <c r="A764" s="51" t="s">
        <v>3915</v>
      </c>
      <c r="B764" s="92" t="s">
        <v>1260</v>
      </c>
      <c r="C764" s="77" t="s">
        <v>123</v>
      </c>
      <c r="D764" s="78">
        <v>51036</v>
      </c>
      <c r="E764" s="79" t="s">
        <v>221</v>
      </c>
      <c r="F764" s="80" t="s">
        <v>160</v>
      </c>
      <c r="G764" s="101">
        <v>0.36</v>
      </c>
      <c r="H764" s="81">
        <v>0.36</v>
      </c>
      <c r="I764" s="116">
        <v>588.54</v>
      </c>
      <c r="J764" s="81">
        <v>492.07</v>
      </c>
      <c r="K764" s="116">
        <v>0</v>
      </c>
      <c r="L764" s="81">
        <v>0</v>
      </c>
      <c r="M764" s="81">
        <f t="shared" si="78"/>
        <v>177.14</v>
      </c>
      <c r="N764" s="81">
        <f t="shared" si="79"/>
        <v>177.14</v>
      </c>
      <c r="O764" s="38"/>
      <c r="P764" s="81">
        <v>588.54</v>
      </c>
      <c r="Q764" s="81">
        <v>0</v>
      </c>
      <c r="R764" s="81">
        <v>211.87</v>
      </c>
      <c r="S764" s="81">
        <v>211.87</v>
      </c>
      <c r="T764" s="64">
        <f t="shared" si="75"/>
        <v>-34.730000000000018</v>
      </c>
      <c r="U764" s="81">
        <f t="shared" si="76"/>
        <v>177.14</v>
      </c>
      <c r="V764" s="81">
        <f t="shared" si="77"/>
        <v>0</v>
      </c>
    </row>
    <row r="765" spans="1:22" x14ac:dyDescent="0.3">
      <c r="A765" s="51" t="s">
        <v>3916</v>
      </c>
      <c r="B765" s="92" t="s">
        <v>1261</v>
      </c>
      <c r="C765" s="77" t="s">
        <v>123</v>
      </c>
      <c r="D765" s="78">
        <v>51060</v>
      </c>
      <c r="E765" s="79" t="s">
        <v>223</v>
      </c>
      <c r="F765" s="80" t="s">
        <v>160</v>
      </c>
      <c r="G765" s="101">
        <v>0.36</v>
      </c>
      <c r="H765" s="81">
        <v>0.36</v>
      </c>
      <c r="I765" s="116">
        <v>0.12</v>
      </c>
      <c r="J765" s="81">
        <v>0.1</v>
      </c>
      <c r="K765" s="116">
        <v>40.18</v>
      </c>
      <c r="L765" s="81">
        <v>33.590000000000003</v>
      </c>
      <c r="M765" s="81">
        <f t="shared" si="78"/>
        <v>12.12</v>
      </c>
      <c r="N765" s="81">
        <f t="shared" si="79"/>
        <v>12.12</v>
      </c>
      <c r="O765" s="48"/>
      <c r="P765" s="81">
        <v>0.12</v>
      </c>
      <c r="Q765" s="81">
        <v>40.18</v>
      </c>
      <c r="R765" s="81">
        <v>14.5</v>
      </c>
      <c r="S765" s="81">
        <v>14.5</v>
      </c>
      <c r="T765" s="64">
        <f t="shared" si="75"/>
        <v>-2.3800000000000008</v>
      </c>
      <c r="U765" s="81">
        <f t="shared" si="76"/>
        <v>0.03</v>
      </c>
      <c r="V765" s="81">
        <f t="shared" si="77"/>
        <v>12.09</v>
      </c>
    </row>
    <row r="766" spans="1:22" x14ac:dyDescent="0.25">
      <c r="A766" s="51" t="s">
        <v>3917</v>
      </c>
      <c r="B766" s="92" t="s">
        <v>1262</v>
      </c>
      <c r="C766" s="77" t="s">
        <v>123</v>
      </c>
      <c r="D766" s="78">
        <v>50251</v>
      </c>
      <c r="E766" s="79" t="s">
        <v>231</v>
      </c>
      <c r="F766" s="80" t="s">
        <v>120</v>
      </c>
      <c r="G766" s="101">
        <v>6</v>
      </c>
      <c r="H766" s="81">
        <v>6</v>
      </c>
      <c r="I766" s="116">
        <v>15</v>
      </c>
      <c r="J766" s="81">
        <v>12.54</v>
      </c>
      <c r="K766" s="116">
        <v>0</v>
      </c>
      <c r="L766" s="81">
        <v>0</v>
      </c>
      <c r="M766" s="81">
        <f t="shared" si="78"/>
        <v>75.239999999999995</v>
      </c>
      <c r="N766" s="81">
        <f t="shared" si="79"/>
        <v>75.239999999999995</v>
      </c>
      <c r="O766" s="38"/>
      <c r="P766" s="81">
        <v>15</v>
      </c>
      <c r="Q766" s="81">
        <v>0</v>
      </c>
      <c r="R766" s="81">
        <v>90</v>
      </c>
      <c r="S766" s="81">
        <v>90</v>
      </c>
      <c r="T766" s="64">
        <f t="shared" si="75"/>
        <v>-14.760000000000005</v>
      </c>
      <c r="U766" s="81">
        <f t="shared" si="76"/>
        <v>75.239999999999995</v>
      </c>
      <c r="V766" s="81">
        <f t="shared" si="77"/>
        <v>0</v>
      </c>
    </row>
    <row r="767" spans="1:22" x14ac:dyDescent="0.25">
      <c r="A767" s="51" t="s">
        <v>3918</v>
      </c>
      <c r="B767" s="91" t="s">
        <v>1263</v>
      </c>
      <c r="C767" s="95"/>
      <c r="D767" s="95"/>
      <c r="E767" s="74" t="s">
        <v>56</v>
      </c>
      <c r="F767" s="95"/>
      <c r="G767" s="100"/>
      <c r="H767" s="75"/>
      <c r="I767" s="115"/>
      <c r="J767" s="75"/>
      <c r="K767" s="115"/>
      <c r="L767" s="75"/>
      <c r="M767" s="76">
        <f>M768</f>
        <v>4963.78</v>
      </c>
      <c r="N767" s="76">
        <f>N768</f>
        <v>4963.78</v>
      </c>
      <c r="O767" s="38"/>
      <c r="P767" s="75"/>
      <c r="Q767" s="75"/>
      <c r="R767" s="76">
        <v>5943.97</v>
      </c>
      <c r="S767" s="76">
        <v>5943.97</v>
      </c>
      <c r="T767" s="64">
        <f t="shared" si="75"/>
        <v>-980.19000000000051</v>
      </c>
      <c r="U767" s="81">
        <f t="shared" si="76"/>
        <v>0</v>
      </c>
      <c r="V767" s="81">
        <f t="shared" si="77"/>
        <v>0</v>
      </c>
    </row>
    <row r="768" spans="1:22" ht="36" x14ac:dyDescent="0.3">
      <c r="A768" s="51" t="s">
        <v>3919</v>
      </c>
      <c r="B768" s="92" t="s">
        <v>1264</v>
      </c>
      <c r="C768" s="77" t="s">
        <v>194</v>
      </c>
      <c r="D768" s="78">
        <v>100775</v>
      </c>
      <c r="E768" s="79" t="s">
        <v>566</v>
      </c>
      <c r="F768" s="80" t="s">
        <v>209</v>
      </c>
      <c r="G768" s="101">
        <v>369.88</v>
      </c>
      <c r="H768" s="81">
        <v>369.88</v>
      </c>
      <c r="I768" s="116">
        <v>15.21</v>
      </c>
      <c r="J768" s="81">
        <v>12.71</v>
      </c>
      <c r="K768" s="116">
        <v>0.86</v>
      </c>
      <c r="L768" s="81">
        <v>0.71</v>
      </c>
      <c r="M768" s="81">
        <f>TRUNC(((J768*G768)+(L768*G768)),2)</f>
        <v>4963.78</v>
      </c>
      <c r="N768" s="81">
        <f>TRUNC(((J768*H768)+(L768*H768)),2)</f>
        <v>4963.78</v>
      </c>
      <c r="O768" s="49"/>
      <c r="P768" s="81">
        <v>15.21</v>
      </c>
      <c r="Q768" s="81">
        <v>0.86</v>
      </c>
      <c r="R768" s="81">
        <v>5943.97</v>
      </c>
      <c r="S768" s="81">
        <v>5943.97</v>
      </c>
      <c r="T768" s="64">
        <f t="shared" si="75"/>
        <v>-980.19000000000051</v>
      </c>
      <c r="U768" s="81">
        <f t="shared" si="76"/>
        <v>4701.17</v>
      </c>
      <c r="V768" s="81">
        <f t="shared" si="77"/>
        <v>262.61</v>
      </c>
    </row>
    <row r="769" spans="1:22" x14ac:dyDescent="0.25">
      <c r="A769" s="51" t="s">
        <v>3920</v>
      </c>
      <c r="B769" s="91" t="s">
        <v>1265</v>
      </c>
      <c r="C769" s="95"/>
      <c r="D769" s="95"/>
      <c r="E769" s="74" t="s">
        <v>58</v>
      </c>
      <c r="F769" s="95"/>
      <c r="G769" s="100"/>
      <c r="H769" s="75"/>
      <c r="I769" s="115"/>
      <c r="J769" s="75"/>
      <c r="K769" s="115"/>
      <c r="L769" s="75"/>
      <c r="M769" s="76">
        <f>M770+M772</f>
        <v>2158.63</v>
      </c>
      <c r="N769" s="76">
        <f>N770+N772</f>
        <v>2158.63</v>
      </c>
      <c r="O769" s="38"/>
      <c r="P769" s="75"/>
      <c r="Q769" s="75"/>
      <c r="R769" s="76">
        <v>2582.42</v>
      </c>
      <c r="S769" s="76">
        <v>2582.42</v>
      </c>
      <c r="T769" s="64">
        <f t="shared" si="75"/>
        <v>-423.78999999999996</v>
      </c>
      <c r="U769" s="81">
        <f t="shared" si="76"/>
        <v>0</v>
      </c>
      <c r="V769" s="81">
        <f t="shared" si="77"/>
        <v>0</v>
      </c>
    </row>
    <row r="770" spans="1:22" x14ac:dyDescent="0.25">
      <c r="A770" s="51" t="s">
        <v>3921</v>
      </c>
      <c r="B770" s="93" t="s">
        <v>1266</v>
      </c>
      <c r="C770" s="97"/>
      <c r="D770" s="97"/>
      <c r="E770" s="83" t="s">
        <v>1267</v>
      </c>
      <c r="F770" s="97"/>
      <c r="G770" s="102"/>
      <c r="H770" s="84"/>
      <c r="I770" s="115"/>
      <c r="J770" s="84"/>
      <c r="K770" s="115"/>
      <c r="L770" s="84"/>
      <c r="M770" s="85">
        <f>M771</f>
        <v>1775.52</v>
      </c>
      <c r="N770" s="85">
        <f>N771</f>
        <v>1775.52</v>
      </c>
      <c r="O770" s="38"/>
      <c r="P770" s="84"/>
      <c r="Q770" s="84"/>
      <c r="R770" s="85">
        <v>2124.14</v>
      </c>
      <c r="S770" s="85">
        <v>2124.14</v>
      </c>
      <c r="T770" s="64">
        <f t="shared" si="75"/>
        <v>-348.61999999999989</v>
      </c>
      <c r="U770" s="81">
        <f t="shared" si="76"/>
        <v>0</v>
      </c>
      <c r="V770" s="81">
        <f t="shared" si="77"/>
        <v>0</v>
      </c>
    </row>
    <row r="771" spans="1:22" x14ac:dyDescent="0.3">
      <c r="A771" s="51" t="s">
        <v>3922</v>
      </c>
      <c r="B771" s="92" t="s">
        <v>1268</v>
      </c>
      <c r="C771" s="77" t="s">
        <v>123</v>
      </c>
      <c r="D771" s="78">
        <v>160967</v>
      </c>
      <c r="E771" s="79" t="s">
        <v>1269</v>
      </c>
      <c r="F771" s="80" t="s">
        <v>125</v>
      </c>
      <c r="G771" s="101">
        <v>25.92</v>
      </c>
      <c r="H771" s="81">
        <v>25.92</v>
      </c>
      <c r="I771" s="116">
        <v>75.97</v>
      </c>
      <c r="J771" s="81">
        <v>63.51</v>
      </c>
      <c r="K771" s="116">
        <v>5.98</v>
      </c>
      <c r="L771" s="81">
        <v>4.99</v>
      </c>
      <c r="M771" s="81">
        <f>TRUNC(((J771*G771)+(L771*G771)),2)</f>
        <v>1775.52</v>
      </c>
      <c r="N771" s="81">
        <f>TRUNC(((J771*H771)+(L771*H771)),2)</f>
        <v>1775.52</v>
      </c>
      <c r="O771" s="48"/>
      <c r="P771" s="81">
        <v>75.97</v>
      </c>
      <c r="Q771" s="81">
        <v>5.98</v>
      </c>
      <c r="R771" s="81">
        <v>2124.14</v>
      </c>
      <c r="S771" s="81">
        <v>2124.14</v>
      </c>
      <c r="T771" s="64">
        <f t="shared" si="75"/>
        <v>-348.61999999999989</v>
      </c>
      <c r="U771" s="81">
        <f t="shared" si="76"/>
        <v>1646.17</v>
      </c>
      <c r="V771" s="81">
        <f t="shared" si="77"/>
        <v>129.34</v>
      </c>
    </row>
    <row r="772" spans="1:22" x14ac:dyDescent="0.25">
      <c r="A772" s="51" t="s">
        <v>3923</v>
      </c>
      <c r="B772" s="93" t="s">
        <v>1270</v>
      </c>
      <c r="C772" s="97"/>
      <c r="D772" s="97"/>
      <c r="E772" s="83" t="s">
        <v>1271</v>
      </c>
      <c r="F772" s="97"/>
      <c r="G772" s="102"/>
      <c r="H772" s="84"/>
      <c r="I772" s="115"/>
      <c r="J772" s="84"/>
      <c r="K772" s="115"/>
      <c r="L772" s="84"/>
      <c r="M772" s="85">
        <f>M773</f>
        <v>383.11</v>
      </c>
      <c r="N772" s="85">
        <f>N773</f>
        <v>383.11</v>
      </c>
      <c r="O772" s="38"/>
      <c r="P772" s="84"/>
      <c r="Q772" s="84"/>
      <c r="R772" s="85">
        <v>458.28</v>
      </c>
      <c r="S772" s="85">
        <v>458.28</v>
      </c>
      <c r="T772" s="64">
        <f t="shared" si="75"/>
        <v>-75.169999999999959</v>
      </c>
      <c r="U772" s="81">
        <f t="shared" si="76"/>
        <v>0</v>
      </c>
      <c r="V772" s="81">
        <f t="shared" si="77"/>
        <v>0</v>
      </c>
    </row>
    <row r="773" spans="1:22" x14ac:dyDescent="0.25">
      <c r="A773" s="51" t="s">
        <v>3924</v>
      </c>
      <c r="B773" s="92" t="s">
        <v>1272</v>
      </c>
      <c r="C773" s="77" t="s">
        <v>123</v>
      </c>
      <c r="D773" s="78">
        <v>160601</v>
      </c>
      <c r="E773" s="79" t="s">
        <v>1273</v>
      </c>
      <c r="F773" s="80" t="s">
        <v>138</v>
      </c>
      <c r="G773" s="101">
        <v>7.2</v>
      </c>
      <c r="H773" s="81">
        <v>7.2</v>
      </c>
      <c r="I773" s="116">
        <v>29.45</v>
      </c>
      <c r="J773" s="81">
        <v>24.62</v>
      </c>
      <c r="K773" s="116">
        <v>34.200000000000003</v>
      </c>
      <c r="L773" s="81">
        <v>28.59</v>
      </c>
      <c r="M773" s="81">
        <f>TRUNC(((J773*G773)+(L773*G773)),2)</f>
        <v>383.11</v>
      </c>
      <c r="N773" s="81">
        <f>TRUNC(((J773*H773)+(L773*H773)),2)</f>
        <v>383.11</v>
      </c>
      <c r="O773" s="38"/>
      <c r="P773" s="81">
        <v>29.45</v>
      </c>
      <c r="Q773" s="81">
        <v>34.200000000000003</v>
      </c>
      <c r="R773" s="81">
        <v>458.28</v>
      </c>
      <c r="S773" s="81">
        <v>458.28</v>
      </c>
      <c r="T773" s="64">
        <f t="shared" si="75"/>
        <v>-75.169999999999959</v>
      </c>
      <c r="U773" s="81">
        <f t="shared" si="76"/>
        <v>177.26</v>
      </c>
      <c r="V773" s="81">
        <f t="shared" si="77"/>
        <v>205.84</v>
      </c>
    </row>
    <row r="774" spans="1:22" x14ac:dyDescent="0.25">
      <c r="A774" s="51" t="s">
        <v>3925</v>
      </c>
      <c r="B774" s="91" t="s">
        <v>1274</v>
      </c>
      <c r="C774" s="95"/>
      <c r="D774" s="95"/>
      <c r="E774" s="74" t="s">
        <v>70</v>
      </c>
      <c r="F774" s="95"/>
      <c r="G774" s="100"/>
      <c r="H774" s="75"/>
      <c r="I774" s="115"/>
      <c r="J774" s="75"/>
      <c r="K774" s="115"/>
      <c r="L774" s="75"/>
      <c r="M774" s="76">
        <f>M775</f>
        <v>1524.11</v>
      </c>
      <c r="N774" s="76">
        <f>N775</f>
        <v>1524.11</v>
      </c>
      <c r="O774" s="38"/>
      <c r="P774" s="75"/>
      <c r="Q774" s="75"/>
      <c r="R774" s="76">
        <v>1823.15</v>
      </c>
      <c r="S774" s="76">
        <v>1823.15</v>
      </c>
      <c r="T774" s="64">
        <f t="shared" si="75"/>
        <v>-299.04000000000019</v>
      </c>
      <c r="U774" s="81">
        <f t="shared" si="76"/>
        <v>0</v>
      </c>
      <c r="V774" s="81">
        <f t="shared" si="77"/>
        <v>0</v>
      </c>
    </row>
    <row r="775" spans="1:22" x14ac:dyDescent="0.25">
      <c r="A775" s="51" t="s">
        <v>3926</v>
      </c>
      <c r="B775" s="93" t="s">
        <v>1275</v>
      </c>
      <c r="C775" s="97"/>
      <c r="D775" s="97"/>
      <c r="E775" s="83" t="s">
        <v>614</v>
      </c>
      <c r="F775" s="97"/>
      <c r="G775" s="102"/>
      <c r="H775" s="84"/>
      <c r="I775" s="115"/>
      <c r="J775" s="84"/>
      <c r="K775" s="115"/>
      <c r="L775" s="84"/>
      <c r="M775" s="85">
        <f>M776</f>
        <v>1524.11</v>
      </c>
      <c r="N775" s="85">
        <f>N776</f>
        <v>1524.11</v>
      </c>
      <c r="O775" s="38"/>
      <c r="P775" s="84"/>
      <c r="Q775" s="84"/>
      <c r="R775" s="85">
        <v>1823.15</v>
      </c>
      <c r="S775" s="85">
        <v>1823.15</v>
      </c>
      <c r="T775" s="64">
        <f t="shared" si="75"/>
        <v>-299.04000000000019</v>
      </c>
      <c r="U775" s="81">
        <f t="shared" si="76"/>
        <v>0</v>
      </c>
      <c r="V775" s="81">
        <f t="shared" si="77"/>
        <v>0</v>
      </c>
    </row>
    <row r="776" spans="1:22" ht="24" x14ac:dyDescent="0.3">
      <c r="A776" s="51" t="s">
        <v>3927</v>
      </c>
      <c r="B776" s="92" t="s">
        <v>1276</v>
      </c>
      <c r="C776" s="77" t="s">
        <v>274</v>
      </c>
      <c r="D776" s="86" t="s">
        <v>618</v>
      </c>
      <c r="E776" s="79" t="s">
        <v>1277</v>
      </c>
      <c r="F776" s="80" t="s">
        <v>125</v>
      </c>
      <c r="G776" s="101">
        <v>20.07</v>
      </c>
      <c r="H776" s="81">
        <v>20.07</v>
      </c>
      <c r="I776" s="116">
        <v>68.959999999999994</v>
      </c>
      <c r="J776" s="81">
        <v>57.65</v>
      </c>
      <c r="K776" s="116">
        <v>21.88</v>
      </c>
      <c r="L776" s="81">
        <v>18.29</v>
      </c>
      <c r="M776" s="81">
        <f>TRUNC(((J776*G776)+(L776*G776)),2)</f>
        <v>1524.11</v>
      </c>
      <c r="N776" s="81">
        <f>TRUNC(((J776*H776)+(L776*H776)),2)</f>
        <v>1524.11</v>
      </c>
      <c r="O776" s="48"/>
      <c r="P776" s="81">
        <v>68.959999999999994</v>
      </c>
      <c r="Q776" s="81">
        <v>21.88</v>
      </c>
      <c r="R776" s="81">
        <v>1823.15</v>
      </c>
      <c r="S776" s="81">
        <v>1823.15</v>
      </c>
      <c r="T776" s="64">
        <f t="shared" si="75"/>
        <v>-299.04000000000019</v>
      </c>
      <c r="U776" s="81">
        <f t="shared" si="76"/>
        <v>1157.03</v>
      </c>
      <c r="V776" s="81">
        <f t="shared" si="77"/>
        <v>367.08</v>
      </c>
    </row>
    <row r="777" spans="1:22" x14ac:dyDescent="0.25">
      <c r="A777" s="51" t="s">
        <v>3928</v>
      </c>
      <c r="B777" s="91" t="s">
        <v>1278</v>
      </c>
      <c r="C777" s="95"/>
      <c r="D777" s="95"/>
      <c r="E777" s="74" t="s">
        <v>78</v>
      </c>
      <c r="F777" s="95"/>
      <c r="G777" s="100"/>
      <c r="H777" s="75"/>
      <c r="I777" s="115"/>
      <c r="J777" s="75"/>
      <c r="K777" s="115"/>
      <c r="L777" s="75"/>
      <c r="M777" s="76">
        <f>M778</f>
        <v>370.44</v>
      </c>
      <c r="N777" s="76">
        <f>N778</f>
        <v>370.44</v>
      </c>
      <c r="O777" s="38"/>
      <c r="P777" s="75"/>
      <c r="Q777" s="75"/>
      <c r="R777" s="76">
        <v>443.49</v>
      </c>
      <c r="S777" s="76">
        <v>443.49</v>
      </c>
      <c r="T777" s="64">
        <f t="shared" si="75"/>
        <v>-73.050000000000011</v>
      </c>
      <c r="U777" s="81">
        <f t="shared" si="76"/>
        <v>0</v>
      </c>
      <c r="V777" s="81">
        <f t="shared" si="77"/>
        <v>0</v>
      </c>
    </row>
    <row r="778" spans="1:22" x14ac:dyDescent="0.25">
      <c r="A778" s="51" t="s">
        <v>3929</v>
      </c>
      <c r="B778" s="93" t="s">
        <v>1279</v>
      </c>
      <c r="C778" s="97"/>
      <c r="D778" s="97"/>
      <c r="E778" s="83" t="s">
        <v>86</v>
      </c>
      <c r="F778" s="97"/>
      <c r="G778" s="102"/>
      <c r="H778" s="84"/>
      <c r="I778" s="115"/>
      <c r="J778" s="84"/>
      <c r="K778" s="115"/>
      <c r="L778" s="84"/>
      <c r="M778" s="85">
        <f>M779</f>
        <v>370.44</v>
      </c>
      <c r="N778" s="85">
        <f>N779</f>
        <v>370.44</v>
      </c>
      <c r="O778" s="38"/>
      <c r="P778" s="84"/>
      <c r="Q778" s="84"/>
      <c r="R778" s="85">
        <v>443.49</v>
      </c>
      <c r="S778" s="85">
        <v>443.49</v>
      </c>
      <c r="T778" s="64">
        <f t="shared" si="75"/>
        <v>-73.050000000000011</v>
      </c>
      <c r="U778" s="81">
        <f t="shared" si="76"/>
        <v>0</v>
      </c>
      <c r="V778" s="81">
        <f t="shared" si="77"/>
        <v>0</v>
      </c>
    </row>
    <row r="779" spans="1:22" x14ac:dyDescent="0.25">
      <c r="A779" s="51" t="s">
        <v>3930</v>
      </c>
      <c r="B779" s="92" t="s">
        <v>1280</v>
      </c>
      <c r="C779" s="77" t="s">
        <v>123</v>
      </c>
      <c r="D779" s="78">
        <v>261609</v>
      </c>
      <c r="E779" s="79" t="s">
        <v>664</v>
      </c>
      <c r="F779" s="80" t="s">
        <v>125</v>
      </c>
      <c r="G779" s="101">
        <v>32.61</v>
      </c>
      <c r="H779" s="81">
        <v>32.61</v>
      </c>
      <c r="I779" s="116">
        <v>9.65</v>
      </c>
      <c r="J779" s="81">
        <v>8.06</v>
      </c>
      <c r="K779" s="116">
        <v>3.95</v>
      </c>
      <c r="L779" s="81">
        <v>3.3</v>
      </c>
      <c r="M779" s="81">
        <f>TRUNC(((J779*G779)+(L779*G779)),2)</f>
        <v>370.44</v>
      </c>
      <c r="N779" s="81">
        <f>TRUNC(((J779*H779)+(L779*H779)),2)</f>
        <v>370.44</v>
      </c>
      <c r="O779" s="38"/>
      <c r="P779" s="81">
        <v>9.65</v>
      </c>
      <c r="Q779" s="81">
        <v>3.95</v>
      </c>
      <c r="R779" s="81">
        <v>443.49</v>
      </c>
      <c r="S779" s="81">
        <v>443.49</v>
      </c>
      <c r="T779" s="64">
        <f t="shared" si="75"/>
        <v>-73.050000000000011</v>
      </c>
      <c r="U779" s="81">
        <f t="shared" si="76"/>
        <v>262.83</v>
      </c>
      <c r="V779" s="81">
        <f t="shared" si="77"/>
        <v>107.61</v>
      </c>
    </row>
    <row r="780" spans="1:22" x14ac:dyDescent="0.25">
      <c r="A780" s="51" t="s">
        <v>3931</v>
      </c>
      <c r="B780" s="91" t="s">
        <v>1281</v>
      </c>
      <c r="C780" s="95"/>
      <c r="D780" s="95"/>
      <c r="E780" s="74" t="s">
        <v>80</v>
      </c>
      <c r="F780" s="95"/>
      <c r="G780" s="100"/>
      <c r="H780" s="75"/>
      <c r="I780" s="115"/>
      <c r="J780" s="75"/>
      <c r="K780" s="115"/>
      <c r="L780" s="75"/>
      <c r="M780" s="76">
        <f>M781</f>
        <v>60.48</v>
      </c>
      <c r="N780" s="76">
        <f>N781</f>
        <v>60.48</v>
      </c>
      <c r="O780" s="38"/>
      <c r="P780" s="75"/>
      <c r="Q780" s="75"/>
      <c r="R780" s="76">
        <v>72.569999999999993</v>
      </c>
      <c r="S780" s="76">
        <v>72.569999999999993</v>
      </c>
      <c r="T780" s="64">
        <f t="shared" si="75"/>
        <v>-12.089999999999996</v>
      </c>
      <c r="U780" s="81">
        <f t="shared" si="76"/>
        <v>0</v>
      </c>
      <c r="V780" s="81">
        <f t="shared" si="77"/>
        <v>0</v>
      </c>
    </row>
    <row r="781" spans="1:22" x14ac:dyDescent="0.25">
      <c r="A781" s="51" t="s">
        <v>3932</v>
      </c>
      <c r="B781" s="92" t="s">
        <v>1282</v>
      </c>
      <c r="C781" s="77" t="s">
        <v>123</v>
      </c>
      <c r="D781" s="78">
        <v>270501</v>
      </c>
      <c r="E781" s="79" t="s">
        <v>149</v>
      </c>
      <c r="F781" s="80" t="s">
        <v>125</v>
      </c>
      <c r="G781" s="101">
        <v>20.16</v>
      </c>
      <c r="H781" s="81">
        <v>20.16</v>
      </c>
      <c r="I781" s="116">
        <v>1.6</v>
      </c>
      <c r="J781" s="81">
        <v>1.33</v>
      </c>
      <c r="K781" s="116">
        <v>2</v>
      </c>
      <c r="L781" s="81">
        <v>1.67</v>
      </c>
      <c r="M781" s="81">
        <f>TRUNC(((J781*G781)+(L781*G781)),2)</f>
        <v>60.48</v>
      </c>
      <c r="N781" s="81">
        <f>TRUNC(((J781*H781)+(L781*H781)),2)</f>
        <v>60.48</v>
      </c>
      <c r="O781" s="38"/>
      <c r="P781" s="81">
        <v>1.6</v>
      </c>
      <c r="Q781" s="81">
        <v>2</v>
      </c>
      <c r="R781" s="81">
        <v>72.569999999999993</v>
      </c>
      <c r="S781" s="81">
        <v>72.569999999999993</v>
      </c>
      <c r="T781" s="64">
        <f t="shared" ref="T781:T844" si="80">N781-S781</f>
        <v>-12.089999999999996</v>
      </c>
      <c r="U781" s="81">
        <f t="shared" si="76"/>
        <v>26.81</v>
      </c>
      <c r="V781" s="81">
        <f t="shared" si="77"/>
        <v>33.659999999999997</v>
      </c>
    </row>
    <row r="782" spans="1:22" x14ac:dyDescent="0.25">
      <c r="A782" s="51" t="s">
        <v>3933</v>
      </c>
      <c r="B782" s="90">
        <v>11</v>
      </c>
      <c r="C782" s="96"/>
      <c r="D782" s="96"/>
      <c r="E782" s="69" t="s">
        <v>13</v>
      </c>
      <c r="F782" s="70" t="s">
        <v>120</v>
      </c>
      <c r="G782" s="99">
        <v>1</v>
      </c>
      <c r="H782" s="72"/>
      <c r="I782" s="115"/>
      <c r="J782" s="72"/>
      <c r="K782" s="115"/>
      <c r="L782" s="72"/>
      <c r="M782" s="71">
        <f>M783</f>
        <v>357.14</v>
      </c>
      <c r="N782" s="71">
        <f>N783</f>
        <v>357.14</v>
      </c>
      <c r="O782" s="38"/>
      <c r="P782" s="72"/>
      <c r="Q782" s="72"/>
      <c r="R782" s="71">
        <v>427.19</v>
      </c>
      <c r="S782" s="71">
        <v>427.19</v>
      </c>
      <c r="T782" s="64">
        <f t="shared" si="80"/>
        <v>-70.050000000000011</v>
      </c>
      <c r="U782" s="81">
        <f t="shared" si="76"/>
        <v>0</v>
      </c>
      <c r="V782" s="81">
        <f t="shared" si="77"/>
        <v>0</v>
      </c>
    </row>
    <row r="783" spans="1:22" x14ac:dyDescent="0.25">
      <c r="A783" s="51" t="s">
        <v>3934</v>
      </c>
      <c r="B783" s="91" t="s">
        <v>1283</v>
      </c>
      <c r="C783" s="95"/>
      <c r="D783" s="95"/>
      <c r="E783" s="74" t="s">
        <v>70</v>
      </c>
      <c r="F783" s="95"/>
      <c r="G783" s="100"/>
      <c r="H783" s="75"/>
      <c r="I783" s="115"/>
      <c r="J783" s="75"/>
      <c r="K783" s="115"/>
      <c r="L783" s="75"/>
      <c r="M783" s="76">
        <f>M784</f>
        <v>357.14</v>
      </c>
      <c r="N783" s="76">
        <f>N784</f>
        <v>357.14</v>
      </c>
      <c r="O783" s="38"/>
      <c r="P783" s="75"/>
      <c r="Q783" s="75"/>
      <c r="R783" s="76">
        <v>427.19</v>
      </c>
      <c r="S783" s="76">
        <v>427.19</v>
      </c>
      <c r="T783" s="64">
        <f t="shared" si="80"/>
        <v>-70.050000000000011</v>
      </c>
      <c r="U783" s="81">
        <f t="shared" ref="U783:U846" si="81">TRUNC(J783*H783,2)</f>
        <v>0</v>
      </c>
      <c r="V783" s="81">
        <f t="shared" ref="V783:V846" si="82">TRUNC(L783*H783,2)</f>
        <v>0</v>
      </c>
    </row>
    <row r="784" spans="1:22" ht="24" x14ac:dyDescent="0.3">
      <c r="A784" s="51" t="s">
        <v>3935</v>
      </c>
      <c r="B784" s="92" t="s">
        <v>1284</v>
      </c>
      <c r="C784" s="77" t="s">
        <v>123</v>
      </c>
      <c r="D784" s="78">
        <v>221120</v>
      </c>
      <c r="E784" s="82" t="s">
        <v>3061</v>
      </c>
      <c r="F784" s="80" t="s">
        <v>125</v>
      </c>
      <c r="G784" s="101">
        <v>1.81</v>
      </c>
      <c r="H784" s="81">
        <v>1.81</v>
      </c>
      <c r="I784" s="116">
        <v>211.35</v>
      </c>
      <c r="J784" s="81">
        <v>176.7</v>
      </c>
      <c r="K784" s="116">
        <v>24.67</v>
      </c>
      <c r="L784" s="81">
        <v>20.62</v>
      </c>
      <c r="M784" s="81">
        <f>TRUNC(((J784*G784)+(L784*G784)),2)</f>
        <v>357.14</v>
      </c>
      <c r="N784" s="81">
        <f>TRUNC(((J784*H784)+(L784*H784)),2)</f>
        <v>357.14</v>
      </c>
      <c r="O784" s="48"/>
      <c r="P784" s="81">
        <v>211.35</v>
      </c>
      <c r="Q784" s="81">
        <v>24.67</v>
      </c>
      <c r="R784" s="81">
        <v>427.19</v>
      </c>
      <c r="S784" s="81">
        <v>427.19</v>
      </c>
      <c r="T784" s="64">
        <f t="shared" si="80"/>
        <v>-70.050000000000011</v>
      </c>
      <c r="U784" s="81">
        <f t="shared" si="81"/>
        <v>319.82</v>
      </c>
      <c r="V784" s="81">
        <f t="shared" si="82"/>
        <v>37.32</v>
      </c>
    </row>
    <row r="785" spans="1:22" x14ac:dyDescent="0.25">
      <c r="A785" s="51" t="s">
        <v>3936</v>
      </c>
      <c r="B785" s="90">
        <v>12</v>
      </c>
      <c r="C785" s="96"/>
      <c r="D785" s="96"/>
      <c r="E785" s="69" t="s">
        <v>14</v>
      </c>
      <c r="F785" s="70" t="s">
        <v>120</v>
      </c>
      <c r="G785" s="99">
        <v>1</v>
      </c>
      <c r="H785" s="72"/>
      <c r="I785" s="115"/>
      <c r="J785" s="72"/>
      <c r="K785" s="115"/>
      <c r="L785" s="72"/>
      <c r="M785" s="71">
        <f>M786+M788+M790+M793+M806+M808+M813+M816+M819</f>
        <v>10357.950000000001</v>
      </c>
      <c r="N785" s="71">
        <f>N786+N788+N790+N793+N806+N808+N813+N816+N819</f>
        <v>10357.950000000001</v>
      </c>
      <c r="O785" s="38"/>
      <c r="P785" s="72"/>
      <c r="Q785" s="72"/>
      <c r="R785" s="71">
        <v>12398.04</v>
      </c>
      <c r="S785" s="71">
        <v>12398.04</v>
      </c>
      <c r="T785" s="64">
        <f t="shared" si="80"/>
        <v>-2040.0900000000001</v>
      </c>
      <c r="U785" s="81">
        <f t="shared" si="81"/>
        <v>0</v>
      </c>
      <c r="V785" s="81">
        <f t="shared" si="82"/>
        <v>0</v>
      </c>
    </row>
    <row r="786" spans="1:22" x14ac:dyDescent="0.25">
      <c r="A786" s="51" t="s">
        <v>3937</v>
      </c>
      <c r="B786" s="91" t="s">
        <v>1285</v>
      </c>
      <c r="C786" s="95"/>
      <c r="D786" s="95"/>
      <c r="E786" s="74" t="s">
        <v>36</v>
      </c>
      <c r="F786" s="95"/>
      <c r="G786" s="100"/>
      <c r="H786" s="75"/>
      <c r="I786" s="115"/>
      <c r="J786" s="75"/>
      <c r="K786" s="115"/>
      <c r="L786" s="75"/>
      <c r="M786" s="76">
        <f>M787</f>
        <v>89.71</v>
      </c>
      <c r="N786" s="76">
        <f>N787</f>
        <v>89.71</v>
      </c>
      <c r="O786" s="38"/>
      <c r="P786" s="75"/>
      <c r="Q786" s="75"/>
      <c r="R786" s="76">
        <v>107.65</v>
      </c>
      <c r="S786" s="76">
        <v>107.65</v>
      </c>
      <c r="T786" s="64">
        <f t="shared" si="80"/>
        <v>-17.940000000000012</v>
      </c>
      <c r="U786" s="81">
        <f t="shared" si="81"/>
        <v>0</v>
      </c>
      <c r="V786" s="81">
        <f t="shared" si="82"/>
        <v>0</v>
      </c>
    </row>
    <row r="787" spans="1:22" ht="24" x14ac:dyDescent="0.3">
      <c r="A787" s="51" t="s">
        <v>3938</v>
      </c>
      <c r="B787" s="92" t="s">
        <v>1286</v>
      </c>
      <c r="C787" s="77" t="s">
        <v>123</v>
      </c>
      <c r="D787" s="78">
        <v>20701</v>
      </c>
      <c r="E787" s="79" t="s">
        <v>185</v>
      </c>
      <c r="F787" s="80" t="s">
        <v>125</v>
      </c>
      <c r="G787" s="101">
        <v>20.16</v>
      </c>
      <c r="H787" s="81">
        <v>20.16</v>
      </c>
      <c r="I787" s="116">
        <v>3.73</v>
      </c>
      <c r="J787" s="81">
        <v>3.11</v>
      </c>
      <c r="K787" s="116">
        <v>1.61</v>
      </c>
      <c r="L787" s="81">
        <v>1.34</v>
      </c>
      <c r="M787" s="81">
        <f>TRUNC(((J787*G787)+(L787*G787)),2)</f>
        <v>89.71</v>
      </c>
      <c r="N787" s="81">
        <f>TRUNC(((J787*H787)+(L787*H787)),2)</f>
        <v>89.71</v>
      </c>
      <c r="O787" s="48"/>
      <c r="P787" s="81">
        <v>3.73</v>
      </c>
      <c r="Q787" s="81">
        <v>1.61</v>
      </c>
      <c r="R787" s="81">
        <v>107.65</v>
      </c>
      <c r="S787" s="81">
        <v>107.65</v>
      </c>
      <c r="T787" s="64">
        <f t="shared" si="80"/>
        <v>-17.940000000000012</v>
      </c>
      <c r="U787" s="81">
        <f t="shared" si="81"/>
        <v>62.69</v>
      </c>
      <c r="V787" s="81">
        <f t="shared" si="82"/>
        <v>27.01</v>
      </c>
    </row>
    <row r="788" spans="1:22" x14ac:dyDescent="0.25">
      <c r="A788" s="51" t="s">
        <v>3939</v>
      </c>
      <c r="B788" s="91" t="s">
        <v>1287</v>
      </c>
      <c r="C788" s="95"/>
      <c r="D788" s="95"/>
      <c r="E788" s="74" t="s">
        <v>38</v>
      </c>
      <c r="F788" s="95"/>
      <c r="G788" s="100"/>
      <c r="H788" s="75"/>
      <c r="I788" s="115"/>
      <c r="J788" s="75"/>
      <c r="K788" s="115"/>
      <c r="L788" s="75"/>
      <c r="M788" s="76">
        <f>M789</f>
        <v>51.77</v>
      </c>
      <c r="N788" s="76">
        <f>N789</f>
        <v>51.77</v>
      </c>
      <c r="O788" s="38"/>
      <c r="P788" s="75"/>
      <c r="Q788" s="75"/>
      <c r="R788" s="76">
        <v>61.94</v>
      </c>
      <c r="S788" s="76">
        <v>61.94</v>
      </c>
      <c r="T788" s="64">
        <f t="shared" si="80"/>
        <v>-10.169999999999995</v>
      </c>
      <c r="U788" s="81">
        <f t="shared" si="81"/>
        <v>0</v>
      </c>
      <c r="V788" s="81">
        <f t="shared" si="82"/>
        <v>0</v>
      </c>
    </row>
    <row r="789" spans="1:22" x14ac:dyDescent="0.25">
      <c r="A789" s="51" t="s">
        <v>3940</v>
      </c>
      <c r="B789" s="92" t="s">
        <v>1288</v>
      </c>
      <c r="C789" s="77" t="s">
        <v>123</v>
      </c>
      <c r="D789" s="78">
        <v>30101</v>
      </c>
      <c r="E789" s="79" t="s">
        <v>188</v>
      </c>
      <c r="F789" s="80" t="s">
        <v>160</v>
      </c>
      <c r="G789" s="101">
        <v>1.41</v>
      </c>
      <c r="H789" s="81">
        <v>1.41</v>
      </c>
      <c r="I789" s="116">
        <v>34.33</v>
      </c>
      <c r="J789" s="81">
        <v>28.7</v>
      </c>
      <c r="K789" s="116">
        <v>9.6</v>
      </c>
      <c r="L789" s="81">
        <v>8.02</v>
      </c>
      <c r="M789" s="81">
        <f>TRUNC(((J789*G789)+(L789*G789)),2)</f>
        <v>51.77</v>
      </c>
      <c r="N789" s="81">
        <f>TRUNC(((J789*H789)+(L789*H789)),2)</f>
        <v>51.77</v>
      </c>
      <c r="O789" s="38"/>
      <c r="P789" s="81">
        <v>34.33</v>
      </c>
      <c r="Q789" s="81">
        <v>9.6</v>
      </c>
      <c r="R789" s="81">
        <v>61.94</v>
      </c>
      <c r="S789" s="81">
        <v>61.94</v>
      </c>
      <c r="T789" s="64">
        <f t="shared" si="80"/>
        <v>-10.169999999999995</v>
      </c>
      <c r="U789" s="81">
        <f t="shared" si="81"/>
        <v>40.46</v>
      </c>
      <c r="V789" s="81">
        <f t="shared" si="82"/>
        <v>11.3</v>
      </c>
    </row>
    <row r="790" spans="1:22" x14ac:dyDescent="0.25">
      <c r="A790" s="51" t="s">
        <v>3941</v>
      </c>
      <c r="B790" s="91" t="s">
        <v>1289</v>
      </c>
      <c r="C790" s="95"/>
      <c r="D790" s="95"/>
      <c r="E790" s="74" t="s">
        <v>40</v>
      </c>
      <c r="F790" s="95"/>
      <c r="G790" s="100"/>
      <c r="H790" s="75"/>
      <c r="I790" s="115"/>
      <c r="J790" s="75"/>
      <c r="K790" s="115"/>
      <c r="L790" s="75"/>
      <c r="M790" s="76">
        <f>SUM(M791:M792)</f>
        <v>104.73</v>
      </c>
      <c r="N790" s="76">
        <f>SUM(N791:N792)</f>
        <v>104.73</v>
      </c>
      <c r="O790" s="38"/>
      <c r="P790" s="75"/>
      <c r="Q790" s="75"/>
      <c r="R790" s="76">
        <v>125.33</v>
      </c>
      <c r="S790" s="76">
        <v>125.33</v>
      </c>
      <c r="T790" s="64">
        <f t="shared" si="80"/>
        <v>-20.599999999999994</v>
      </c>
      <c r="U790" s="81">
        <f t="shared" si="81"/>
        <v>0</v>
      </c>
      <c r="V790" s="81">
        <f t="shared" si="82"/>
        <v>0</v>
      </c>
    </row>
    <row r="791" spans="1:22" x14ac:dyDescent="0.25">
      <c r="A791" s="51" t="s">
        <v>3942</v>
      </c>
      <c r="B791" s="92" t="s">
        <v>1290</v>
      </c>
      <c r="C791" s="77" t="s">
        <v>123</v>
      </c>
      <c r="D791" s="78">
        <v>41003</v>
      </c>
      <c r="E791" s="79" t="s">
        <v>1245</v>
      </c>
      <c r="F791" s="80" t="s">
        <v>160</v>
      </c>
      <c r="G791" s="101">
        <v>4.03</v>
      </c>
      <c r="H791" s="81">
        <v>4.03</v>
      </c>
      <c r="I791" s="116">
        <v>0</v>
      </c>
      <c r="J791" s="81">
        <v>0</v>
      </c>
      <c r="K791" s="116">
        <v>26.68</v>
      </c>
      <c r="L791" s="81">
        <v>22.3</v>
      </c>
      <c r="M791" s="81">
        <f>TRUNC(((J791*G791)+(L791*G791)),2)</f>
        <v>89.86</v>
      </c>
      <c r="N791" s="81">
        <f>TRUNC(((J791*H791)+(L791*H791)),2)</f>
        <v>89.86</v>
      </c>
      <c r="O791" s="38"/>
      <c r="P791" s="81">
        <v>0</v>
      </c>
      <c r="Q791" s="81">
        <v>26.68</v>
      </c>
      <c r="R791" s="81">
        <v>107.52</v>
      </c>
      <c r="S791" s="81">
        <v>107.52</v>
      </c>
      <c r="T791" s="64">
        <f t="shared" si="80"/>
        <v>-17.659999999999997</v>
      </c>
      <c r="U791" s="81">
        <f t="shared" si="81"/>
        <v>0</v>
      </c>
      <c r="V791" s="81">
        <f t="shared" si="82"/>
        <v>89.86</v>
      </c>
    </row>
    <row r="792" spans="1:22" x14ac:dyDescent="0.25">
      <c r="A792" s="51" t="s">
        <v>3943</v>
      </c>
      <c r="B792" s="92" t="s">
        <v>1291</v>
      </c>
      <c r="C792" s="77" t="s">
        <v>123</v>
      </c>
      <c r="D792" s="78">
        <v>41008</v>
      </c>
      <c r="E792" s="79" t="s">
        <v>171</v>
      </c>
      <c r="F792" s="80" t="s">
        <v>160</v>
      </c>
      <c r="G792" s="101">
        <v>4.03</v>
      </c>
      <c r="H792" s="81">
        <v>4.03</v>
      </c>
      <c r="I792" s="116">
        <v>4.42</v>
      </c>
      <c r="J792" s="81">
        <v>3.69</v>
      </c>
      <c r="K792" s="116">
        <v>0</v>
      </c>
      <c r="L792" s="81">
        <v>0</v>
      </c>
      <c r="M792" s="81">
        <f>TRUNC(((J792*G792)+(L792*G792)),2)</f>
        <v>14.87</v>
      </c>
      <c r="N792" s="81">
        <f>TRUNC(((J792*H792)+(L792*H792)),2)</f>
        <v>14.87</v>
      </c>
      <c r="O792" s="38"/>
      <c r="P792" s="81">
        <v>4.42</v>
      </c>
      <c r="Q792" s="81">
        <v>0</v>
      </c>
      <c r="R792" s="81">
        <v>17.809999999999999</v>
      </c>
      <c r="S792" s="81">
        <v>17.809999999999999</v>
      </c>
      <c r="T792" s="64">
        <f t="shared" si="80"/>
        <v>-2.9399999999999995</v>
      </c>
      <c r="U792" s="81">
        <f t="shared" si="81"/>
        <v>14.87</v>
      </c>
      <c r="V792" s="81">
        <f t="shared" si="82"/>
        <v>0</v>
      </c>
    </row>
    <row r="793" spans="1:22" x14ac:dyDescent="0.25">
      <c r="A793" s="51" t="s">
        <v>3944</v>
      </c>
      <c r="B793" s="91" t="s">
        <v>1292</v>
      </c>
      <c r="C793" s="95"/>
      <c r="D793" s="95"/>
      <c r="E793" s="74" t="s">
        <v>42</v>
      </c>
      <c r="F793" s="95"/>
      <c r="G793" s="100"/>
      <c r="H793" s="75"/>
      <c r="I793" s="115"/>
      <c r="J793" s="75"/>
      <c r="K793" s="115"/>
      <c r="L793" s="75"/>
      <c r="M793" s="76">
        <f>M794</f>
        <v>1034.3</v>
      </c>
      <c r="N793" s="76">
        <f>N794</f>
        <v>1034.3</v>
      </c>
      <c r="O793" s="38"/>
      <c r="P793" s="75"/>
      <c r="Q793" s="75"/>
      <c r="R793" s="76">
        <v>1237.52</v>
      </c>
      <c r="S793" s="76">
        <v>1237.52</v>
      </c>
      <c r="T793" s="64">
        <f t="shared" si="80"/>
        <v>-203.22000000000003</v>
      </c>
      <c r="U793" s="81">
        <f t="shared" si="81"/>
        <v>0</v>
      </c>
      <c r="V793" s="81">
        <f t="shared" si="82"/>
        <v>0</v>
      </c>
    </row>
    <row r="794" spans="1:22" x14ac:dyDescent="0.25">
      <c r="A794" s="51" t="s">
        <v>3945</v>
      </c>
      <c r="B794" s="93" t="s">
        <v>1293</v>
      </c>
      <c r="C794" s="97"/>
      <c r="D794" s="97"/>
      <c r="E794" s="83" t="s">
        <v>1249</v>
      </c>
      <c r="F794" s="97"/>
      <c r="G794" s="102"/>
      <c r="H794" s="84"/>
      <c r="I794" s="115"/>
      <c r="J794" s="84"/>
      <c r="K794" s="115"/>
      <c r="L794" s="84"/>
      <c r="M794" s="85">
        <f>SUM(M795:M805)</f>
        <v>1034.3</v>
      </c>
      <c r="N794" s="85">
        <f>SUM(N795:N805)</f>
        <v>1034.3</v>
      </c>
      <c r="O794" s="38"/>
      <c r="P794" s="84"/>
      <c r="Q794" s="84"/>
      <c r="R794" s="85">
        <v>1237.52</v>
      </c>
      <c r="S794" s="85">
        <v>1237.52</v>
      </c>
      <c r="T794" s="64">
        <f t="shared" si="80"/>
        <v>-203.22000000000003</v>
      </c>
      <c r="U794" s="81">
        <f t="shared" si="81"/>
        <v>0</v>
      </c>
      <c r="V794" s="81">
        <f t="shared" si="82"/>
        <v>0</v>
      </c>
    </row>
    <row r="795" spans="1:22" x14ac:dyDescent="0.25">
      <c r="A795" s="51" t="s">
        <v>3946</v>
      </c>
      <c r="B795" s="92" t="s">
        <v>1294</v>
      </c>
      <c r="C795" s="77" t="s">
        <v>123</v>
      </c>
      <c r="D795" s="78">
        <v>50301</v>
      </c>
      <c r="E795" s="79" t="s">
        <v>1251</v>
      </c>
      <c r="F795" s="80" t="s">
        <v>138</v>
      </c>
      <c r="G795" s="101">
        <v>8</v>
      </c>
      <c r="H795" s="81">
        <v>8</v>
      </c>
      <c r="I795" s="116">
        <v>22.09</v>
      </c>
      <c r="J795" s="81">
        <v>18.46</v>
      </c>
      <c r="K795" s="116">
        <v>26.03</v>
      </c>
      <c r="L795" s="81">
        <v>21.76</v>
      </c>
      <c r="M795" s="81">
        <f t="shared" ref="M795:M805" si="83">TRUNC(((J795*G795)+(L795*G795)),2)</f>
        <v>321.76</v>
      </c>
      <c r="N795" s="81">
        <f t="shared" ref="N795:N805" si="84">TRUNC(((J795*H795)+(L795*H795)),2)</f>
        <v>321.76</v>
      </c>
      <c r="O795" s="38"/>
      <c r="P795" s="81">
        <v>22.09</v>
      </c>
      <c r="Q795" s="81">
        <v>26.03</v>
      </c>
      <c r="R795" s="81">
        <v>384.96</v>
      </c>
      <c r="S795" s="81">
        <v>384.96</v>
      </c>
      <c r="T795" s="64">
        <f t="shared" si="80"/>
        <v>-63.199999999999989</v>
      </c>
      <c r="U795" s="81">
        <f t="shared" si="81"/>
        <v>147.68</v>
      </c>
      <c r="V795" s="81">
        <f t="shared" si="82"/>
        <v>174.08</v>
      </c>
    </row>
    <row r="796" spans="1:22" x14ac:dyDescent="0.25">
      <c r="A796" s="51" t="s">
        <v>3947</v>
      </c>
      <c r="B796" s="92" t="s">
        <v>1295</v>
      </c>
      <c r="C796" s="77" t="s">
        <v>123</v>
      </c>
      <c r="D796" s="78">
        <v>52004</v>
      </c>
      <c r="E796" s="79" t="s">
        <v>742</v>
      </c>
      <c r="F796" s="80" t="s">
        <v>209</v>
      </c>
      <c r="G796" s="101">
        <v>7.27</v>
      </c>
      <c r="H796" s="81">
        <v>7.27</v>
      </c>
      <c r="I796" s="116">
        <v>9.39</v>
      </c>
      <c r="J796" s="81">
        <v>7.85</v>
      </c>
      <c r="K796" s="116">
        <v>2.98</v>
      </c>
      <c r="L796" s="81">
        <v>2.4900000000000002</v>
      </c>
      <c r="M796" s="81">
        <f t="shared" si="83"/>
        <v>75.17</v>
      </c>
      <c r="N796" s="81">
        <f t="shared" si="84"/>
        <v>75.17</v>
      </c>
      <c r="O796" s="38"/>
      <c r="P796" s="81">
        <v>9.39</v>
      </c>
      <c r="Q796" s="81">
        <v>2.98</v>
      </c>
      <c r="R796" s="81">
        <v>89.92</v>
      </c>
      <c r="S796" s="81">
        <v>89.92</v>
      </c>
      <c r="T796" s="64">
        <f t="shared" si="80"/>
        <v>-14.75</v>
      </c>
      <c r="U796" s="81">
        <f t="shared" si="81"/>
        <v>57.06</v>
      </c>
      <c r="V796" s="81">
        <f t="shared" si="82"/>
        <v>18.100000000000001</v>
      </c>
    </row>
    <row r="797" spans="1:22" x14ac:dyDescent="0.25">
      <c r="A797" s="51" t="s">
        <v>3948</v>
      </c>
      <c r="B797" s="92" t="s">
        <v>1296</v>
      </c>
      <c r="C797" s="77" t="s">
        <v>123</v>
      </c>
      <c r="D797" s="78">
        <v>52014</v>
      </c>
      <c r="E797" s="79" t="s">
        <v>211</v>
      </c>
      <c r="F797" s="80" t="s">
        <v>209</v>
      </c>
      <c r="G797" s="101">
        <v>5.45</v>
      </c>
      <c r="H797" s="81">
        <v>5.45</v>
      </c>
      <c r="I797" s="116">
        <v>12.69</v>
      </c>
      <c r="J797" s="81">
        <v>10.61</v>
      </c>
      <c r="K797" s="116">
        <v>2.61</v>
      </c>
      <c r="L797" s="81">
        <v>2.1800000000000002</v>
      </c>
      <c r="M797" s="81">
        <f t="shared" si="83"/>
        <v>69.7</v>
      </c>
      <c r="N797" s="81">
        <f t="shared" si="84"/>
        <v>69.7</v>
      </c>
      <c r="O797" s="38"/>
      <c r="P797" s="81">
        <v>12.69</v>
      </c>
      <c r="Q797" s="81">
        <v>2.61</v>
      </c>
      <c r="R797" s="81">
        <v>83.38</v>
      </c>
      <c r="S797" s="81">
        <v>83.38</v>
      </c>
      <c r="T797" s="64">
        <f t="shared" si="80"/>
        <v>-13.679999999999993</v>
      </c>
      <c r="U797" s="81">
        <f t="shared" si="81"/>
        <v>57.82</v>
      </c>
      <c r="V797" s="81">
        <f t="shared" si="82"/>
        <v>11.88</v>
      </c>
    </row>
    <row r="798" spans="1:22" x14ac:dyDescent="0.25">
      <c r="A798" s="51" t="s">
        <v>3949</v>
      </c>
      <c r="B798" s="92" t="s">
        <v>1297</v>
      </c>
      <c r="C798" s="77" t="s">
        <v>123</v>
      </c>
      <c r="D798" s="78">
        <v>50901</v>
      </c>
      <c r="E798" s="79" t="s">
        <v>215</v>
      </c>
      <c r="F798" s="80" t="s">
        <v>160</v>
      </c>
      <c r="G798" s="101">
        <v>0.55000000000000004</v>
      </c>
      <c r="H798" s="81">
        <v>0.55000000000000004</v>
      </c>
      <c r="I798" s="116">
        <v>0</v>
      </c>
      <c r="J798" s="81">
        <v>0</v>
      </c>
      <c r="K798" s="116">
        <v>43.34</v>
      </c>
      <c r="L798" s="81">
        <v>36.229999999999997</v>
      </c>
      <c r="M798" s="81">
        <f t="shared" si="83"/>
        <v>19.920000000000002</v>
      </c>
      <c r="N798" s="81">
        <f t="shared" si="84"/>
        <v>19.920000000000002</v>
      </c>
      <c r="O798" s="38"/>
      <c r="P798" s="81">
        <v>0</v>
      </c>
      <c r="Q798" s="81">
        <v>43.34</v>
      </c>
      <c r="R798" s="81">
        <v>23.83</v>
      </c>
      <c r="S798" s="81">
        <v>23.83</v>
      </c>
      <c r="T798" s="64">
        <f t="shared" si="80"/>
        <v>-3.9099999999999966</v>
      </c>
      <c r="U798" s="81">
        <f t="shared" si="81"/>
        <v>0</v>
      </c>
      <c r="V798" s="81">
        <f t="shared" si="82"/>
        <v>19.920000000000002</v>
      </c>
    </row>
    <row r="799" spans="1:22" x14ac:dyDescent="0.25">
      <c r="A799" s="51" t="s">
        <v>3950</v>
      </c>
      <c r="B799" s="92" t="s">
        <v>1298</v>
      </c>
      <c r="C799" s="77" t="s">
        <v>123</v>
      </c>
      <c r="D799" s="78">
        <v>50902</v>
      </c>
      <c r="E799" s="79" t="s">
        <v>217</v>
      </c>
      <c r="F799" s="80" t="s">
        <v>125</v>
      </c>
      <c r="G799" s="101">
        <v>0.64</v>
      </c>
      <c r="H799" s="81">
        <v>0.64</v>
      </c>
      <c r="I799" s="116">
        <v>0</v>
      </c>
      <c r="J799" s="81">
        <v>0</v>
      </c>
      <c r="K799" s="116">
        <v>5.34</v>
      </c>
      <c r="L799" s="81">
        <v>4.46</v>
      </c>
      <c r="M799" s="81">
        <f t="shared" si="83"/>
        <v>2.85</v>
      </c>
      <c r="N799" s="81">
        <f t="shared" si="84"/>
        <v>2.85</v>
      </c>
      <c r="O799" s="38"/>
      <c r="P799" s="81">
        <v>0</v>
      </c>
      <c r="Q799" s="81">
        <v>5.34</v>
      </c>
      <c r="R799" s="81">
        <v>3.41</v>
      </c>
      <c r="S799" s="81">
        <v>3.41</v>
      </c>
      <c r="T799" s="64">
        <f t="shared" si="80"/>
        <v>-0.56000000000000005</v>
      </c>
      <c r="U799" s="81">
        <f t="shared" si="81"/>
        <v>0</v>
      </c>
      <c r="V799" s="81">
        <f t="shared" si="82"/>
        <v>2.85</v>
      </c>
    </row>
    <row r="800" spans="1:22" ht="24" x14ac:dyDescent="0.3">
      <c r="A800" s="51" t="s">
        <v>3951</v>
      </c>
      <c r="B800" s="92" t="s">
        <v>1299</v>
      </c>
      <c r="C800" s="77" t="s">
        <v>194</v>
      </c>
      <c r="D800" s="78">
        <v>96616</v>
      </c>
      <c r="E800" s="82" t="s">
        <v>3108</v>
      </c>
      <c r="F800" s="80" t="s">
        <v>160</v>
      </c>
      <c r="G800" s="101">
        <v>0.03</v>
      </c>
      <c r="H800" s="81">
        <v>0.03</v>
      </c>
      <c r="I800" s="116">
        <v>439.06</v>
      </c>
      <c r="J800" s="81">
        <v>367.09</v>
      </c>
      <c r="K800" s="116">
        <v>221.71</v>
      </c>
      <c r="L800" s="81">
        <v>185.37</v>
      </c>
      <c r="M800" s="81">
        <f t="shared" si="83"/>
        <v>16.57</v>
      </c>
      <c r="N800" s="81">
        <f t="shared" si="84"/>
        <v>16.57</v>
      </c>
      <c r="O800" s="48"/>
      <c r="P800" s="81">
        <v>439.06</v>
      </c>
      <c r="Q800" s="81">
        <v>221.71</v>
      </c>
      <c r="R800" s="81">
        <v>19.82</v>
      </c>
      <c r="S800" s="81">
        <v>19.82</v>
      </c>
      <c r="T800" s="64">
        <f t="shared" si="80"/>
        <v>-3.25</v>
      </c>
      <c r="U800" s="81">
        <f t="shared" si="81"/>
        <v>11.01</v>
      </c>
      <c r="V800" s="81">
        <f t="shared" si="82"/>
        <v>5.56</v>
      </c>
    </row>
    <row r="801" spans="1:22" x14ac:dyDescent="0.25">
      <c r="A801" s="51" t="s">
        <v>3952</v>
      </c>
      <c r="B801" s="92" t="s">
        <v>1300</v>
      </c>
      <c r="C801" s="77" t="s">
        <v>123</v>
      </c>
      <c r="D801" s="78">
        <v>50903</v>
      </c>
      <c r="E801" s="79" t="s">
        <v>1258</v>
      </c>
      <c r="F801" s="80" t="s">
        <v>160</v>
      </c>
      <c r="G801" s="101">
        <v>0.19</v>
      </c>
      <c r="H801" s="81">
        <v>0.19</v>
      </c>
      <c r="I801" s="116">
        <v>0</v>
      </c>
      <c r="J801" s="81">
        <v>0</v>
      </c>
      <c r="K801" s="116">
        <v>22.68</v>
      </c>
      <c r="L801" s="81">
        <v>18.96</v>
      </c>
      <c r="M801" s="81">
        <f t="shared" si="83"/>
        <v>3.6</v>
      </c>
      <c r="N801" s="81">
        <f t="shared" si="84"/>
        <v>3.6</v>
      </c>
      <c r="O801" s="38"/>
      <c r="P801" s="81">
        <v>0</v>
      </c>
      <c r="Q801" s="81">
        <v>22.68</v>
      </c>
      <c r="R801" s="81">
        <v>4.3</v>
      </c>
      <c r="S801" s="81">
        <v>4.3</v>
      </c>
      <c r="T801" s="64">
        <f t="shared" si="80"/>
        <v>-0.69999999999999973</v>
      </c>
      <c r="U801" s="81">
        <f t="shared" si="81"/>
        <v>0</v>
      </c>
      <c r="V801" s="81">
        <f t="shared" si="82"/>
        <v>3.6</v>
      </c>
    </row>
    <row r="802" spans="1:22" x14ac:dyDescent="0.25">
      <c r="A802" s="51" t="s">
        <v>3953</v>
      </c>
      <c r="B802" s="92" t="s">
        <v>1301</v>
      </c>
      <c r="C802" s="77" t="s">
        <v>123</v>
      </c>
      <c r="D802" s="78">
        <v>52003</v>
      </c>
      <c r="E802" s="79" t="s">
        <v>226</v>
      </c>
      <c r="F802" s="80" t="s">
        <v>209</v>
      </c>
      <c r="G802" s="101">
        <v>24.55</v>
      </c>
      <c r="H802" s="81">
        <v>24.55</v>
      </c>
      <c r="I802" s="116">
        <v>9.7100000000000009</v>
      </c>
      <c r="J802" s="81">
        <v>8.11</v>
      </c>
      <c r="K802" s="116">
        <v>2.98</v>
      </c>
      <c r="L802" s="81">
        <v>2.4900000000000002</v>
      </c>
      <c r="M802" s="81">
        <f t="shared" si="83"/>
        <v>260.23</v>
      </c>
      <c r="N802" s="81">
        <f t="shared" si="84"/>
        <v>260.23</v>
      </c>
      <c r="O802" s="38"/>
      <c r="P802" s="81">
        <v>9.7100000000000009</v>
      </c>
      <c r="Q802" s="81">
        <v>2.98</v>
      </c>
      <c r="R802" s="81">
        <v>311.52999999999997</v>
      </c>
      <c r="S802" s="81">
        <v>311.52999999999997</v>
      </c>
      <c r="T802" s="64">
        <f t="shared" si="80"/>
        <v>-51.299999999999955</v>
      </c>
      <c r="U802" s="81">
        <f t="shared" si="81"/>
        <v>199.1</v>
      </c>
      <c r="V802" s="81">
        <f t="shared" si="82"/>
        <v>61.12</v>
      </c>
    </row>
    <row r="803" spans="1:22" x14ac:dyDescent="0.25">
      <c r="A803" s="51" t="s">
        <v>3954</v>
      </c>
      <c r="B803" s="92" t="s">
        <v>1302</v>
      </c>
      <c r="C803" s="77" t="s">
        <v>123</v>
      </c>
      <c r="D803" s="78">
        <v>51036</v>
      </c>
      <c r="E803" s="79" t="s">
        <v>221</v>
      </c>
      <c r="F803" s="80" t="s">
        <v>160</v>
      </c>
      <c r="G803" s="101">
        <v>0.36</v>
      </c>
      <c r="H803" s="81">
        <v>0.36</v>
      </c>
      <c r="I803" s="116">
        <v>588.54</v>
      </c>
      <c r="J803" s="81">
        <v>492.07</v>
      </c>
      <c r="K803" s="116">
        <v>0</v>
      </c>
      <c r="L803" s="81">
        <v>0</v>
      </c>
      <c r="M803" s="81">
        <f t="shared" si="83"/>
        <v>177.14</v>
      </c>
      <c r="N803" s="81">
        <f t="shared" si="84"/>
        <v>177.14</v>
      </c>
      <c r="O803" s="38"/>
      <c r="P803" s="81">
        <v>588.54</v>
      </c>
      <c r="Q803" s="81">
        <v>0</v>
      </c>
      <c r="R803" s="81">
        <v>211.87</v>
      </c>
      <c r="S803" s="81">
        <v>211.87</v>
      </c>
      <c r="T803" s="64">
        <f t="shared" si="80"/>
        <v>-34.730000000000018</v>
      </c>
      <c r="U803" s="81">
        <f t="shared" si="81"/>
        <v>177.14</v>
      </c>
      <c r="V803" s="81">
        <f t="shared" si="82"/>
        <v>0</v>
      </c>
    </row>
    <row r="804" spans="1:22" ht="24" x14ac:dyDescent="0.3">
      <c r="A804" s="51" t="s">
        <v>3955</v>
      </c>
      <c r="B804" s="92" t="s">
        <v>1303</v>
      </c>
      <c r="C804" s="77" t="s">
        <v>123</v>
      </c>
      <c r="D804" s="78">
        <v>51060</v>
      </c>
      <c r="E804" s="82" t="s">
        <v>3084</v>
      </c>
      <c r="F804" s="80" t="s">
        <v>160</v>
      </c>
      <c r="G804" s="101">
        <v>0.36</v>
      </c>
      <c r="H804" s="81">
        <v>0.36</v>
      </c>
      <c r="I804" s="116">
        <v>0.12</v>
      </c>
      <c r="J804" s="81">
        <v>0.1</v>
      </c>
      <c r="K804" s="116">
        <v>40.18</v>
      </c>
      <c r="L804" s="81">
        <v>33.590000000000003</v>
      </c>
      <c r="M804" s="81">
        <f t="shared" si="83"/>
        <v>12.12</v>
      </c>
      <c r="N804" s="81">
        <f t="shared" si="84"/>
        <v>12.12</v>
      </c>
      <c r="O804" s="48"/>
      <c r="P804" s="81">
        <v>0.12</v>
      </c>
      <c r="Q804" s="81">
        <v>40.18</v>
      </c>
      <c r="R804" s="81">
        <v>14.5</v>
      </c>
      <c r="S804" s="81">
        <v>14.5</v>
      </c>
      <c r="T804" s="64">
        <f t="shared" si="80"/>
        <v>-2.3800000000000008</v>
      </c>
      <c r="U804" s="81">
        <f t="shared" si="81"/>
        <v>0.03</v>
      </c>
      <c r="V804" s="81">
        <f t="shared" si="82"/>
        <v>12.09</v>
      </c>
    </row>
    <row r="805" spans="1:22" x14ac:dyDescent="0.25">
      <c r="A805" s="51" t="s">
        <v>3956</v>
      </c>
      <c r="B805" s="92" t="s">
        <v>1304</v>
      </c>
      <c r="C805" s="77" t="s">
        <v>123</v>
      </c>
      <c r="D805" s="78">
        <v>50251</v>
      </c>
      <c r="E805" s="79" t="s">
        <v>231</v>
      </c>
      <c r="F805" s="80" t="s">
        <v>120</v>
      </c>
      <c r="G805" s="101">
        <v>6</v>
      </c>
      <c r="H805" s="81">
        <v>6</v>
      </c>
      <c r="I805" s="116">
        <v>15</v>
      </c>
      <c r="J805" s="81">
        <v>12.54</v>
      </c>
      <c r="K805" s="116">
        <v>0</v>
      </c>
      <c r="L805" s="81">
        <v>0</v>
      </c>
      <c r="M805" s="81">
        <f t="shared" si="83"/>
        <v>75.239999999999995</v>
      </c>
      <c r="N805" s="81">
        <f t="shared" si="84"/>
        <v>75.239999999999995</v>
      </c>
      <c r="O805" s="38"/>
      <c r="P805" s="81">
        <v>15</v>
      </c>
      <c r="Q805" s="81">
        <v>0</v>
      </c>
      <c r="R805" s="81">
        <v>90</v>
      </c>
      <c r="S805" s="81">
        <v>90</v>
      </c>
      <c r="T805" s="64">
        <f t="shared" si="80"/>
        <v>-14.760000000000005</v>
      </c>
      <c r="U805" s="81">
        <f t="shared" si="81"/>
        <v>75.239999999999995</v>
      </c>
      <c r="V805" s="81">
        <f t="shared" si="82"/>
        <v>0</v>
      </c>
    </row>
    <row r="806" spans="1:22" x14ac:dyDescent="0.25">
      <c r="A806" s="51" t="s">
        <v>3957</v>
      </c>
      <c r="B806" s="91" t="s">
        <v>1305</v>
      </c>
      <c r="C806" s="95"/>
      <c r="D806" s="95"/>
      <c r="E806" s="74" t="s">
        <v>56</v>
      </c>
      <c r="F806" s="95"/>
      <c r="G806" s="100"/>
      <c r="H806" s="75"/>
      <c r="I806" s="115"/>
      <c r="J806" s="75"/>
      <c r="K806" s="115"/>
      <c r="L806" s="75"/>
      <c r="M806" s="76">
        <f>M807</f>
        <v>4963.78</v>
      </c>
      <c r="N806" s="76">
        <f>N807</f>
        <v>4963.78</v>
      </c>
      <c r="O806" s="38"/>
      <c r="P806" s="75"/>
      <c r="Q806" s="75"/>
      <c r="R806" s="76">
        <v>5943.97</v>
      </c>
      <c r="S806" s="76">
        <v>5943.97</v>
      </c>
      <c r="T806" s="64">
        <f t="shared" si="80"/>
        <v>-980.19000000000051</v>
      </c>
      <c r="U806" s="81">
        <f t="shared" si="81"/>
        <v>0</v>
      </c>
      <c r="V806" s="81">
        <f t="shared" si="82"/>
        <v>0</v>
      </c>
    </row>
    <row r="807" spans="1:22" ht="36" x14ac:dyDescent="0.3">
      <c r="A807" s="51" t="s">
        <v>3958</v>
      </c>
      <c r="B807" s="92" t="s">
        <v>1306</v>
      </c>
      <c r="C807" s="77" t="s">
        <v>194</v>
      </c>
      <c r="D807" s="78">
        <v>100775</v>
      </c>
      <c r="E807" s="79" t="s">
        <v>566</v>
      </c>
      <c r="F807" s="80" t="s">
        <v>209</v>
      </c>
      <c r="G807" s="101">
        <v>369.88</v>
      </c>
      <c r="H807" s="81">
        <v>369.88</v>
      </c>
      <c r="I807" s="116">
        <v>15.21</v>
      </c>
      <c r="J807" s="81">
        <v>12.71</v>
      </c>
      <c r="K807" s="116">
        <v>0.86</v>
      </c>
      <c r="L807" s="81">
        <v>0.71</v>
      </c>
      <c r="M807" s="81">
        <f>TRUNC(((J807*G807)+(L807*G807)),2)</f>
        <v>4963.78</v>
      </c>
      <c r="N807" s="81">
        <f>TRUNC(((J807*H807)+(L807*H807)),2)</f>
        <v>4963.78</v>
      </c>
      <c r="O807" s="49"/>
      <c r="P807" s="81">
        <v>15.21</v>
      </c>
      <c r="Q807" s="81">
        <v>0.86</v>
      </c>
      <c r="R807" s="81">
        <v>5943.97</v>
      </c>
      <c r="S807" s="81">
        <v>5943.97</v>
      </c>
      <c r="T807" s="64">
        <f t="shared" si="80"/>
        <v>-980.19000000000051</v>
      </c>
      <c r="U807" s="81">
        <f t="shared" si="81"/>
        <v>4701.17</v>
      </c>
      <c r="V807" s="81">
        <f t="shared" si="82"/>
        <v>262.61</v>
      </c>
    </row>
    <row r="808" spans="1:22" x14ac:dyDescent="0.25">
      <c r="A808" s="51" t="s">
        <v>3959</v>
      </c>
      <c r="B808" s="91" t="s">
        <v>1307</v>
      </c>
      <c r="C808" s="95"/>
      <c r="D808" s="95"/>
      <c r="E808" s="74" t="s">
        <v>58</v>
      </c>
      <c r="F808" s="95"/>
      <c r="G808" s="100"/>
      <c r="H808" s="75"/>
      <c r="I808" s="115"/>
      <c r="J808" s="75"/>
      <c r="K808" s="115"/>
      <c r="L808" s="75"/>
      <c r="M808" s="76">
        <f>M809+M811</f>
        <v>2158.63</v>
      </c>
      <c r="N808" s="76">
        <f>N809+N811</f>
        <v>2158.63</v>
      </c>
      <c r="O808" s="38"/>
      <c r="P808" s="75"/>
      <c r="Q808" s="75"/>
      <c r="R808" s="76">
        <v>2582.42</v>
      </c>
      <c r="S808" s="76">
        <v>2582.42</v>
      </c>
      <c r="T808" s="64">
        <f t="shared" si="80"/>
        <v>-423.78999999999996</v>
      </c>
      <c r="U808" s="81">
        <f t="shared" si="81"/>
        <v>0</v>
      </c>
      <c r="V808" s="81">
        <f t="shared" si="82"/>
        <v>0</v>
      </c>
    </row>
    <row r="809" spans="1:22" x14ac:dyDescent="0.25">
      <c r="A809" s="51" t="s">
        <v>3960</v>
      </c>
      <c r="B809" s="93" t="s">
        <v>1308</v>
      </c>
      <c r="C809" s="97"/>
      <c r="D809" s="97"/>
      <c r="E809" s="83" t="s">
        <v>1267</v>
      </c>
      <c r="F809" s="97"/>
      <c r="G809" s="102"/>
      <c r="H809" s="84"/>
      <c r="I809" s="115"/>
      <c r="J809" s="84"/>
      <c r="K809" s="115"/>
      <c r="L809" s="84"/>
      <c r="M809" s="85">
        <f>M810</f>
        <v>1775.52</v>
      </c>
      <c r="N809" s="85">
        <f>N810</f>
        <v>1775.52</v>
      </c>
      <c r="O809" s="38"/>
      <c r="P809" s="84"/>
      <c r="Q809" s="84"/>
      <c r="R809" s="85">
        <v>2124.14</v>
      </c>
      <c r="S809" s="85">
        <v>2124.14</v>
      </c>
      <c r="T809" s="64">
        <f t="shared" si="80"/>
        <v>-348.61999999999989</v>
      </c>
      <c r="U809" s="81">
        <f t="shared" si="81"/>
        <v>0</v>
      </c>
      <c r="V809" s="81">
        <f t="shared" si="82"/>
        <v>0</v>
      </c>
    </row>
    <row r="810" spans="1:22" x14ac:dyDescent="0.3">
      <c r="A810" s="51" t="s">
        <v>3961</v>
      </c>
      <c r="B810" s="92" t="s">
        <v>1309</v>
      </c>
      <c r="C810" s="77" t="s">
        <v>123</v>
      </c>
      <c r="D810" s="78">
        <v>160967</v>
      </c>
      <c r="E810" s="79" t="s">
        <v>1269</v>
      </c>
      <c r="F810" s="80" t="s">
        <v>125</v>
      </c>
      <c r="G810" s="101">
        <v>25.92</v>
      </c>
      <c r="H810" s="81">
        <v>25.92</v>
      </c>
      <c r="I810" s="116">
        <v>75.97</v>
      </c>
      <c r="J810" s="81">
        <v>63.51</v>
      </c>
      <c r="K810" s="116">
        <v>5.98</v>
      </c>
      <c r="L810" s="81">
        <v>4.99</v>
      </c>
      <c r="M810" s="81">
        <f>TRUNC(((J810*G810)+(L810*G810)),2)</f>
        <v>1775.52</v>
      </c>
      <c r="N810" s="81">
        <f>TRUNC(((J810*H810)+(L810*H810)),2)</f>
        <v>1775.52</v>
      </c>
      <c r="O810" s="48"/>
      <c r="P810" s="81">
        <v>75.97</v>
      </c>
      <c r="Q810" s="81">
        <v>5.98</v>
      </c>
      <c r="R810" s="81">
        <v>2124.14</v>
      </c>
      <c r="S810" s="81">
        <v>2124.14</v>
      </c>
      <c r="T810" s="64">
        <f t="shared" si="80"/>
        <v>-348.61999999999989</v>
      </c>
      <c r="U810" s="81">
        <f t="shared" si="81"/>
        <v>1646.17</v>
      </c>
      <c r="V810" s="81">
        <f t="shared" si="82"/>
        <v>129.34</v>
      </c>
    </row>
    <row r="811" spans="1:22" x14ac:dyDescent="0.25">
      <c r="A811" s="51" t="s">
        <v>3962</v>
      </c>
      <c r="B811" s="93" t="s">
        <v>1310</v>
      </c>
      <c r="C811" s="97"/>
      <c r="D811" s="97"/>
      <c r="E811" s="83" t="s">
        <v>1271</v>
      </c>
      <c r="F811" s="97"/>
      <c r="G811" s="102"/>
      <c r="H811" s="84"/>
      <c r="I811" s="115"/>
      <c r="J811" s="84"/>
      <c r="K811" s="115"/>
      <c r="L811" s="84"/>
      <c r="M811" s="85">
        <f>M812</f>
        <v>383.11</v>
      </c>
      <c r="N811" s="85">
        <f>N812</f>
        <v>383.11</v>
      </c>
      <c r="O811" s="38"/>
      <c r="P811" s="84"/>
      <c r="Q811" s="84"/>
      <c r="R811" s="85">
        <v>458.28</v>
      </c>
      <c r="S811" s="85">
        <v>458.28</v>
      </c>
      <c r="T811" s="64">
        <f t="shared" si="80"/>
        <v>-75.169999999999959</v>
      </c>
      <c r="U811" s="81">
        <f t="shared" si="81"/>
        <v>0</v>
      </c>
      <c r="V811" s="81">
        <f t="shared" si="82"/>
        <v>0</v>
      </c>
    </row>
    <row r="812" spans="1:22" x14ac:dyDescent="0.25">
      <c r="A812" s="51" t="s">
        <v>3963</v>
      </c>
      <c r="B812" s="92" t="s">
        <v>1311</v>
      </c>
      <c r="C812" s="77" t="s">
        <v>123</v>
      </c>
      <c r="D812" s="78">
        <v>160601</v>
      </c>
      <c r="E812" s="79" t="s">
        <v>1273</v>
      </c>
      <c r="F812" s="80" t="s">
        <v>138</v>
      </c>
      <c r="G812" s="101">
        <v>7.2</v>
      </c>
      <c r="H812" s="81">
        <v>7.2</v>
      </c>
      <c r="I812" s="116">
        <v>29.45</v>
      </c>
      <c r="J812" s="81">
        <v>24.62</v>
      </c>
      <c r="K812" s="116">
        <v>34.200000000000003</v>
      </c>
      <c r="L812" s="81">
        <v>28.59</v>
      </c>
      <c r="M812" s="81">
        <f>TRUNC(((J812*G812)+(L812*G812)),2)</f>
        <v>383.11</v>
      </c>
      <c r="N812" s="81">
        <f>TRUNC(((J812*H812)+(L812*H812)),2)</f>
        <v>383.11</v>
      </c>
      <c r="O812" s="38"/>
      <c r="P812" s="81">
        <v>29.45</v>
      </c>
      <c r="Q812" s="81">
        <v>34.200000000000003</v>
      </c>
      <c r="R812" s="81">
        <v>458.28</v>
      </c>
      <c r="S812" s="81">
        <v>458.28</v>
      </c>
      <c r="T812" s="64">
        <f t="shared" si="80"/>
        <v>-75.169999999999959</v>
      </c>
      <c r="U812" s="81">
        <f t="shared" si="81"/>
        <v>177.26</v>
      </c>
      <c r="V812" s="81">
        <f t="shared" si="82"/>
        <v>205.84</v>
      </c>
    </row>
    <row r="813" spans="1:22" x14ac:dyDescent="0.25">
      <c r="A813" s="51" t="s">
        <v>3964</v>
      </c>
      <c r="B813" s="91" t="s">
        <v>1312</v>
      </c>
      <c r="C813" s="95"/>
      <c r="D813" s="95"/>
      <c r="E813" s="74" t="s">
        <v>70</v>
      </c>
      <c r="F813" s="95"/>
      <c r="G813" s="100"/>
      <c r="H813" s="75"/>
      <c r="I813" s="115"/>
      <c r="J813" s="75"/>
      <c r="K813" s="115"/>
      <c r="L813" s="75"/>
      <c r="M813" s="76">
        <f>M814</f>
        <v>1524.11</v>
      </c>
      <c r="N813" s="76">
        <f>N814</f>
        <v>1524.11</v>
      </c>
      <c r="O813" s="38"/>
      <c r="P813" s="75"/>
      <c r="Q813" s="75"/>
      <c r="R813" s="76">
        <v>1823.15</v>
      </c>
      <c r="S813" s="76">
        <v>1823.15</v>
      </c>
      <c r="T813" s="64">
        <f t="shared" si="80"/>
        <v>-299.04000000000019</v>
      </c>
      <c r="U813" s="81">
        <f t="shared" si="81"/>
        <v>0</v>
      </c>
      <c r="V813" s="81">
        <f t="shared" si="82"/>
        <v>0</v>
      </c>
    </row>
    <row r="814" spans="1:22" x14ac:dyDescent="0.25">
      <c r="A814" s="51" t="s">
        <v>3965</v>
      </c>
      <c r="B814" s="93" t="s">
        <v>1313</v>
      </c>
      <c r="C814" s="97"/>
      <c r="D814" s="97"/>
      <c r="E814" s="83" t="s">
        <v>614</v>
      </c>
      <c r="F814" s="97"/>
      <c r="G814" s="102"/>
      <c r="H814" s="84"/>
      <c r="I814" s="115"/>
      <c r="J814" s="84"/>
      <c r="K814" s="115"/>
      <c r="L814" s="84"/>
      <c r="M814" s="85">
        <f>M815</f>
        <v>1524.11</v>
      </c>
      <c r="N814" s="85">
        <f>N815</f>
        <v>1524.11</v>
      </c>
      <c r="O814" s="38"/>
      <c r="P814" s="84"/>
      <c r="Q814" s="84"/>
      <c r="R814" s="85">
        <v>1823.15</v>
      </c>
      <c r="S814" s="85">
        <v>1823.15</v>
      </c>
      <c r="T814" s="64">
        <f t="shared" si="80"/>
        <v>-299.04000000000019</v>
      </c>
      <c r="U814" s="81">
        <f t="shared" si="81"/>
        <v>0</v>
      </c>
      <c r="V814" s="81">
        <f t="shared" si="82"/>
        <v>0</v>
      </c>
    </row>
    <row r="815" spans="1:22" ht="24" x14ac:dyDescent="0.3">
      <c r="A815" s="51" t="s">
        <v>3966</v>
      </c>
      <c r="B815" s="92" t="s">
        <v>1314</v>
      </c>
      <c r="C815" s="77" t="s">
        <v>274</v>
      </c>
      <c r="D815" s="86" t="s">
        <v>618</v>
      </c>
      <c r="E815" s="79" t="s">
        <v>1277</v>
      </c>
      <c r="F815" s="80" t="s">
        <v>125</v>
      </c>
      <c r="G815" s="101">
        <v>20.07</v>
      </c>
      <c r="H815" s="81">
        <v>20.07</v>
      </c>
      <c r="I815" s="116">
        <v>68.959999999999994</v>
      </c>
      <c r="J815" s="81">
        <v>57.65</v>
      </c>
      <c r="K815" s="116">
        <v>21.88</v>
      </c>
      <c r="L815" s="81">
        <v>18.29</v>
      </c>
      <c r="M815" s="81">
        <f>TRUNC(((J815*G815)+(L815*G815)),2)</f>
        <v>1524.11</v>
      </c>
      <c r="N815" s="81">
        <f>TRUNC(((J815*H815)+(L815*H815)),2)</f>
        <v>1524.11</v>
      </c>
      <c r="O815" s="48"/>
      <c r="P815" s="81">
        <v>68.959999999999994</v>
      </c>
      <c r="Q815" s="81">
        <v>21.88</v>
      </c>
      <c r="R815" s="81">
        <v>1823.15</v>
      </c>
      <c r="S815" s="81">
        <v>1823.15</v>
      </c>
      <c r="T815" s="64">
        <f t="shared" si="80"/>
        <v>-299.04000000000019</v>
      </c>
      <c r="U815" s="81">
        <f t="shared" si="81"/>
        <v>1157.03</v>
      </c>
      <c r="V815" s="81">
        <f t="shared" si="82"/>
        <v>367.08</v>
      </c>
    </row>
    <row r="816" spans="1:22" x14ac:dyDescent="0.25">
      <c r="A816" s="51" t="s">
        <v>3967</v>
      </c>
      <c r="B816" s="91" t="s">
        <v>1315</v>
      </c>
      <c r="C816" s="95"/>
      <c r="D816" s="95"/>
      <c r="E816" s="74" t="s">
        <v>78</v>
      </c>
      <c r="F816" s="95"/>
      <c r="G816" s="100"/>
      <c r="H816" s="75"/>
      <c r="I816" s="115"/>
      <c r="J816" s="75"/>
      <c r="K816" s="115"/>
      <c r="L816" s="75"/>
      <c r="M816" s="76">
        <f>M817</f>
        <v>370.44</v>
      </c>
      <c r="N816" s="76">
        <f>N817</f>
        <v>370.44</v>
      </c>
      <c r="O816" s="38"/>
      <c r="P816" s="75"/>
      <c r="Q816" s="75"/>
      <c r="R816" s="76">
        <v>443.49</v>
      </c>
      <c r="S816" s="76">
        <v>443.49</v>
      </c>
      <c r="T816" s="64">
        <f t="shared" si="80"/>
        <v>-73.050000000000011</v>
      </c>
      <c r="U816" s="81">
        <f t="shared" si="81"/>
        <v>0</v>
      </c>
      <c r="V816" s="81">
        <f t="shared" si="82"/>
        <v>0</v>
      </c>
    </row>
    <row r="817" spans="1:22" x14ac:dyDescent="0.25">
      <c r="A817" s="51" t="s">
        <v>3968</v>
      </c>
      <c r="B817" s="93" t="s">
        <v>1316</v>
      </c>
      <c r="C817" s="97"/>
      <c r="D817" s="97"/>
      <c r="E817" s="83" t="s">
        <v>86</v>
      </c>
      <c r="F817" s="97"/>
      <c r="G817" s="102"/>
      <c r="H817" s="84"/>
      <c r="I817" s="115"/>
      <c r="J817" s="84"/>
      <c r="K817" s="115"/>
      <c r="L817" s="84"/>
      <c r="M817" s="85">
        <f>M818</f>
        <v>370.44</v>
      </c>
      <c r="N817" s="85">
        <f>N818</f>
        <v>370.44</v>
      </c>
      <c r="O817" s="38"/>
      <c r="P817" s="84"/>
      <c r="Q817" s="84"/>
      <c r="R817" s="85">
        <v>443.49</v>
      </c>
      <c r="S817" s="85">
        <v>443.49</v>
      </c>
      <c r="T817" s="64">
        <f t="shared" si="80"/>
        <v>-73.050000000000011</v>
      </c>
      <c r="U817" s="81">
        <f t="shared" si="81"/>
        <v>0</v>
      </c>
      <c r="V817" s="81">
        <f t="shared" si="82"/>
        <v>0</v>
      </c>
    </row>
    <row r="818" spans="1:22" x14ac:dyDescent="0.25">
      <c r="A818" s="51" t="s">
        <v>3969</v>
      </c>
      <c r="B818" s="92" t="s">
        <v>1317</v>
      </c>
      <c r="C818" s="77" t="s">
        <v>123</v>
      </c>
      <c r="D818" s="78">
        <v>261609</v>
      </c>
      <c r="E818" s="79" t="s">
        <v>664</v>
      </c>
      <c r="F818" s="80" t="s">
        <v>125</v>
      </c>
      <c r="G818" s="101">
        <v>32.61</v>
      </c>
      <c r="H818" s="81">
        <v>32.61</v>
      </c>
      <c r="I818" s="116">
        <v>9.65</v>
      </c>
      <c r="J818" s="81">
        <v>8.06</v>
      </c>
      <c r="K818" s="116">
        <v>3.95</v>
      </c>
      <c r="L818" s="81">
        <v>3.3</v>
      </c>
      <c r="M818" s="81">
        <f>TRUNC(((J818*G818)+(L818*G818)),2)</f>
        <v>370.44</v>
      </c>
      <c r="N818" s="81">
        <f>TRUNC(((J818*H818)+(L818*H818)),2)</f>
        <v>370.44</v>
      </c>
      <c r="O818" s="38"/>
      <c r="P818" s="81">
        <v>9.65</v>
      </c>
      <c r="Q818" s="81">
        <v>3.95</v>
      </c>
      <c r="R818" s="81">
        <v>443.49</v>
      </c>
      <c r="S818" s="81">
        <v>443.49</v>
      </c>
      <c r="T818" s="64">
        <f t="shared" si="80"/>
        <v>-73.050000000000011</v>
      </c>
      <c r="U818" s="81">
        <f t="shared" si="81"/>
        <v>262.83</v>
      </c>
      <c r="V818" s="81">
        <f t="shared" si="82"/>
        <v>107.61</v>
      </c>
    </row>
    <row r="819" spans="1:22" x14ac:dyDescent="0.25">
      <c r="A819" s="51" t="s">
        <v>3970</v>
      </c>
      <c r="B819" s="91" t="s">
        <v>1318</v>
      </c>
      <c r="C819" s="95"/>
      <c r="D819" s="95"/>
      <c r="E819" s="74" t="s">
        <v>80</v>
      </c>
      <c r="F819" s="95"/>
      <c r="G819" s="100"/>
      <c r="H819" s="75"/>
      <c r="I819" s="115"/>
      <c r="J819" s="75"/>
      <c r="K819" s="115"/>
      <c r="L819" s="75"/>
      <c r="M819" s="76">
        <f>M820</f>
        <v>60.48</v>
      </c>
      <c r="N819" s="76">
        <f>N820</f>
        <v>60.48</v>
      </c>
      <c r="O819" s="38"/>
      <c r="P819" s="75"/>
      <c r="Q819" s="75"/>
      <c r="R819" s="76">
        <v>72.569999999999993</v>
      </c>
      <c r="S819" s="76">
        <v>72.569999999999993</v>
      </c>
      <c r="T819" s="64">
        <f t="shared" si="80"/>
        <v>-12.089999999999996</v>
      </c>
      <c r="U819" s="81">
        <f t="shared" si="81"/>
        <v>0</v>
      </c>
      <c r="V819" s="81">
        <f t="shared" si="82"/>
        <v>0</v>
      </c>
    </row>
    <row r="820" spans="1:22" x14ac:dyDescent="0.25">
      <c r="A820" s="51" t="s">
        <v>3971</v>
      </c>
      <c r="B820" s="92" t="s">
        <v>1319</v>
      </c>
      <c r="C820" s="77" t="s">
        <v>123</v>
      </c>
      <c r="D820" s="78">
        <v>270501</v>
      </c>
      <c r="E820" s="79" t="s">
        <v>149</v>
      </c>
      <c r="F820" s="80" t="s">
        <v>125</v>
      </c>
      <c r="G820" s="101">
        <v>20.16</v>
      </c>
      <c r="H820" s="81">
        <v>20.16</v>
      </c>
      <c r="I820" s="116">
        <v>1.6</v>
      </c>
      <c r="J820" s="81">
        <v>1.33</v>
      </c>
      <c r="K820" s="116">
        <v>2</v>
      </c>
      <c r="L820" s="81">
        <v>1.67</v>
      </c>
      <c r="M820" s="81">
        <f>TRUNC(((J820*G820)+(L820*G820)),2)</f>
        <v>60.48</v>
      </c>
      <c r="N820" s="81">
        <f>TRUNC(((J820*H820)+(L820*H820)),2)</f>
        <v>60.48</v>
      </c>
      <c r="O820" s="38"/>
      <c r="P820" s="81">
        <v>1.6</v>
      </c>
      <c r="Q820" s="81">
        <v>2</v>
      </c>
      <c r="R820" s="81">
        <v>72.569999999999993</v>
      </c>
      <c r="S820" s="81">
        <v>72.569999999999993</v>
      </c>
      <c r="T820" s="64">
        <f t="shared" si="80"/>
        <v>-12.089999999999996</v>
      </c>
      <c r="U820" s="81">
        <f t="shared" si="81"/>
        <v>26.81</v>
      </c>
      <c r="V820" s="81">
        <f t="shared" si="82"/>
        <v>33.659999999999997</v>
      </c>
    </row>
    <row r="821" spans="1:22" x14ac:dyDescent="0.25">
      <c r="A821" s="51" t="s">
        <v>3972</v>
      </c>
      <c r="B821" s="90">
        <v>13</v>
      </c>
      <c r="C821" s="96"/>
      <c r="D821" s="96"/>
      <c r="E821" s="69" t="s">
        <v>1320</v>
      </c>
      <c r="F821" s="70" t="s">
        <v>120</v>
      </c>
      <c r="G821" s="99">
        <v>1</v>
      </c>
      <c r="H821" s="72"/>
      <c r="I821" s="115"/>
      <c r="J821" s="72"/>
      <c r="K821" s="115"/>
      <c r="L821" s="72"/>
      <c r="M821" s="71">
        <f>M822+M824+M826+M829+M837+M875+M920+M922+M928+M933+M936+M939+M942+M947</f>
        <v>77726.25999999998</v>
      </c>
      <c r="N821" s="71">
        <f>N822+N824+N826+N829+N837+N875+N920+N922+N928+N933+N936+N939+N942+N947</f>
        <v>77726.25999999998</v>
      </c>
      <c r="O821" s="38"/>
      <c r="P821" s="72"/>
      <c r="Q821" s="72"/>
      <c r="R821" s="71">
        <v>92985.68</v>
      </c>
      <c r="S821" s="71">
        <v>92985.68</v>
      </c>
      <c r="T821" s="64">
        <f t="shared" si="80"/>
        <v>-15259.420000000013</v>
      </c>
      <c r="U821" s="81">
        <f t="shared" si="81"/>
        <v>0</v>
      </c>
      <c r="V821" s="81">
        <f t="shared" si="82"/>
        <v>0</v>
      </c>
    </row>
    <row r="822" spans="1:22" x14ac:dyDescent="0.25">
      <c r="A822" s="51" t="s">
        <v>3973</v>
      </c>
      <c r="B822" s="91" t="s">
        <v>1321</v>
      </c>
      <c r="C822" s="95"/>
      <c r="D822" s="95"/>
      <c r="E822" s="74" t="s">
        <v>36</v>
      </c>
      <c r="F822" s="95"/>
      <c r="G822" s="100"/>
      <c r="H822" s="75"/>
      <c r="I822" s="115"/>
      <c r="J822" s="75"/>
      <c r="K822" s="115"/>
      <c r="L822" s="75"/>
      <c r="M822" s="76">
        <f>M823</f>
        <v>33.590000000000003</v>
      </c>
      <c r="N822" s="76">
        <f>N823</f>
        <v>33.590000000000003</v>
      </c>
      <c r="O822" s="38"/>
      <c r="P822" s="75"/>
      <c r="Q822" s="75"/>
      <c r="R822" s="76">
        <v>40.31</v>
      </c>
      <c r="S822" s="76">
        <v>40.31</v>
      </c>
      <c r="T822" s="64">
        <f t="shared" si="80"/>
        <v>-6.7199999999999989</v>
      </c>
      <c r="U822" s="81">
        <f t="shared" si="81"/>
        <v>0</v>
      </c>
      <c r="V822" s="81">
        <f t="shared" si="82"/>
        <v>0</v>
      </c>
    </row>
    <row r="823" spans="1:22" ht="24" x14ac:dyDescent="0.3">
      <c r="A823" s="51" t="s">
        <v>3974</v>
      </c>
      <c r="B823" s="92" t="s">
        <v>1322</v>
      </c>
      <c r="C823" s="77" t="s">
        <v>123</v>
      </c>
      <c r="D823" s="78">
        <v>20701</v>
      </c>
      <c r="E823" s="79" t="s">
        <v>185</v>
      </c>
      <c r="F823" s="80" t="s">
        <v>125</v>
      </c>
      <c r="G823" s="101">
        <v>7.55</v>
      </c>
      <c r="H823" s="81">
        <v>7.55</v>
      </c>
      <c r="I823" s="116">
        <v>3.73</v>
      </c>
      <c r="J823" s="81">
        <v>3.11</v>
      </c>
      <c r="K823" s="116">
        <v>1.61</v>
      </c>
      <c r="L823" s="81">
        <v>1.34</v>
      </c>
      <c r="M823" s="81">
        <f>TRUNC(((J823*G823)+(L823*G823)),2)</f>
        <v>33.590000000000003</v>
      </c>
      <c r="N823" s="81">
        <f>TRUNC(((J823*H823)+(L823*H823)),2)</f>
        <v>33.590000000000003</v>
      </c>
      <c r="O823" s="48"/>
      <c r="P823" s="81">
        <v>3.73</v>
      </c>
      <c r="Q823" s="81">
        <v>1.61</v>
      </c>
      <c r="R823" s="81">
        <v>40.31</v>
      </c>
      <c r="S823" s="81">
        <v>40.31</v>
      </c>
      <c r="T823" s="64">
        <f t="shared" si="80"/>
        <v>-6.7199999999999989</v>
      </c>
      <c r="U823" s="81">
        <f t="shared" si="81"/>
        <v>23.48</v>
      </c>
      <c r="V823" s="81">
        <f t="shared" si="82"/>
        <v>10.11</v>
      </c>
    </row>
    <row r="824" spans="1:22" x14ac:dyDescent="0.25">
      <c r="A824" s="51" t="s">
        <v>3975</v>
      </c>
      <c r="B824" s="91" t="s">
        <v>1323</v>
      </c>
      <c r="C824" s="95"/>
      <c r="D824" s="95"/>
      <c r="E824" s="74" t="s">
        <v>38</v>
      </c>
      <c r="F824" s="95"/>
      <c r="G824" s="100"/>
      <c r="H824" s="75"/>
      <c r="I824" s="115"/>
      <c r="J824" s="75"/>
      <c r="K824" s="115"/>
      <c r="L824" s="75"/>
      <c r="M824" s="76">
        <f>M825</f>
        <v>19.09</v>
      </c>
      <c r="N824" s="76">
        <f>N825</f>
        <v>19.09</v>
      </c>
      <c r="O824" s="38"/>
      <c r="P824" s="75"/>
      <c r="Q824" s="75"/>
      <c r="R824" s="76">
        <v>22.84</v>
      </c>
      <c r="S824" s="76">
        <v>22.84</v>
      </c>
      <c r="T824" s="64">
        <f t="shared" si="80"/>
        <v>-3.75</v>
      </c>
      <c r="U824" s="81">
        <f t="shared" si="81"/>
        <v>0</v>
      </c>
      <c r="V824" s="81">
        <f t="shared" si="82"/>
        <v>0</v>
      </c>
    </row>
    <row r="825" spans="1:22" x14ac:dyDescent="0.25">
      <c r="A825" s="51" t="s">
        <v>3976</v>
      </c>
      <c r="B825" s="92" t="s">
        <v>1324</v>
      </c>
      <c r="C825" s="77" t="s">
        <v>123</v>
      </c>
      <c r="D825" s="78">
        <v>30101</v>
      </c>
      <c r="E825" s="79" t="s">
        <v>188</v>
      </c>
      <c r="F825" s="80" t="s">
        <v>160</v>
      </c>
      <c r="G825" s="101">
        <v>0.52</v>
      </c>
      <c r="H825" s="81">
        <v>0.52</v>
      </c>
      <c r="I825" s="116">
        <v>34.33</v>
      </c>
      <c r="J825" s="81">
        <v>28.7</v>
      </c>
      <c r="K825" s="116">
        <v>9.6</v>
      </c>
      <c r="L825" s="81">
        <v>8.02</v>
      </c>
      <c r="M825" s="81">
        <f>TRUNC(((J825*G825)+(L825*G825)),2)</f>
        <v>19.09</v>
      </c>
      <c r="N825" s="81">
        <f>TRUNC(((J825*H825)+(L825*H825)),2)</f>
        <v>19.09</v>
      </c>
      <c r="O825" s="38"/>
      <c r="P825" s="81">
        <v>34.33</v>
      </c>
      <c r="Q825" s="81">
        <v>9.6</v>
      </c>
      <c r="R825" s="81">
        <v>22.84</v>
      </c>
      <c r="S825" s="81">
        <v>22.84</v>
      </c>
      <c r="T825" s="64">
        <f t="shared" si="80"/>
        <v>-3.75</v>
      </c>
      <c r="U825" s="81">
        <f t="shared" si="81"/>
        <v>14.92</v>
      </c>
      <c r="V825" s="81">
        <f t="shared" si="82"/>
        <v>4.17</v>
      </c>
    </row>
    <row r="826" spans="1:22" x14ac:dyDescent="0.25">
      <c r="A826" s="51" t="s">
        <v>3977</v>
      </c>
      <c r="B826" s="91" t="s">
        <v>1325</v>
      </c>
      <c r="C826" s="95"/>
      <c r="D826" s="95"/>
      <c r="E826" s="74" t="s">
        <v>40</v>
      </c>
      <c r="F826" s="95"/>
      <c r="G826" s="100"/>
      <c r="H826" s="75"/>
      <c r="I826" s="115"/>
      <c r="J826" s="75"/>
      <c r="K826" s="115"/>
      <c r="L826" s="75"/>
      <c r="M826" s="76">
        <f>SUM(M827:M828)</f>
        <v>37.06</v>
      </c>
      <c r="N826" s="76">
        <f>SUM(N827:N828)</f>
        <v>37.06</v>
      </c>
      <c r="O826" s="38"/>
      <c r="P826" s="75"/>
      <c r="Q826" s="75"/>
      <c r="R826" s="76">
        <v>44.46</v>
      </c>
      <c r="S826" s="76">
        <v>44.46</v>
      </c>
      <c r="T826" s="64">
        <f t="shared" si="80"/>
        <v>-7.3999999999999986</v>
      </c>
      <c r="U826" s="81">
        <f t="shared" si="81"/>
        <v>0</v>
      </c>
      <c r="V826" s="81">
        <f t="shared" si="82"/>
        <v>0</v>
      </c>
    </row>
    <row r="827" spans="1:22" ht="24" x14ac:dyDescent="0.3">
      <c r="A827" s="51" t="s">
        <v>3978</v>
      </c>
      <c r="B827" s="92" t="s">
        <v>1326</v>
      </c>
      <c r="C827" s="77" t="s">
        <v>123</v>
      </c>
      <c r="D827" s="78">
        <v>41140</v>
      </c>
      <c r="E827" s="82" t="s">
        <v>3062</v>
      </c>
      <c r="F827" s="80" t="s">
        <v>125</v>
      </c>
      <c r="G827" s="101">
        <v>7.55</v>
      </c>
      <c r="H827" s="81">
        <v>7.55</v>
      </c>
      <c r="I827" s="116">
        <v>0</v>
      </c>
      <c r="J827" s="81">
        <v>0</v>
      </c>
      <c r="K827" s="116">
        <v>2.72</v>
      </c>
      <c r="L827" s="81">
        <v>2.27</v>
      </c>
      <c r="M827" s="81">
        <f>TRUNC(((J827*G827)+(L827*G827)),2)</f>
        <v>17.13</v>
      </c>
      <c r="N827" s="81">
        <f>TRUNC(((J827*H827)+(L827*H827)),2)</f>
        <v>17.13</v>
      </c>
      <c r="O827" s="48"/>
      <c r="P827" s="81">
        <v>0</v>
      </c>
      <c r="Q827" s="81">
        <v>2.72</v>
      </c>
      <c r="R827" s="81">
        <v>20.53</v>
      </c>
      <c r="S827" s="81">
        <v>20.53</v>
      </c>
      <c r="T827" s="64">
        <f t="shared" si="80"/>
        <v>-3.4000000000000021</v>
      </c>
      <c r="U827" s="81">
        <f t="shared" si="81"/>
        <v>0</v>
      </c>
      <c r="V827" s="81">
        <f t="shared" si="82"/>
        <v>17.13</v>
      </c>
    </row>
    <row r="828" spans="1:22" ht="24" x14ac:dyDescent="0.3">
      <c r="A828" s="51" t="s">
        <v>3979</v>
      </c>
      <c r="B828" s="92" t="s">
        <v>1327</v>
      </c>
      <c r="C828" s="77" t="s">
        <v>194</v>
      </c>
      <c r="D828" s="78">
        <v>97083</v>
      </c>
      <c r="E828" s="79" t="s">
        <v>195</v>
      </c>
      <c r="F828" s="80" t="s">
        <v>125</v>
      </c>
      <c r="G828" s="101">
        <v>7.55</v>
      </c>
      <c r="H828" s="81">
        <v>7.55</v>
      </c>
      <c r="I828" s="116">
        <v>0.91</v>
      </c>
      <c r="J828" s="81">
        <v>0.76</v>
      </c>
      <c r="K828" s="116">
        <v>2.2599999999999998</v>
      </c>
      <c r="L828" s="81">
        <v>1.88</v>
      </c>
      <c r="M828" s="81">
        <f>TRUNC(((J828*G828)+(L828*G828)),2)</f>
        <v>19.93</v>
      </c>
      <c r="N828" s="81">
        <f>TRUNC(((J828*H828)+(L828*H828)),2)</f>
        <v>19.93</v>
      </c>
      <c r="O828" s="48"/>
      <c r="P828" s="81">
        <v>0.91</v>
      </c>
      <c r="Q828" s="81">
        <v>2.2599999999999998</v>
      </c>
      <c r="R828" s="81">
        <v>23.93</v>
      </c>
      <c r="S828" s="81">
        <v>23.93</v>
      </c>
      <c r="T828" s="64">
        <f t="shared" si="80"/>
        <v>-4</v>
      </c>
      <c r="U828" s="81">
        <f t="shared" si="81"/>
        <v>5.73</v>
      </c>
      <c r="V828" s="81">
        <f t="shared" si="82"/>
        <v>14.19</v>
      </c>
    </row>
    <row r="829" spans="1:22" x14ac:dyDescent="0.25">
      <c r="A829" s="51" t="s">
        <v>3980</v>
      </c>
      <c r="B829" s="91" t="s">
        <v>1328</v>
      </c>
      <c r="C829" s="95"/>
      <c r="D829" s="95"/>
      <c r="E829" s="74" t="s">
        <v>42</v>
      </c>
      <c r="F829" s="95"/>
      <c r="G829" s="100"/>
      <c r="H829" s="75"/>
      <c r="I829" s="115"/>
      <c r="J829" s="75"/>
      <c r="K829" s="115"/>
      <c r="L829" s="75"/>
      <c r="M829" s="76">
        <f>M830+M835</f>
        <v>11270.51</v>
      </c>
      <c r="N829" s="76">
        <f>N830+N835</f>
        <v>11270.51</v>
      </c>
      <c r="O829" s="38"/>
      <c r="P829" s="75"/>
      <c r="Q829" s="75"/>
      <c r="R829" s="76">
        <v>13481.67</v>
      </c>
      <c r="S829" s="76">
        <v>13481.67</v>
      </c>
      <c r="T829" s="64">
        <f t="shared" si="80"/>
        <v>-2211.16</v>
      </c>
      <c r="U829" s="81">
        <f t="shared" si="81"/>
        <v>0</v>
      </c>
      <c r="V829" s="81">
        <f t="shared" si="82"/>
        <v>0</v>
      </c>
    </row>
    <row r="830" spans="1:22" x14ac:dyDescent="0.25">
      <c r="A830" s="51" t="s">
        <v>3981</v>
      </c>
      <c r="B830" s="93" t="s">
        <v>1329</v>
      </c>
      <c r="C830" s="97"/>
      <c r="D830" s="97"/>
      <c r="E830" s="83" t="s">
        <v>1330</v>
      </c>
      <c r="F830" s="97"/>
      <c r="G830" s="102"/>
      <c r="H830" s="84"/>
      <c r="I830" s="115"/>
      <c r="J830" s="84"/>
      <c r="K830" s="115"/>
      <c r="L830" s="84"/>
      <c r="M830" s="85">
        <f>SUM(M831:M834)</f>
        <v>11195.27</v>
      </c>
      <c r="N830" s="85">
        <f>SUM(N831:N834)</f>
        <v>11195.27</v>
      </c>
      <c r="O830" s="38"/>
      <c r="P830" s="84"/>
      <c r="Q830" s="84"/>
      <c r="R830" s="85">
        <v>13391.67</v>
      </c>
      <c r="S830" s="85">
        <v>13391.67</v>
      </c>
      <c r="T830" s="64">
        <f t="shared" si="80"/>
        <v>-2196.3999999999996</v>
      </c>
      <c r="U830" s="81">
        <f t="shared" si="81"/>
        <v>0</v>
      </c>
      <c r="V830" s="81">
        <f t="shared" si="82"/>
        <v>0</v>
      </c>
    </row>
    <row r="831" spans="1:22" ht="36" x14ac:dyDescent="0.3">
      <c r="A831" s="51" t="s">
        <v>3982</v>
      </c>
      <c r="B831" s="92" t="s">
        <v>1331</v>
      </c>
      <c r="C831" s="77" t="s">
        <v>194</v>
      </c>
      <c r="D831" s="78">
        <v>101108</v>
      </c>
      <c r="E831" s="79" t="s">
        <v>1332</v>
      </c>
      <c r="F831" s="80" t="s">
        <v>160</v>
      </c>
      <c r="G831" s="101">
        <v>7.39</v>
      </c>
      <c r="H831" s="81">
        <v>7.39</v>
      </c>
      <c r="I831" s="116">
        <v>939.03</v>
      </c>
      <c r="J831" s="81">
        <v>785.12</v>
      </c>
      <c r="K831" s="116">
        <v>60.82</v>
      </c>
      <c r="L831" s="81">
        <v>50.85</v>
      </c>
      <c r="M831" s="81">
        <f>TRUNC(((J831*G831)+(L831*G831)),2)</f>
        <v>6177.81</v>
      </c>
      <c r="N831" s="81">
        <f>TRUNC(((J831*H831)+(L831*H831)),2)</f>
        <v>6177.81</v>
      </c>
      <c r="O831" s="49"/>
      <c r="P831" s="81">
        <v>939.03</v>
      </c>
      <c r="Q831" s="81">
        <v>60.82</v>
      </c>
      <c r="R831" s="81">
        <v>7388.89</v>
      </c>
      <c r="S831" s="81">
        <v>7388.89</v>
      </c>
      <c r="T831" s="64">
        <f t="shared" si="80"/>
        <v>-1211.08</v>
      </c>
      <c r="U831" s="81">
        <f t="shared" si="81"/>
        <v>5802.03</v>
      </c>
      <c r="V831" s="81">
        <f t="shared" si="82"/>
        <v>375.78</v>
      </c>
    </row>
    <row r="832" spans="1:22" ht="36" x14ac:dyDescent="0.3">
      <c r="A832" s="51" t="s">
        <v>3983</v>
      </c>
      <c r="B832" s="92" t="s">
        <v>1333</v>
      </c>
      <c r="C832" s="77" t="s">
        <v>194</v>
      </c>
      <c r="D832" s="78">
        <v>101113</v>
      </c>
      <c r="E832" s="82" t="s">
        <v>3109</v>
      </c>
      <c r="F832" s="80" t="s">
        <v>160</v>
      </c>
      <c r="G832" s="101">
        <v>3.88</v>
      </c>
      <c r="H832" s="81">
        <v>3.88</v>
      </c>
      <c r="I832" s="116">
        <v>767.29</v>
      </c>
      <c r="J832" s="81">
        <v>641.53</v>
      </c>
      <c r="K832" s="116">
        <v>218.1</v>
      </c>
      <c r="L832" s="81">
        <v>182.35</v>
      </c>
      <c r="M832" s="81">
        <f>TRUNC(((J832*G832)+(L832*G832)),2)</f>
        <v>3196.65</v>
      </c>
      <c r="N832" s="81">
        <f>TRUNC(((J832*H832)+(L832*H832)),2)</f>
        <v>3196.65</v>
      </c>
      <c r="O832" s="48"/>
      <c r="P832" s="81">
        <v>767.29</v>
      </c>
      <c r="Q832" s="81">
        <v>218.1</v>
      </c>
      <c r="R832" s="81">
        <v>3823.31</v>
      </c>
      <c r="S832" s="81">
        <v>3823.31</v>
      </c>
      <c r="T832" s="64">
        <f t="shared" si="80"/>
        <v>-626.65999999999985</v>
      </c>
      <c r="U832" s="81">
        <f t="shared" si="81"/>
        <v>2489.13</v>
      </c>
      <c r="V832" s="81">
        <f t="shared" si="82"/>
        <v>707.51</v>
      </c>
    </row>
    <row r="833" spans="1:22" x14ac:dyDescent="0.25">
      <c r="A833" s="51" t="s">
        <v>3984</v>
      </c>
      <c r="B833" s="92" t="s">
        <v>1334</v>
      </c>
      <c r="C833" s="77" t="s">
        <v>123</v>
      </c>
      <c r="D833" s="78">
        <v>52003</v>
      </c>
      <c r="E833" s="79" t="s">
        <v>226</v>
      </c>
      <c r="F833" s="80" t="s">
        <v>209</v>
      </c>
      <c r="G833" s="101">
        <v>17.09</v>
      </c>
      <c r="H833" s="81">
        <v>17.09</v>
      </c>
      <c r="I833" s="116">
        <v>9.7100000000000009</v>
      </c>
      <c r="J833" s="81">
        <v>8.11</v>
      </c>
      <c r="K833" s="116">
        <v>2.98</v>
      </c>
      <c r="L833" s="81">
        <v>2.4900000000000002</v>
      </c>
      <c r="M833" s="81">
        <f>TRUNC(((J833*G833)+(L833*G833)),2)</f>
        <v>181.15</v>
      </c>
      <c r="N833" s="81">
        <f>TRUNC(((J833*H833)+(L833*H833)),2)</f>
        <v>181.15</v>
      </c>
      <c r="O833" s="38"/>
      <c r="P833" s="81">
        <v>9.7100000000000009</v>
      </c>
      <c r="Q833" s="81">
        <v>2.98</v>
      </c>
      <c r="R833" s="81">
        <v>216.87</v>
      </c>
      <c r="S833" s="81">
        <v>216.87</v>
      </c>
      <c r="T833" s="64">
        <f t="shared" si="80"/>
        <v>-35.72</v>
      </c>
      <c r="U833" s="81">
        <f t="shared" si="81"/>
        <v>138.59</v>
      </c>
      <c r="V833" s="81">
        <f t="shared" si="82"/>
        <v>42.55</v>
      </c>
    </row>
    <row r="834" spans="1:22" x14ac:dyDescent="0.25">
      <c r="A834" s="51" t="s">
        <v>3985</v>
      </c>
      <c r="B834" s="92" t="s">
        <v>1335</v>
      </c>
      <c r="C834" s="77" t="s">
        <v>123</v>
      </c>
      <c r="D834" s="78">
        <v>52006</v>
      </c>
      <c r="E834" s="79" t="s">
        <v>1336</v>
      </c>
      <c r="F834" s="80" t="s">
        <v>209</v>
      </c>
      <c r="G834" s="101">
        <v>156.01</v>
      </c>
      <c r="H834" s="81">
        <v>156.01</v>
      </c>
      <c r="I834" s="116">
        <v>8.84</v>
      </c>
      <c r="J834" s="81">
        <v>7.39</v>
      </c>
      <c r="K834" s="116">
        <v>3.74</v>
      </c>
      <c r="L834" s="81">
        <v>3.12</v>
      </c>
      <c r="M834" s="81">
        <f>TRUNC(((J834*G834)+(L834*G834)),2)</f>
        <v>1639.66</v>
      </c>
      <c r="N834" s="81">
        <f>TRUNC(((J834*H834)+(L834*H834)),2)</f>
        <v>1639.66</v>
      </c>
      <c r="O834" s="38"/>
      <c r="P834" s="81">
        <v>8.84</v>
      </c>
      <c r="Q834" s="81">
        <v>3.74</v>
      </c>
      <c r="R834" s="81">
        <v>1962.6</v>
      </c>
      <c r="S834" s="81">
        <v>1962.6</v>
      </c>
      <c r="T834" s="64">
        <f t="shared" si="80"/>
        <v>-322.93999999999983</v>
      </c>
      <c r="U834" s="81">
        <f t="shared" si="81"/>
        <v>1152.9100000000001</v>
      </c>
      <c r="V834" s="81">
        <f t="shared" si="82"/>
        <v>486.75</v>
      </c>
    </row>
    <row r="835" spans="1:22" x14ac:dyDescent="0.25">
      <c r="A835" s="51" t="s">
        <v>3986</v>
      </c>
      <c r="B835" s="93" t="s">
        <v>1337</v>
      </c>
      <c r="C835" s="97"/>
      <c r="D835" s="97"/>
      <c r="E835" s="83" t="s">
        <v>229</v>
      </c>
      <c r="F835" s="97"/>
      <c r="G835" s="102"/>
      <c r="H835" s="84"/>
      <c r="I835" s="115"/>
      <c r="J835" s="84"/>
      <c r="K835" s="115"/>
      <c r="L835" s="84"/>
      <c r="M835" s="85">
        <f>M836</f>
        <v>75.239999999999995</v>
      </c>
      <c r="N835" s="85">
        <f>N836</f>
        <v>75.239999999999995</v>
      </c>
      <c r="O835" s="38"/>
      <c r="P835" s="84"/>
      <c r="Q835" s="84"/>
      <c r="R835" s="85">
        <v>90</v>
      </c>
      <c r="S835" s="85">
        <v>90</v>
      </c>
      <c r="T835" s="64">
        <f t="shared" si="80"/>
        <v>-14.760000000000005</v>
      </c>
      <c r="U835" s="81">
        <f t="shared" si="81"/>
        <v>0</v>
      </c>
      <c r="V835" s="81">
        <f t="shared" si="82"/>
        <v>0</v>
      </c>
    </row>
    <row r="836" spans="1:22" x14ac:dyDescent="0.25">
      <c r="A836" s="51" t="s">
        <v>3987</v>
      </c>
      <c r="B836" s="92" t="s">
        <v>1338</v>
      </c>
      <c r="C836" s="77" t="s">
        <v>123</v>
      </c>
      <c r="D836" s="78">
        <v>50251</v>
      </c>
      <c r="E836" s="79" t="s">
        <v>231</v>
      </c>
      <c r="F836" s="80" t="s">
        <v>120</v>
      </c>
      <c r="G836" s="101">
        <v>6</v>
      </c>
      <c r="H836" s="81">
        <v>6</v>
      </c>
      <c r="I836" s="116">
        <v>15</v>
      </c>
      <c r="J836" s="81">
        <v>12.54</v>
      </c>
      <c r="K836" s="116">
        <v>0</v>
      </c>
      <c r="L836" s="81">
        <v>0</v>
      </c>
      <c r="M836" s="81">
        <f>TRUNC(((J836*G836)+(L836*G836)),2)</f>
        <v>75.239999999999995</v>
      </c>
      <c r="N836" s="81">
        <f>TRUNC(((J836*H836)+(L836*H836)),2)</f>
        <v>75.239999999999995</v>
      </c>
      <c r="O836" s="38"/>
      <c r="P836" s="81">
        <v>15</v>
      </c>
      <c r="Q836" s="81">
        <v>0</v>
      </c>
      <c r="R836" s="81">
        <v>90</v>
      </c>
      <c r="S836" s="81">
        <v>90</v>
      </c>
      <c r="T836" s="64">
        <f t="shared" si="80"/>
        <v>-14.760000000000005</v>
      </c>
      <c r="U836" s="81">
        <f t="shared" si="81"/>
        <v>75.239999999999995</v>
      </c>
      <c r="V836" s="81">
        <f t="shared" si="82"/>
        <v>0</v>
      </c>
    </row>
    <row r="837" spans="1:22" x14ac:dyDescent="0.25">
      <c r="A837" s="51" t="s">
        <v>3988</v>
      </c>
      <c r="B837" s="91" t="s">
        <v>1339</v>
      </c>
      <c r="C837" s="95"/>
      <c r="D837" s="95"/>
      <c r="E837" s="74" t="s">
        <v>44</v>
      </c>
      <c r="F837" s="95"/>
      <c r="G837" s="100"/>
      <c r="H837" s="75"/>
      <c r="I837" s="115"/>
      <c r="J837" s="75"/>
      <c r="K837" s="115"/>
      <c r="L837" s="75"/>
      <c r="M837" s="76">
        <f>M838+M847+M853+M859+M865+M873</f>
        <v>26617.57</v>
      </c>
      <c r="N837" s="76">
        <f>N838+N847+N853+N859+N865+N873</f>
        <v>26617.57</v>
      </c>
      <c r="O837" s="38"/>
      <c r="P837" s="75"/>
      <c r="Q837" s="75"/>
      <c r="R837" s="76">
        <v>31846.35</v>
      </c>
      <c r="S837" s="76">
        <v>31846.35</v>
      </c>
      <c r="T837" s="64">
        <f t="shared" si="80"/>
        <v>-5228.7799999999988</v>
      </c>
      <c r="U837" s="81">
        <f t="shared" si="81"/>
        <v>0</v>
      </c>
      <c r="V837" s="81">
        <f t="shared" si="82"/>
        <v>0</v>
      </c>
    </row>
    <row r="838" spans="1:22" x14ac:dyDescent="0.25">
      <c r="A838" s="51" t="s">
        <v>3989</v>
      </c>
      <c r="B838" s="93" t="s">
        <v>1340</v>
      </c>
      <c r="C838" s="97"/>
      <c r="D838" s="97"/>
      <c r="E838" s="83" t="s">
        <v>234</v>
      </c>
      <c r="F838" s="97"/>
      <c r="G838" s="102"/>
      <c r="H838" s="84"/>
      <c r="I838" s="115"/>
      <c r="J838" s="84"/>
      <c r="K838" s="115"/>
      <c r="L838" s="84"/>
      <c r="M838" s="85">
        <f>SUM(M839:M846)</f>
        <v>1294.24</v>
      </c>
      <c r="N838" s="85">
        <f>SUM(N839:N846)</f>
        <v>1294.24</v>
      </c>
      <c r="O838" s="38"/>
      <c r="P838" s="84"/>
      <c r="Q838" s="84"/>
      <c r="R838" s="85">
        <v>1548.26</v>
      </c>
      <c r="S838" s="85">
        <v>1548.26</v>
      </c>
      <c r="T838" s="64">
        <f t="shared" si="80"/>
        <v>-254.01999999999998</v>
      </c>
      <c r="U838" s="81">
        <f t="shared" si="81"/>
        <v>0</v>
      </c>
      <c r="V838" s="81">
        <f t="shared" si="82"/>
        <v>0</v>
      </c>
    </row>
    <row r="839" spans="1:22" x14ac:dyDescent="0.25">
      <c r="A839" s="51" t="s">
        <v>3990</v>
      </c>
      <c r="B839" s="92" t="s">
        <v>1341</v>
      </c>
      <c r="C839" s="77" t="s">
        <v>123</v>
      </c>
      <c r="D839" s="78">
        <v>40101</v>
      </c>
      <c r="E839" s="79" t="s">
        <v>199</v>
      </c>
      <c r="F839" s="80" t="s">
        <v>160</v>
      </c>
      <c r="G839" s="101">
        <v>0.7</v>
      </c>
      <c r="H839" s="81">
        <v>0.7</v>
      </c>
      <c r="I839" s="116">
        <v>0</v>
      </c>
      <c r="J839" s="81">
        <v>0</v>
      </c>
      <c r="K839" s="116">
        <v>34.229999999999997</v>
      </c>
      <c r="L839" s="81">
        <v>28.61</v>
      </c>
      <c r="M839" s="81">
        <f t="shared" ref="M839:M846" si="85">TRUNC(((J839*G839)+(L839*G839)),2)</f>
        <v>20.02</v>
      </c>
      <c r="N839" s="81">
        <f t="shared" ref="N839:N846" si="86">TRUNC(((J839*H839)+(L839*H839)),2)</f>
        <v>20.02</v>
      </c>
      <c r="O839" s="38"/>
      <c r="P839" s="81">
        <v>0</v>
      </c>
      <c r="Q839" s="81">
        <v>34.229999999999997</v>
      </c>
      <c r="R839" s="81">
        <v>23.96</v>
      </c>
      <c r="S839" s="81">
        <v>23.96</v>
      </c>
      <c r="T839" s="64">
        <f t="shared" si="80"/>
        <v>-3.9400000000000013</v>
      </c>
      <c r="U839" s="81">
        <f t="shared" si="81"/>
        <v>0</v>
      </c>
      <c r="V839" s="81">
        <f t="shared" si="82"/>
        <v>20.02</v>
      </c>
    </row>
    <row r="840" spans="1:22" x14ac:dyDescent="0.3">
      <c r="A840" s="51" t="s">
        <v>3991</v>
      </c>
      <c r="B840" s="92" t="s">
        <v>1342</v>
      </c>
      <c r="C840" s="77" t="s">
        <v>194</v>
      </c>
      <c r="D840" s="78">
        <v>96616</v>
      </c>
      <c r="E840" s="79" t="s">
        <v>737</v>
      </c>
      <c r="F840" s="80" t="s">
        <v>160</v>
      </c>
      <c r="G840" s="101">
        <v>0.09</v>
      </c>
      <c r="H840" s="81">
        <v>0.09</v>
      </c>
      <c r="I840" s="116">
        <v>439.06</v>
      </c>
      <c r="J840" s="81">
        <v>367.09</v>
      </c>
      <c r="K840" s="116">
        <v>221.71</v>
      </c>
      <c r="L840" s="81">
        <v>185.37</v>
      </c>
      <c r="M840" s="81">
        <f t="shared" si="85"/>
        <v>49.72</v>
      </c>
      <c r="N840" s="81">
        <f t="shared" si="86"/>
        <v>49.72</v>
      </c>
      <c r="O840" s="48"/>
      <c r="P840" s="81">
        <v>439.06</v>
      </c>
      <c r="Q840" s="81">
        <v>221.71</v>
      </c>
      <c r="R840" s="81">
        <v>59.46</v>
      </c>
      <c r="S840" s="81">
        <v>59.46</v>
      </c>
      <c r="T840" s="64">
        <f t="shared" si="80"/>
        <v>-9.740000000000002</v>
      </c>
      <c r="U840" s="81">
        <f t="shared" si="81"/>
        <v>33.03</v>
      </c>
      <c r="V840" s="81">
        <f t="shared" si="82"/>
        <v>16.68</v>
      </c>
    </row>
    <row r="841" spans="1:22" x14ac:dyDescent="0.25">
      <c r="A841" s="51" t="s">
        <v>3992</v>
      </c>
      <c r="B841" s="92" t="s">
        <v>1343</v>
      </c>
      <c r="C841" s="77" t="s">
        <v>123</v>
      </c>
      <c r="D841" s="78">
        <v>40902</v>
      </c>
      <c r="E841" s="79" t="s">
        <v>201</v>
      </c>
      <c r="F841" s="80" t="s">
        <v>160</v>
      </c>
      <c r="G841" s="101">
        <v>0.35</v>
      </c>
      <c r="H841" s="81">
        <v>0.35</v>
      </c>
      <c r="I841" s="116">
        <v>0</v>
      </c>
      <c r="J841" s="81">
        <v>0</v>
      </c>
      <c r="K841" s="116">
        <v>22.68</v>
      </c>
      <c r="L841" s="81">
        <v>18.96</v>
      </c>
      <c r="M841" s="81">
        <f t="shared" si="85"/>
        <v>6.63</v>
      </c>
      <c r="N841" s="81">
        <f t="shared" si="86"/>
        <v>6.63</v>
      </c>
      <c r="O841" s="38"/>
      <c r="P841" s="81">
        <v>0</v>
      </c>
      <c r="Q841" s="81">
        <v>22.68</v>
      </c>
      <c r="R841" s="81">
        <v>7.93</v>
      </c>
      <c r="S841" s="81">
        <v>7.93</v>
      </c>
      <c r="T841" s="64">
        <f t="shared" si="80"/>
        <v>-1.2999999999999998</v>
      </c>
      <c r="U841" s="81">
        <f t="shared" si="81"/>
        <v>0</v>
      </c>
      <c r="V841" s="81">
        <f t="shared" si="82"/>
        <v>6.63</v>
      </c>
    </row>
    <row r="842" spans="1:22" x14ac:dyDescent="0.25">
      <c r="A842" s="51" t="s">
        <v>3993</v>
      </c>
      <c r="B842" s="92" t="s">
        <v>1344</v>
      </c>
      <c r="C842" s="77" t="s">
        <v>123</v>
      </c>
      <c r="D842" s="78">
        <v>60191</v>
      </c>
      <c r="E842" s="79" t="s">
        <v>239</v>
      </c>
      <c r="F842" s="80" t="s">
        <v>125</v>
      </c>
      <c r="G842" s="101">
        <v>3.52</v>
      </c>
      <c r="H842" s="81">
        <v>3.52</v>
      </c>
      <c r="I842" s="116">
        <v>24.8</v>
      </c>
      <c r="J842" s="81">
        <v>20.73</v>
      </c>
      <c r="K842" s="116">
        <v>11.37</v>
      </c>
      <c r="L842" s="81">
        <v>9.5</v>
      </c>
      <c r="M842" s="81">
        <f t="shared" si="85"/>
        <v>106.4</v>
      </c>
      <c r="N842" s="81">
        <f t="shared" si="86"/>
        <v>106.4</v>
      </c>
      <c r="O842" s="38"/>
      <c r="P842" s="81">
        <v>24.8</v>
      </c>
      <c r="Q842" s="81">
        <v>11.37</v>
      </c>
      <c r="R842" s="81">
        <v>127.31</v>
      </c>
      <c r="S842" s="81">
        <v>127.31</v>
      </c>
      <c r="T842" s="64">
        <f t="shared" si="80"/>
        <v>-20.909999999999997</v>
      </c>
      <c r="U842" s="81">
        <f t="shared" si="81"/>
        <v>72.959999999999994</v>
      </c>
      <c r="V842" s="81">
        <f t="shared" si="82"/>
        <v>33.44</v>
      </c>
    </row>
    <row r="843" spans="1:22" x14ac:dyDescent="0.25">
      <c r="A843" s="51" t="s">
        <v>3994</v>
      </c>
      <c r="B843" s="92" t="s">
        <v>1345</v>
      </c>
      <c r="C843" s="77" t="s">
        <v>123</v>
      </c>
      <c r="D843" s="78">
        <v>60524</v>
      </c>
      <c r="E843" s="79" t="s">
        <v>221</v>
      </c>
      <c r="F843" s="80" t="s">
        <v>160</v>
      </c>
      <c r="G843" s="101">
        <v>0.35</v>
      </c>
      <c r="H843" s="81">
        <v>0.35</v>
      </c>
      <c r="I843" s="116">
        <v>588.54</v>
      </c>
      <c r="J843" s="81">
        <v>492.07</v>
      </c>
      <c r="K843" s="116">
        <v>0</v>
      </c>
      <c r="L843" s="81">
        <v>0</v>
      </c>
      <c r="M843" s="81">
        <f t="shared" si="85"/>
        <v>172.22</v>
      </c>
      <c r="N843" s="81">
        <f t="shared" si="86"/>
        <v>172.22</v>
      </c>
      <c r="O843" s="38"/>
      <c r="P843" s="81">
        <v>588.54</v>
      </c>
      <c r="Q843" s="81">
        <v>0</v>
      </c>
      <c r="R843" s="81">
        <v>205.98</v>
      </c>
      <c r="S843" s="81">
        <v>205.98</v>
      </c>
      <c r="T843" s="64">
        <f t="shared" si="80"/>
        <v>-33.759999999999991</v>
      </c>
      <c r="U843" s="81">
        <f t="shared" si="81"/>
        <v>172.22</v>
      </c>
      <c r="V843" s="81">
        <f t="shared" si="82"/>
        <v>0</v>
      </c>
    </row>
    <row r="844" spans="1:22" ht="24" x14ac:dyDescent="0.3">
      <c r="A844" s="51" t="s">
        <v>3995</v>
      </c>
      <c r="B844" s="92" t="s">
        <v>1346</v>
      </c>
      <c r="C844" s="77" t="s">
        <v>123</v>
      </c>
      <c r="D844" s="78">
        <v>60800</v>
      </c>
      <c r="E844" s="79" t="s">
        <v>256</v>
      </c>
      <c r="F844" s="80" t="s">
        <v>160</v>
      </c>
      <c r="G844" s="101">
        <v>0.35</v>
      </c>
      <c r="H844" s="81">
        <v>0.35</v>
      </c>
      <c r="I844" s="116">
        <v>0.12</v>
      </c>
      <c r="J844" s="81">
        <v>0.1</v>
      </c>
      <c r="K844" s="116">
        <v>51.75</v>
      </c>
      <c r="L844" s="81">
        <v>43.26</v>
      </c>
      <c r="M844" s="81">
        <f t="shared" si="85"/>
        <v>15.17</v>
      </c>
      <c r="N844" s="81">
        <f t="shared" si="86"/>
        <v>15.17</v>
      </c>
      <c r="O844" s="48"/>
      <c r="P844" s="81">
        <v>0.12</v>
      </c>
      <c r="Q844" s="81">
        <v>51.75</v>
      </c>
      <c r="R844" s="81">
        <v>18.149999999999999</v>
      </c>
      <c r="S844" s="81">
        <v>18.149999999999999</v>
      </c>
      <c r="T844" s="64">
        <f t="shared" si="80"/>
        <v>-2.9799999999999986</v>
      </c>
      <c r="U844" s="81">
        <f t="shared" si="81"/>
        <v>0.03</v>
      </c>
      <c r="V844" s="81">
        <f t="shared" si="82"/>
        <v>15.14</v>
      </c>
    </row>
    <row r="845" spans="1:22" x14ac:dyDescent="0.25">
      <c r="A845" s="51" t="s">
        <v>3996</v>
      </c>
      <c r="B845" s="92" t="s">
        <v>1347</v>
      </c>
      <c r="C845" s="77" t="s">
        <v>123</v>
      </c>
      <c r="D845" s="78">
        <v>60314</v>
      </c>
      <c r="E845" s="79" t="s">
        <v>249</v>
      </c>
      <c r="F845" s="80" t="s">
        <v>209</v>
      </c>
      <c r="G845" s="101">
        <v>38.07</v>
      </c>
      <c r="H845" s="81">
        <v>38.07</v>
      </c>
      <c r="I845" s="116">
        <v>12.69</v>
      </c>
      <c r="J845" s="81">
        <v>10.61</v>
      </c>
      <c r="K845" s="116">
        <v>2.61</v>
      </c>
      <c r="L845" s="81">
        <v>2.1800000000000002</v>
      </c>
      <c r="M845" s="81">
        <f t="shared" si="85"/>
        <v>486.91</v>
      </c>
      <c r="N845" s="81">
        <f t="shared" si="86"/>
        <v>486.91</v>
      </c>
      <c r="O845" s="38"/>
      <c r="P845" s="81">
        <v>12.69</v>
      </c>
      <c r="Q845" s="81">
        <v>2.61</v>
      </c>
      <c r="R845" s="81">
        <v>582.47</v>
      </c>
      <c r="S845" s="81">
        <v>582.47</v>
      </c>
      <c r="T845" s="64">
        <f t="shared" ref="T845:T908" si="87">N845-S845</f>
        <v>-95.56</v>
      </c>
      <c r="U845" s="81">
        <f t="shared" si="81"/>
        <v>403.92</v>
      </c>
      <c r="V845" s="81">
        <f t="shared" si="82"/>
        <v>82.99</v>
      </c>
    </row>
    <row r="846" spans="1:22" x14ac:dyDescent="0.25">
      <c r="A846" s="51" t="s">
        <v>3997</v>
      </c>
      <c r="B846" s="92" t="s">
        <v>1348</v>
      </c>
      <c r="C846" s="77" t="s">
        <v>123</v>
      </c>
      <c r="D846" s="78">
        <v>60304</v>
      </c>
      <c r="E846" s="79" t="s">
        <v>246</v>
      </c>
      <c r="F846" s="80" t="s">
        <v>209</v>
      </c>
      <c r="G846" s="101">
        <v>42.28</v>
      </c>
      <c r="H846" s="81">
        <v>42.28</v>
      </c>
      <c r="I846" s="116">
        <v>9.39</v>
      </c>
      <c r="J846" s="81">
        <v>7.85</v>
      </c>
      <c r="K846" s="116">
        <v>2.98</v>
      </c>
      <c r="L846" s="81">
        <v>2.4900000000000002</v>
      </c>
      <c r="M846" s="81">
        <f t="shared" si="85"/>
        <v>437.17</v>
      </c>
      <c r="N846" s="81">
        <f t="shared" si="86"/>
        <v>437.17</v>
      </c>
      <c r="O846" s="38"/>
      <c r="P846" s="81">
        <v>9.39</v>
      </c>
      <c r="Q846" s="81">
        <v>2.98</v>
      </c>
      <c r="R846" s="81">
        <v>523</v>
      </c>
      <c r="S846" s="81">
        <v>523</v>
      </c>
      <c r="T846" s="64">
        <f t="shared" si="87"/>
        <v>-85.829999999999984</v>
      </c>
      <c r="U846" s="81">
        <f t="shared" si="81"/>
        <v>331.89</v>
      </c>
      <c r="V846" s="81">
        <f t="shared" si="82"/>
        <v>105.27</v>
      </c>
    </row>
    <row r="847" spans="1:22" x14ac:dyDescent="0.25">
      <c r="A847" s="51" t="s">
        <v>3998</v>
      </c>
      <c r="B847" s="93" t="s">
        <v>1349</v>
      </c>
      <c r="C847" s="97"/>
      <c r="D847" s="97"/>
      <c r="E847" s="83" t="s">
        <v>251</v>
      </c>
      <c r="F847" s="97"/>
      <c r="G847" s="102"/>
      <c r="H847" s="84"/>
      <c r="I847" s="115"/>
      <c r="J847" s="84"/>
      <c r="K847" s="115"/>
      <c r="L847" s="84"/>
      <c r="M847" s="85">
        <f>SUM(M848:M852)</f>
        <v>9074.34</v>
      </c>
      <c r="N847" s="85">
        <f>SUM(N848:N852)</f>
        <v>9074.34</v>
      </c>
      <c r="O847" s="38"/>
      <c r="P847" s="84"/>
      <c r="Q847" s="84"/>
      <c r="R847" s="85">
        <v>10858.11</v>
      </c>
      <c r="S847" s="85">
        <v>10858.11</v>
      </c>
      <c r="T847" s="64">
        <f t="shared" si="87"/>
        <v>-1783.7700000000004</v>
      </c>
      <c r="U847" s="81">
        <f t="shared" ref="U847:U910" si="88">TRUNC(J847*H847,2)</f>
        <v>0</v>
      </c>
      <c r="V847" s="81">
        <f t="shared" ref="V847:V910" si="89">TRUNC(L847*H847,2)</f>
        <v>0</v>
      </c>
    </row>
    <row r="848" spans="1:22" x14ac:dyDescent="0.25">
      <c r="A848" s="51" t="s">
        <v>3999</v>
      </c>
      <c r="B848" s="92" t="s">
        <v>1350</v>
      </c>
      <c r="C848" s="77" t="s">
        <v>123</v>
      </c>
      <c r="D848" s="78">
        <v>60205</v>
      </c>
      <c r="E848" s="79" t="s">
        <v>253</v>
      </c>
      <c r="F848" s="80" t="s">
        <v>125</v>
      </c>
      <c r="G848" s="101">
        <v>50.11</v>
      </c>
      <c r="H848" s="81">
        <v>50.11</v>
      </c>
      <c r="I848" s="116">
        <v>34.159999999999997</v>
      </c>
      <c r="J848" s="81">
        <v>28.56</v>
      </c>
      <c r="K848" s="116">
        <v>23.52</v>
      </c>
      <c r="L848" s="81">
        <v>19.66</v>
      </c>
      <c r="M848" s="81">
        <f>TRUNC(((J848*G848)+(L848*G848)),2)</f>
        <v>2416.3000000000002</v>
      </c>
      <c r="N848" s="81">
        <f>TRUNC(((J848*H848)+(L848*H848)),2)</f>
        <v>2416.3000000000002</v>
      </c>
      <c r="O848" s="38"/>
      <c r="P848" s="81">
        <v>34.159999999999997</v>
      </c>
      <c r="Q848" s="81">
        <v>23.52</v>
      </c>
      <c r="R848" s="81">
        <v>2890.34</v>
      </c>
      <c r="S848" s="81">
        <v>2890.34</v>
      </c>
      <c r="T848" s="64">
        <f t="shared" si="87"/>
        <v>-474.03999999999996</v>
      </c>
      <c r="U848" s="81">
        <f t="shared" si="88"/>
        <v>1431.14</v>
      </c>
      <c r="V848" s="81">
        <f t="shared" si="89"/>
        <v>985.16</v>
      </c>
    </row>
    <row r="849" spans="1:22" x14ac:dyDescent="0.25">
      <c r="A849" s="51" t="s">
        <v>4000</v>
      </c>
      <c r="B849" s="92" t="s">
        <v>1351</v>
      </c>
      <c r="C849" s="77" t="s">
        <v>123</v>
      </c>
      <c r="D849" s="78">
        <v>60524</v>
      </c>
      <c r="E849" s="79" t="s">
        <v>221</v>
      </c>
      <c r="F849" s="80" t="s">
        <v>160</v>
      </c>
      <c r="G849" s="101">
        <v>2.5099999999999998</v>
      </c>
      <c r="H849" s="81">
        <v>2.5099999999999998</v>
      </c>
      <c r="I849" s="116">
        <v>588.54</v>
      </c>
      <c r="J849" s="81">
        <v>492.07</v>
      </c>
      <c r="K849" s="116">
        <v>0</v>
      </c>
      <c r="L849" s="81">
        <v>0</v>
      </c>
      <c r="M849" s="81">
        <f>TRUNC(((J849*G849)+(L849*G849)),2)</f>
        <v>1235.0899999999999</v>
      </c>
      <c r="N849" s="81">
        <f>TRUNC(((J849*H849)+(L849*H849)),2)</f>
        <v>1235.0899999999999</v>
      </c>
      <c r="O849" s="38"/>
      <c r="P849" s="81">
        <v>588.54</v>
      </c>
      <c r="Q849" s="81">
        <v>0</v>
      </c>
      <c r="R849" s="81">
        <v>1477.23</v>
      </c>
      <c r="S849" s="81">
        <v>1477.23</v>
      </c>
      <c r="T849" s="64">
        <f t="shared" si="87"/>
        <v>-242.1400000000001</v>
      </c>
      <c r="U849" s="81">
        <f t="shared" si="88"/>
        <v>1235.0899999999999</v>
      </c>
      <c r="V849" s="81">
        <f t="shared" si="89"/>
        <v>0</v>
      </c>
    </row>
    <row r="850" spans="1:22" ht="24" x14ac:dyDescent="0.3">
      <c r="A850" s="51" t="s">
        <v>4001</v>
      </c>
      <c r="B850" s="92" t="s">
        <v>1352</v>
      </c>
      <c r="C850" s="77" t="s">
        <v>123</v>
      </c>
      <c r="D850" s="78">
        <v>60800</v>
      </c>
      <c r="E850" s="79" t="s">
        <v>256</v>
      </c>
      <c r="F850" s="80" t="s">
        <v>160</v>
      </c>
      <c r="G850" s="101">
        <v>2.5099999999999998</v>
      </c>
      <c r="H850" s="81">
        <v>2.5099999999999998</v>
      </c>
      <c r="I850" s="116">
        <v>0.12</v>
      </c>
      <c r="J850" s="81">
        <v>0.1</v>
      </c>
      <c r="K850" s="116">
        <v>51.75</v>
      </c>
      <c r="L850" s="81">
        <v>43.26</v>
      </c>
      <c r="M850" s="81">
        <f>TRUNC(((J850*G850)+(L850*G850)),2)</f>
        <v>108.83</v>
      </c>
      <c r="N850" s="81">
        <f>TRUNC(((J850*H850)+(L850*H850)),2)</f>
        <v>108.83</v>
      </c>
      <c r="O850" s="48"/>
      <c r="P850" s="81">
        <v>0.12</v>
      </c>
      <c r="Q850" s="81">
        <v>51.75</v>
      </c>
      <c r="R850" s="81">
        <v>130.19</v>
      </c>
      <c r="S850" s="81">
        <v>130.19</v>
      </c>
      <c r="T850" s="64">
        <f t="shared" si="87"/>
        <v>-21.36</v>
      </c>
      <c r="U850" s="81">
        <f t="shared" si="88"/>
        <v>0.25</v>
      </c>
      <c r="V850" s="81">
        <f t="shared" si="89"/>
        <v>108.58</v>
      </c>
    </row>
    <row r="851" spans="1:22" x14ac:dyDescent="0.25">
      <c r="A851" s="51" t="s">
        <v>4002</v>
      </c>
      <c r="B851" s="92" t="s">
        <v>1353</v>
      </c>
      <c r="C851" s="77" t="s">
        <v>123</v>
      </c>
      <c r="D851" s="78">
        <v>60314</v>
      </c>
      <c r="E851" s="79" t="s">
        <v>249</v>
      </c>
      <c r="F851" s="80" t="s">
        <v>209</v>
      </c>
      <c r="G851" s="101">
        <v>47.05</v>
      </c>
      <c r="H851" s="81">
        <v>47.05</v>
      </c>
      <c r="I851" s="116">
        <v>12.69</v>
      </c>
      <c r="J851" s="81">
        <v>10.61</v>
      </c>
      <c r="K851" s="116">
        <v>2.61</v>
      </c>
      <c r="L851" s="81">
        <v>2.1800000000000002</v>
      </c>
      <c r="M851" s="81">
        <f>TRUNC(((J851*G851)+(L851*G851)),2)</f>
        <v>601.76</v>
      </c>
      <c r="N851" s="81">
        <f>TRUNC(((J851*H851)+(L851*H851)),2)</f>
        <v>601.76</v>
      </c>
      <c r="O851" s="38"/>
      <c r="P851" s="81">
        <v>12.69</v>
      </c>
      <c r="Q851" s="81">
        <v>2.61</v>
      </c>
      <c r="R851" s="81">
        <v>719.86</v>
      </c>
      <c r="S851" s="81">
        <v>719.86</v>
      </c>
      <c r="T851" s="64">
        <f t="shared" si="87"/>
        <v>-118.10000000000002</v>
      </c>
      <c r="U851" s="81">
        <f t="shared" si="88"/>
        <v>499.2</v>
      </c>
      <c r="V851" s="81">
        <f t="shared" si="89"/>
        <v>102.56</v>
      </c>
    </row>
    <row r="852" spans="1:22" x14ac:dyDescent="0.25">
      <c r="A852" s="51" t="s">
        <v>4003</v>
      </c>
      <c r="B852" s="92" t="s">
        <v>1354</v>
      </c>
      <c r="C852" s="77" t="s">
        <v>123</v>
      </c>
      <c r="D852" s="78">
        <v>60306</v>
      </c>
      <c r="E852" s="79" t="s">
        <v>1355</v>
      </c>
      <c r="F852" s="80" t="s">
        <v>209</v>
      </c>
      <c r="G852" s="101">
        <v>448.37</v>
      </c>
      <c r="H852" s="81">
        <v>448.37</v>
      </c>
      <c r="I852" s="116">
        <v>8.84</v>
      </c>
      <c r="J852" s="81">
        <v>7.39</v>
      </c>
      <c r="K852" s="116">
        <v>3.74</v>
      </c>
      <c r="L852" s="81">
        <v>3.12</v>
      </c>
      <c r="M852" s="81">
        <f>TRUNC(((J852*G852)+(L852*G852)),2)</f>
        <v>4712.3599999999997</v>
      </c>
      <c r="N852" s="81">
        <f>TRUNC(((J852*H852)+(L852*H852)),2)</f>
        <v>4712.3599999999997</v>
      </c>
      <c r="O852" s="38"/>
      <c r="P852" s="81">
        <v>8.84</v>
      </c>
      <c r="Q852" s="81">
        <v>3.74</v>
      </c>
      <c r="R852" s="81">
        <v>5640.49</v>
      </c>
      <c r="S852" s="81">
        <v>5640.49</v>
      </c>
      <c r="T852" s="64">
        <f t="shared" si="87"/>
        <v>-928.13000000000011</v>
      </c>
      <c r="U852" s="81">
        <f t="shared" si="88"/>
        <v>3313.45</v>
      </c>
      <c r="V852" s="81">
        <f t="shared" si="89"/>
        <v>1398.91</v>
      </c>
    </row>
    <row r="853" spans="1:22" x14ac:dyDescent="0.25">
      <c r="A853" s="51" t="s">
        <v>4004</v>
      </c>
      <c r="B853" s="93" t="s">
        <v>1356</v>
      </c>
      <c r="C853" s="97"/>
      <c r="D853" s="97"/>
      <c r="E853" s="83" t="s">
        <v>1357</v>
      </c>
      <c r="F853" s="97"/>
      <c r="G853" s="102"/>
      <c r="H853" s="84"/>
      <c r="I853" s="115"/>
      <c r="J853" s="84"/>
      <c r="K853" s="115"/>
      <c r="L853" s="84"/>
      <c r="M853" s="85">
        <f>SUM(M854:M858)</f>
        <v>3726.08</v>
      </c>
      <c r="N853" s="85">
        <f>SUM(N854:N858)</f>
        <v>3726.08</v>
      </c>
      <c r="O853" s="38"/>
      <c r="P853" s="84"/>
      <c r="Q853" s="84"/>
      <c r="R853" s="85">
        <v>4457.2299999999996</v>
      </c>
      <c r="S853" s="85">
        <v>4457.2299999999996</v>
      </c>
      <c r="T853" s="64">
        <f t="shared" si="87"/>
        <v>-731.14999999999964</v>
      </c>
      <c r="U853" s="81">
        <f t="shared" si="88"/>
        <v>0</v>
      </c>
      <c r="V853" s="81">
        <f t="shared" si="89"/>
        <v>0</v>
      </c>
    </row>
    <row r="854" spans="1:22" x14ac:dyDescent="0.25">
      <c r="A854" s="51" t="s">
        <v>4005</v>
      </c>
      <c r="B854" s="92" t="s">
        <v>1358</v>
      </c>
      <c r="C854" s="77" t="s">
        <v>123</v>
      </c>
      <c r="D854" s="78">
        <v>60205</v>
      </c>
      <c r="E854" s="79" t="s">
        <v>253</v>
      </c>
      <c r="F854" s="80" t="s">
        <v>125</v>
      </c>
      <c r="G854" s="101">
        <v>17.59</v>
      </c>
      <c r="H854" s="81">
        <v>17.59</v>
      </c>
      <c r="I854" s="116">
        <v>34.159999999999997</v>
      </c>
      <c r="J854" s="81">
        <v>28.56</v>
      </c>
      <c r="K854" s="116">
        <v>23.52</v>
      </c>
      <c r="L854" s="81">
        <v>19.66</v>
      </c>
      <c r="M854" s="81">
        <f>TRUNC(((J854*G854)+(L854*G854)),2)</f>
        <v>848.18</v>
      </c>
      <c r="N854" s="81">
        <f>TRUNC(((J854*H854)+(L854*H854)),2)</f>
        <v>848.18</v>
      </c>
      <c r="O854" s="38"/>
      <c r="P854" s="81">
        <v>34.159999999999997</v>
      </c>
      <c r="Q854" s="81">
        <v>23.52</v>
      </c>
      <c r="R854" s="81">
        <v>1014.59</v>
      </c>
      <c r="S854" s="81">
        <v>1014.59</v>
      </c>
      <c r="T854" s="64">
        <f t="shared" si="87"/>
        <v>-166.41000000000008</v>
      </c>
      <c r="U854" s="81">
        <f t="shared" si="88"/>
        <v>502.37</v>
      </c>
      <c r="V854" s="81">
        <f t="shared" si="89"/>
        <v>345.81</v>
      </c>
    </row>
    <row r="855" spans="1:22" x14ac:dyDescent="0.25">
      <c r="A855" s="51" t="s">
        <v>4006</v>
      </c>
      <c r="B855" s="92" t="s">
        <v>1359</v>
      </c>
      <c r="C855" s="77" t="s">
        <v>123</v>
      </c>
      <c r="D855" s="78">
        <v>60524</v>
      </c>
      <c r="E855" s="79" t="s">
        <v>221</v>
      </c>
      <c r="F855" s="80" t="s">
        <v>160</v>
      </c>
      <c r="G855" s="101">
        <v>1.23</v>
      </c>
      <c r="H855" s="81">
        <v>1.23</v>
      </c>
      <c r="I855" s="116">
        <v>588.54</v>
      </c>
      <c r="J855" s="81">
        <v>492.07</v>
      </c>
      <c r="K855" s="116">
        <v>0</v>
      </c>
      <c r="L855" s="81">
        <v>0</v>
      </c>
      <c r="M855" s="81">
        <f>TRUNC(((J855*G855)+(L855*G855)),2)</f>
        <v>605.24</v>
      </c>
      <c r="N855" s="81">
        <f>TRUNC(((J855*H855)+(L855*H855)),2)</f>
        <v>605.24</v>
      </c>
      <c r="O855" s="38"/>
      <c r="P855" s="81">
        <v>588.54</v>
      </c>
      <c r="Q855" s="81">
        <v>0</v>
      </c>
      <c r="R855" s="81">
        <v>723.9</v>
      </c>
      <c r="S855" s="81">
        <v>723.9</v>
      </c>
      <c r="T855" s="64">
        <f t="shared" si="87"/>
        <v>-118.65999999999997</v>
      </c>
      <c r="U855" s="81">
        <f t="shared" si="88"/>
        <v>605.24</v>
      </c>
      <c r="V855" s="81">
        <f t="shared" si="89"/>
        <v>0</v>
      </c>
    </row>
    <row r="856" spans="1:22" ht="24" x14ac:dyDescent="0.3">
      <c r="A856" s="51" t="s">
        <v>4007</v>
      </c>
      <c r="B856" s="92" t="s">
        <v>1360</v>
      </c>
      <c r="C856" s="77" t="s">
        <v>123</v>
      </c>
      <c r="D856" s="78">
        <v>60800</v>
      </c>
      <c r="E856" s="82" t="s">
        <v>3063</v>
      </c>
      <c r="F856" s="80" t="s">
        <v>160</v>
      </c>
      <c r="G856" s="101">
        <v>1.23</v>
      </c>
      <c r="H856" s="81">
        <v>1.23</v>
      </c>
      <c r="I856" s="116">
        <v>0.12</v>
      </c>
      <c r="J856" s="81">
        <v>0.1</v>
      </c>
      <c r="K856" s="116">
        <v>51.75</v>
      </c>
      <c r="L856" s="81">
        <v>43.26</v>
      </c>
      <c r="M856" s="81">
        <f>TRUNC(((J856*G856)+(L856*G856)),2)</f>
        <v>53.33</v>
      </c>
      <c r="N856" s="81">
        <f>TRUNC(((J856*H856)+(L856*H856)),2)</f>
        <v>53.33</v>
      </c>
      <c r="O856" s="48"/>
      <c r="P856" s="81">
        <v>0.12</v>
      </c>
      <c r="Q856" s="81">
        <v>51.75</v>
      </c>
      <c r="R856" s="81">
        <v>63.8</v>
      </c>
      <c r="S856" s="81">
        <v>63.8</v>
      </c>
      <c r="T856" s="64">
        <f t="shared" si="87"/>
        <v>-10.469999999999999</v>
      </c>
      <c r="U856" s="81">
        <f t="shared" si="88"/>
        <v>0.12</v>
      </c>
      <c r="V856" s="81">
        <f t="shared" si="89"/>
        <v>53.2</v>
      </c>
    </row>
    <row r="857" spans="1:22" x14ac:dyDescent="0.25">
      <c r="A857" s="51" t="s">
        <v>4008</v>
      </c>
      <c r="B857" s="92" t="s">
        <v>1361</v>
      </c>
      <c r="C857" s="77" t="s">
        <v>123</v>
      </c>
      <c r="D857" s="78">
        <v>60314</v>
      </c>
      <c r="E857" s="79" t="s">
        <v>249</v>
      </c>
      <c r="F857" s="80" t="s">
        <v>209</v>
      </c>
      <c r="G857" s="101">
        <v>93.76</v>
      </c>
      <c r="H857" s="81">
        <v>93.76</v>
      </c>
      <c r="I857" s="116">
        <v>12.69</v>
      </c>
      <c r="J857" s="81">
        <v>10.61</v>
      </c>
      <c r="K857" s="116">
        <v>2.61</v>
      </c>
      <c r="L857" s="81">
        <v>2.1800000000000002</v>
      </c>
      <c r="M857" s="81">
        <f>TRUNC(((J857*G857)+(L857*G857)),2)</f>
        <v>1199.19</v>
      </c>
      <c r="N857" s="81">
        <f>TRUNC(((J857*H857)+(L857*H857)),2)</f>
        <v>1199.19</v>
      </c>
      <c r="O857" s="38"/>
      <c r="P857" s="81">
        <v>12.69</v>
      </c>
      <c r="Q857" s="81">
        <v>2.61</v>
      </c>
      <c r="R857" s="81">
        <v>1434.52</v>
      </c>
      <c r="S857" s="81">
        <v>1434.52</v>
      </c>
      <c r="T857" s="64">
        <f t="shared" si="87"/>
        <v>-235.32999999999993</v>
      </c>
      <c r="U857" s="81">
        <f t="shared" si="88"/>
        <v>994.79</v>
      </c>
      <c r="V857" s="81">
        <f t="shared" si="89"/>
        <v>204.39</v>
      </c>
    </row>
    <row r="858" spans="1:22" x14ac:dyDescent="0.25">
      <c r="A858" s="51" t="s">
        <v>4009</v>
      </c>
      <c r="B858" s="92" t="s">
        <v>1362</v>
      </c>
      <c r="C858" s="77" t="s">
        <v>123</v>
      </c>
      <c r="D858" s="78">
        <v>60304</v>
      </c>
      <c r="E858" s="79" t="s">
        <v>246</v>
      </c>
      <c r="F858" s="80" t="s">
        <v>209</v>
      </c>
      <c r="G858" s="101">
        <v>98.66</v>
      </c>
      <c r="H858" s="81">
        <v>98.66</v>
      </c>
      <c r="I858" s="116">
        <v>9.39</v>
      </c>
      <c r="J858" s="81">
        <v>7.85</v>
      </c>
      <c r="K858" s="116">
        <v>2.98</v>
      </c>
      <c r="L858" s="81">
        <v>2.4900000000000002</v>
      </c>
      <c r="M858" s="81">
        <f>TRUNC(((J858*G858)+(L858*G858)),2)</f>
        <v>1020.14</v>
      </c>
      <c r="N858" s="81">
        <f>TRUNC(((J858*H858)+(L858*H858)),2)</f>
        <v>1020.14</v>
      </c>
      <c r="O858" s="38"/>
      <c r="P858" s="81">
        <v>9.39</v>
      </c>
      <c r="Q858" s="81">
        <v>2.98</v>
      </c>
      <c r="R858" s="81">
        <v>1220.42</v>
      </c>
      <c r="S858" s="81">
        <v>1220.42</v>
      </c>
      <c r="T858" s="64">
        <f t="shared" si="87"/>
        <v>-200.28000000000009</v>
      </c>
      <c r="U858" s="81">
        <f t="shared" si="88"/>
        <v>774.48</v>
      </c>
      <c r="V858" s="81">
        <f t="shared" si="89"/>
        <v>245.66</v>
      </c>
    </row>
    <row r="859" spans="1:22" x14ac:dyDescent="0.25">
      <c r="A859" s="51" t="s">
        <v>4010</v>
      </c>
      <c r="B859" s="93" t="s">
        <v>1363</v>
      </c>
      <c r="C859" s="97"/>
      <c r="D859" s="97"/>
      <c r="E859" s="83" t="s">
        <v>1364</v>
      </c>
      <c r="F859" s="97"/>
      <c r="G859" s="102"/>
      <c r="H859" s="84"/>
      <c r="I859" s="115"/>
      <c r="J859" s="84"/>
      <c r="K859" s="115"/>
      <c r="L859" s="84"/>
      <c r="M859" s="85">
        <f>SUM(M860:M864)</f>
        <v>7743.41</v>
      </c>
      <c r="N859" s="85">
        <f>SUM(N860:N864)</f>
        <v>7743.41</v>
      </c>
      <c r="O859" s="38"/>
      <c r="P859" s="84"/>
      <c r="Q859" s="84"/>
      <c r="R859" s="85">
        <v>9264.3700000000008</v>
      </c>
      <c r="S859" s="85">
        <v>9264.3700000000008</v>
      </c>
      <c r="T859" s="64">
        <f t="shared" si="87"/>
        <v>-1520.9600000000009</v>
      </c>
      <c r="U859" s="81">
        <f t="shared" si="88"/>
        <v>0</v>
      </c>
      <c r="V859" s="81">
        <f t="shared" si="89"/>
        <v>0</v>
      </c>
    </row>
    <row r="860" spans="1:22" x14ac:dyDescent="0.25">
      <c r="A860" s="51" t="s">
        <v>4011</v>
      </c>
      <c r="B860" s="92" t="s">
        <v>1365</v>
      </c>
      <c r="C860" s="77" t="s">
        <v>123</v>
      </c>
      <c r="D860" s="78">
        <v>60205</v>
      </c>
      <c r="E860" s="79" t="s">
        <v>253</v>
      </c>
      <c r="F860" s="80" t="s">
        <v>125</v>
      </c>
      <c r="G860" s="101">
        <v>59.38</v>
      </c>
      <c r="H860" s="81">
        <v>59.38</v>
      </c>
      <c r="I860" s="116">
        <v>34.159999999999997</v>
      </c>
      <c r="J860" s="81">
        <v>28.56</v>
      </c>
      <c r="K860" s="116">
        <v>23.52</v>
      </c>
      <c r="L860" s="81">
        <v>19.66</v>
      </c>
      <c r="M860" s="81">
        <f>TRUNC(((J860*G860)+(L860*G860)),2)</f>
        <v>2863.3</v>
      </c>
      <c r="N860" s="81">
        <f>TRUNC(((J860*H860)+(L860*H860)),2)</f>
        <v>2863.3</v>
      </c>
      <c r="O860" s="38"/>
      <c r="P860" s="81">
        <v>34.159999999999997</v>
      </c>
      <c r="Q860" s="81">
        <v>23.52</v>
      </c>
      <c r="R860" s="81">
        <v>3425.03</v>
      </c>
      <c r="S860" s="81">
        <v>3425.03</v>
      </c>
      <c r="T860" s="64">
        <f t="shared" si="87"/>
        <v>-561.73</v>
      </c>
      <c r="U860" s="81">
        <f t="shared" si="88"/>
        <v>1695.89</v>
      </c>
      <c r="V860" s="81">
        <f t="shared" si="89"/>
        <v>1167.4100000000001</v>
      </c>
    </row>
    <row r="861" spans="1:22" x14ac:dyDescent="0.25">
      <c r="A861" s="51" t="s">
        <v>4012</v>
      </c>
      <c r="B861" s="92" t="s">
        <v>1366</v>
      </c>
      <c r="C861" s="77" t="s">
        <v>123</v>
      </c>
      <c r="D861" s="78">
        <v>60524</v>
      </c>
      <c r="E861" s="79" t="s">
        <v>221</v>
      </c>
      <c r="F861" s="80" t="s">
        <v>160</v>
      </c>
      <c r="G861" s="101">
        <v>4.3499999999999996</v>
      </c>
      <c r="H861" s="81">
        <v>4.3499999999999996</v>
      </c>
      <c r="I861" s="116">
        <v>588.54</v>
      </c>
      <c r="J861" s="81">
        <v>492.07</v>
      </c>
      <c r="K861" s="116">
        <v>0</v>
      </c>
      <c r="L861" s="81">
        <v>0</v>
      </c>
      <c r="M861" s="81">
        <f>TRUNC(((J861*G861)+(L861*G861)),2)</f>
        <v>2140.5</v>
      </c>
      <c r="N861" s="81">
        <f>TRUNC(((J861*H861)+(L861*H861)),2)</f>
        <v>2140.5</v>
      </c>
      <c r="O861" s="38"/>
      <c r="P861" s="81">
        <v>588.54</v>
      </c>
      <c r="Q861" s="81">
        <v>0</v>
      </c>
      <c r="R861" s="81">
        <v>2560.14</v>
      </c>
      <c r="S861" s="81">
        <v>2560.14</v>
      </c>
      <c r="T861" s="64">
        <f t="shared" si="87"/>
        <v>-419.63999999999987</v>
      </c>
      <c r="U861" s="81">
        <f t="shared" si="88"/>
        <v>2140.5</v>
      </c>
      <c r="V861" s="81">
        <f t="shared" si="89"/>
        <v>0</v>
      </c>
    </row>
    <row r="862" spans="1:22" ht="24" x14ac:dyDescent="0.3">
      <c r="A862" s="51" t="s">
        <v>4013</v>
      </c>
      <c r="B862" s="92" t="s">
        <v>1367</v>
      </c>
      <c r="C862" s="77" t="s">
        <v>123</v>
      </c>
      <c r="D862" s="78">
        <v>60800</v>
      </c>
      <c r="E862" s="82" t="s">
        <v>3063</v>
      </c>
      <c r="F862" s="80" t="s">
        <v>160</v>
      </c>
      <c r="G862" s="101">
        <v>4.3499999999999996</v>
      </c>
      <c r="H862" s="81">
        <v>4.3499999999999996</v>
      </c>
      <c r="I862" s="116">
        <v>0.12</v>
      </c>
      <c r="J862" s="81">
        <v>0.1</v>
      </c>
      <c r="K862" s="116">
        <v>51.75</v>
      </c>
      <c r="L862" s="81">
        <v>43.26</v>
      </c>
      <c r="M862" s="81">
        <f>TRUNC(((J862*G862)+(L862*G862)),2)</f>
        <v>188.61</v>
      </c>
      <c r="N862" s="81">
        <f>TRUNC(((J862*H862)+(L862*H862)),2)</f>
        <v>188.61</v>
      </c>
      <c r="O862" s="48"/>
      <c r="P862" s="81">
        <v>0.12</v>
      </c>
      <c r="Q862" s="81">
        <v>51.75</v>
      </c>
      <c r="R862" s="81">
        <v>225.63</v>
      </c>
      <c r="S862" s="81">
        <v>225.63</v>
      </c>
      <c r="T862" s="64">
        <f t="shared" si="87"/>
        <v>-37.019999999999982</v>
      </c>
      <c r="U862" s="81">
        <f t="shared" si="88"/>
        <v>0.43</v>
      </c>
      <c r="V862" s="81">
        <f t="shared" si="89"/>
        <v>188.18</v>
      </c>
    </row>
    <row r="863" spans="1:22" x14ac:dyDescent="0.25">
      <c r="A863" s="51" t="s">
        <v>4014</v>
      </c>
      <c r="B863" s="92" t="s">
        <v>1368</v>
      </c>
      <c r="C863" s="77" t="s">
        <v>123</v>
      </c>
      <c r="D863" s="78">
        <v>60303</v>
      </c>
      <c r="E863" s="79" t="s">
        <v>244</v>
      </c>
      <c r="F863" s="80" t="s">
        <v>209</v>
      </c>
      <c r="G863" s="101">
        <v>194.59</v>
      </c>
      <c r="H863" s="81">
        <v>194.59</v>
      </c>
      <c r="I863" s="116">
        <v>9.7100000000000009</v>
      </c>
      <c r="J863" s="81">
        <v>8.11</v>
      </c>
      <c r="K863" s="116">
        <v>2.98</v>
      </c>
      <c r="L863" s="81">
        <v>2.4900000000000002</v>
      </c>
      <c r="M863" s="81">
        <f>TRUNC(((J863*G863)+(L863*G863)),2)</f>
        <v>2062.65</v>
      </c>
      <c r="N863" s="81">
        <f>TRUNC(((J863*H863)+(L863*H863)),2)</f>
        <v>2062.65</v>
      </c>
      <c r="O863" s="38"/>
      <c r="P863" s="81">
        <v>9.7100000000000009</v>
      </c>
      <c r="Q863" s="81">
        <v>2.98</v>
      </c>
      <c r="R863" s="81">
        <v>2469.34</v>
      </c>
      <c r="S863" s="81">
        <v>2469.34</v>
      </c>
      <c r="T863" s="64">
        <f t="shared" si="87"/>
        <v>-406.69000000000005</v>
      </c>
      <c r="U863" s="81">
        <f t="shared" si="88"/>
        <v>1578.12</v>
      </c>
      <c r="V863" s="81">
        <f t="shared" si="89"/>
        <v>484.52</v>
      </c>
    </row>
    <row r="864" spans="1:22" x14ac:dyDescent="0.25">
      <c r="A864" s="51" t="s">
        <v>4015</v>
      </c>
      <c r="B864" s="92" t="s">
        <v>1369</v>
      </c>
      <c r="C864" s="77" t="s">
        <v>123</v>
      </c>
      <c r="D864" s="78">
        <v>60304</v>
      </c>
      <c r="E864" s="79" t="s">
        <v>246</v>
      </c>
      <c r="F864" s="80" t="s">
        <v>209</v>
      </c>
      <c r="G864" s="101">
        <v>47.23</v>
      </c>
      <c r="H864" s="81">
        <v>47.23</v>
      </c>
      <c r="I864" s="116">
        <v>9.39</v>
      </c>
      <c r="J864" s="81">
        <v>7.85</v>
      </c>
      <c r="K864" s="116">
        <v>2.98</v>
      </c>
      <c r="L864" s="81">
        <v>2.4900000000000002</v>
      </c>
      <c r="M864" s="81">
        <f>TRUNC(((J864*G864)+(L864*G864)),2)</f>
        <v>488.35</v>
      </c>
      <c r="N864" s="81">
        <f>TRUNC(((J864*H864)+(L864*H864)),2)</f>
        <v>488.35</v>
      </c>
      <c r="O864" s="38"/>
      <c r="P864" s="81">
        <v>9.39</v>
      </c>
      <c r="Q864" s="81">
        <v>2.98</v>
      </c>
      <c r="R864" s="81">
        <v>584.23</v>
      </c>
      <c r="S864" s="81">
        <v>584.23</v>
      </c>
      <c r="T864" s="64">
        <f t="shared" si="87"/>
        <v>-95.88</v>
      </c>
      <c r="U864" s="81">
        <f t="shared" si="88"/>
        <v>370.75</v>
      </c>
      <c r="V864" s="81">
        <f t="shared" si="89"/>
        <v>117.6</v>
      </c>
    </row>
    <row r="865" spans="1:22" x14ac:dyDescent="0.25">
      <c r="A865" s="51" t="s">
        <v>4016</v>
      </c>
      <c r="B865" s="93" t="s">
        <v>1370</v>
      </c>
      <c r="C865" s="97"/>
      <c r="D865" s="97"/>
      <c r="E865" s="83" t="s">
        <v>1371</v>
      </c>
      <c r="F865" s="97"/>
      <c r="G865" s="102"/>
      <c r="H865" s="84"/>
      <c r="I865" s="115"/>
      <c r="J865" s="84"/>
      <c r="K865" s="115"/>
      <c r="L865" s="84"/>
      <c r="M865" s="85">
        <f>SUM(M866:M872)</f>
        <v>4704.2599999999993</v>
      </c>
      <c r="N865" s="85">
        <f>SUM(N866:N872)</f>
        <v>4704.2599999999993</v>
      </c>
      <c r="O865" s="38"/>
      <c r="P865" s="84"/>
      <c r="Q865" s="84"/>
      <c r="R865" s="85">
        <v>5628.38</v>
      </c>
      <c r="S865" s="85">
        <v>5628.38</v>
      </c>
      <c r="T865" s="64">
        <f t="shared" si="87"/>
        <v>-924.1200000000008</v>
      </c>
      <c r="U865" s="81">
        <f t="shared" si="88"/>
        <v>0</v>
      </c>
      <c r="V865" s="81">
        <f t="shared" si="89"/>
        <v>0</v>
      </c>
    </row>
    <row r="866" spans="1:22" x14ac:dyDescent="0.25">
      <c r="A866" s="51" t="s">
        <v>4017</v>
      </c>
      <c r="B866" s="92" t="s">
        <v>1372</v>
      </c>
      <c r="C866" s="77" t="s">
        <v>123</v>
      </c>
      <c r="D866" s="78">
        <v>60205</v>
      </c>
      <c r="E866" s="79" t="s">
        <v>253</v>
      </c>
      <c r="F866" s="80" t="s">
        <v>125</v>
      </c>
      <c r="G866" s="101">
        <v>27.88</v>
      </c>
      <c r="H866" s="81">
        <v>27.88</v>
      </c>
      <c r="I866" s="116">
        <v>34.159999999999997</v>
      </c>
      <c r="J866" s="81">
        <v>28.56</v>
      </c>
      <c r="K866" s="116">
        <v>23.52</v>
      </c>
      <c r="L866" s="81">
        <v>19.66</v>
      </c>
      <c r="M866" s="81">
        <f t="shared" ref="M866:M872" si="90">TRUNC(((J866*G866)+(L866*G866)),2)</f>
        <v>1344.37</v>
      </c>
      <c r="N866" s="81">
        <f t="shared" ref="N866:N872" si="91">TRUNC(((J866*H866)+(L866*H866)),2)</f>
        <v>1344.37</v>
      </c>
      <c r="O866" s="38"/>
      <c r="P866" s="81">
        <v>34.159999999999997</v>
      </c>
      <c r="Q866" s="81">
        <v>23.52</v>
      </c>
      <c r="R866" s="81">
        <v>1608.11</v>
      </c>
      <c r="S866" s="81">
        <v>1608.11</v>
      </c>
      <c r="T866" s="64">
        <f t="shared" si="87"/>
        <v>-263.74</v>
      </c>
      <c r="U866" s="81">
        <f t="shared" si="88"/>
        <v>796.25</v>
      </c>
      <c r="V866" s="81">
        <f t="shared" si="89"/>
        <v>548.12</v>
      </c>
    </row>
    <row r="867" spans="1:22" x14ac:dyDescent="0.25">
      <c r="A867" s="51" t="s">
        <v>4018</v>
      </c>
      <c r="B867" s="92" t="s">
        <v>1373</v>
      </c>
      <c r="C867" s="77" t="s">
        <v>123</v>
      </c>
      <c r="D867" s="78">
        <v>60524</v>
      </c>
      <c r="E867" s="79" t="s">
        <v>221</v>
      </c>
      <c r="F867" s="80" t="s">
        <v>160</v>
      </c>
      <c r="G867" s="101">
        <v>2.2799999999999998</v>
      </c>
      <c r="H867" s="81">
        <v>2.2799999999999998</v>
      </c>
      <c r="I867" s="116">
        <v>588.54</v>
      </c>
      <c r="J867" s="81">
        <v>492.07</v>
      </c>
      <c r="K867" s="116">
        <v>0</v>
      </c>
      <c r="L867" s="81">
        <v>0</v>
      </c>
      <c r="M867" s="81">
        <f t="shared" si="90"/>
        <v>1121.9100000000001</v>
      </c>
      <c r="N867" s="81">
        <f t="shared" si="91"/>
        <v>1121.9100000000001</v>
      </c>
      <c r="O867" s="38"/>
      <c r="P867" s="81">
        <v>588.54</v>
      </c>
      <c r="Q867" s="81">
        <v>0</v>
      </c>
      <c r="R867" s="81">
        <v>1341.87</v>
      </c>
      <c r="S867" s="81">
        <v>1341.87</v>
      </c>
      <c r="T867" s="64">
        <f t="shared" si="87"/>
        <v>-219.95999999999981</v>
      </c>
      <c r="U867" s="81">
        <f t="shared" si="88"/>
        <v>1121.9100000000001</v>
      </c>
      <c r="V867" s="81">
        <f t="shared" si="89"/>
        <v>0</v>
      </c>
    </row>
    <row r="868" spans="1:22" ht="24" x14ac:dyDescent="0.3">
      <c r="A868" s="51" t="s">
        <v>4019</v>
      </c>
      <c r="B868" s="92" t="s">
        <v>1374</v>
      </c>
      <c r="C868" s="77" t="s">
        <v>123</v>
      </c>
      <c r="D868" s="78">
        <v>60800</v>
      </c>
      <c r="E868" s="79" t="s">
        <v>256</v>
      </c>
      <c r="F868" s="80" t="s">
        <v>160</v>
      </c>
      <c r="G868" s="101">
        <v>2.2799999999999998</v>
      </c>
      <c r="H868" s="81">
        <v>2.2799999999999998</v>
      </c>
      <c r="I868" s="116">
        <v>0.12</v>
      </c>
      <c r="J868" s="81">
        <v>0.1</v>
      </c>
      <c r="K868" s="116">
        <v>51.75</v>
      </c>
      <c r="L868" s="81">
        <v>43.26</v>
      </c>
      <c r="M868" s="81">
        <f t="shared" si="90"/>
        <v>98.86</v>
      </c>
      <c r="N868" s="81">
        <f t="shared" si="91"/>
        <v>98.86</v>
      </c>
      <c r="O868" s="48"/>
      <c r="P868" s="81">
        <v>0.12</v>
      </c>
      <c r="Q868" s="81">
        <v>51.75</v>
      </c>
      <c r="R868" s="81">
        <v>118.26</v>
      </c>
      <c r="S868" s="81">
        <v>118.26</v>
      </c>
      <c r="T868" s="64">
        <f t="shared" si="87"/>
        <v>-19.400000000000006</v>
      </c>
      <c r="U868" s="81">
        <f t="shared" si="88"/>
        <v>0.22</v>
      </c>
      <c r="V868" s="81">
        <f t="shared" si="89"/>
        <v>98.63</v>
      </c>
    </row>
    <row r="869" spans="1:22" x14ac:dyDescent="0.25">
      <c r="A869" s="51" t="s">
        <v>4020</v>
      </c>
      <c r="B869" s="92" t="s">
        <v>1375</v>
      </c>
      <c r="C869" s="77" t="s">
        <v>123</v>
      </c>
      <c r="D869" s="78">
        <v>60314</v>
      </c>
      <c r="E869" s="79" t="s">
        <v>249</v>
      </c>
      <c r="F869" s="80" t="s">
        <v>209</v>
      </c>
      <c r="G869" s="101">
        <v>22.27</v>
      </c>
      <c r="H869" s="81">
        <v>22.27</v>
      </c>
      <c r="I869" s="116">
        <v>12.69</v>
      </c>
      <c r="J869" s="81">
        <v>10.61</v>
      </c>
      <c r="K869" s="116">
        <v>2.61</v>
      </c>
      <c r="L869" s="81">
        <v>2.1800000000000002</v>
      </c>
      <c r="M869" s="81">
        <f t="shared" si="90"/>
        <v>284.83</v>
      </c>
      <c r="N869" s="81">
        <f t="shared" si="91"/>
        <v>284.83</v>
      </c>
      <c r="O869" s="38"/>
      <c r="P869" s="81">
        <v>12.69</v>
      </c>
      <c r="Q869" s="81">
        <v>2.61</v>
      </c>
      <c r="R869" s="81">
        <v>340.73</v>
      </c>
      <c r="S869" s="81">
        <v>340.73</v>
      </c>
      <c r="T869" s="64">
        <f t="shared" si="87"/>
        <v>-55.900000000000034</v>
      </c>
      <c r="U869" s="81">
        <f t="shared" si="88"/>
        <v>236.28</v>
      </c>
      <c r="V869" s="81">
        <f t="shared" si="89"/>
        <v>48.54</v>
      </c>
    </row>
    <row r="870" spans="1:22" x14ac:dyDescent="0.25">
      <c r="A870" s="51" t="s">
        <v>4021</v>
      </c>
      <c r="B870" s="92" t="s">
        <v>1376</v>
      </c>
      <c r="C870" s="77" t="s">
        <v>123</v>
      </c>
      <c r="D870" s="78">
        <v>60303</v>
      </c>
      <c r="E870" s="79" t="s">
        <v>244</v>
      </c>
      <c r="F870" s="80" t="s">
        <v>209</v>
      </c>
      <c r="G870" s="101">
        <v>78.849999999999994</v>
      </c>
      <c r="H870" s="81">
        <v>78.849999999999994</v>
      </c>
      <c r="I870" s="116">
        <v>9.7100000000000009</v>
      </c>
      <c r="J870" s="81">
        <v>8.11</v>
      </c>
      <c r="K870" s="116">
        <v>2.98</v>
      </c>
      <c r="L870" s="81">
        <v>2.4900000000000002</v>
      </c>
      <c r="M870" s="81">
        <f t="shared" si="90"/>
        <v>835.81</v>
      </c>
      <c r="N870" s="81">
        <f t="shared" si="91"/>
        <v>835.81</v>
      </c>
      <c r="O870" s="38"/>
      <c r="P870" s="81">
        <v>9.7100000000000009</v>
      </c>
      <c r="Q870" s="81">
        <v>2.98</v>
      </c>
      <c r="R870" s="81">
        <v>1000.6</v>
      </c>
      <c r="S870" s="81">
        <v>1000.6</v>
      </c>
      <c r="T870" s="64">
        <f t="shared" si="87"/>
        <v>-164.79000000000008</v>
      </c>
      <c r="U870" s="81">
        <f t="shared" si="88"/>
        <v>639.47</v>
      </c>
      <c r="V870" s="81">
        <f t="shared" si="89"/>
        <v>196.33</v>
      </c>
    </row>
    <row r="871" spans="1:22" x14ac:dyDescent="0.25">
      <c r="A871" s="51" t="s">
        <v>4022</v>
      </c>
      <c r="B871" s="92" t="s">
        <v>1377</v>
      </c>
      <c r="C871" s="77" t="s">
        <v>123</v>
      </c>
      <c r="D871" s="78">
        <v>60304</v>
      </c>
      <c r="E871" s="79" t="s">
        <v>246</v>
      </c>
      <c r="F871" s="80" t="s">
        <v>209</v>
      </c>
      <c r="G871" s="101">
        <v>44.37</v>
      </c>
      <c r="H871" s="81">
        <v>44.37</v>
      </c>
      <c r="I871" s="116">
        <v>9.39</v>
      </c>
      <c r="J871" s="81">
        <v>7.85</v>
      </c>
      <c r="K871" s="116">
        <v>2.98</v>
      </c>
      <c r="L871" s="81">
        <v>2.4900000000000002</v>
      </c>
      <c r="M871" s="81">
        <f t="shared" si="90"/>
        <v>458.78</v>
      </c>
      <c r="N871" s="81">
        <f t="shared" si="91"/>
        <v>458.78</v>
      </c>
      <c r="O871" s="38"/>
      <c r="P871" s="81">
        <v>9.39</v>
      </c>
      <c r="Q871" s="81">
        <v>2.98</v>
      </c>
      <c r="R871" s="81">
        <v>548.85</v>
      </c>
      <c r="S871" s="81">
        <v>548.85</v>
      </c>
      <c r="T871" s="64">
        <f t="shared" si="87"/>
        <v>-90.07000000000005</v>
      </c>
      <c r="U871" s="81">
        <f t="shared" si="88"/>
        <v>348.3</v>
      </c>
      <c r="V871" s="81">
        <f t="shared" si="89"/>
        <v>110.48</v>
      </c>
    </row>
    <row r="872" spans="1:22" x14ac:dyDescent="0.25">
      <c r="A872" s="51" t="s">
        <v>4023</v>
      </c>
      <c r="B872" s="92" t="s">
        <v>1378</v>
      </c>
      <c r="C872" s="77" t="s">
        <v>123</v>
      </c>
      <c r="D872" s="78">
        <v>60305</v>
      </c>
      <c r="E872" s="79" t="s">
        <v>208</v>
      </c>
      <c r="F872" s="80" t="s">
        <v>209</v>
      </c>
      <c r="G872" s="101">
        <v>55.97</v>
      </c>
      <c r="H872" s="81">
        <v>55.97</v>
      </c>
      <c r="I872" s="116">
        <v>8.99</v>
      </c>
      <c r="J872" s="81">
        <v>7.51</v>
      </c>
      <c r="K872" s="116">
        <v>2.98</v>
      </c>
      <c r="L872" s="81">
        <v>2.4900000000000002</v>
      </c>
      <c r="M872" s="81">
        <f t="shared" si="90"/>
        <v>559.70000000000005</v>
      </c>
      <c r="N872" s="81">
        <f t="shared" si="91"/>
        <v>559.70000000000005</v>
      </c>
      <c r="O872" s="38"/>
      <c r="P872" s="81">
        <v>8.99</v>
      </c>
      <c r="Q872" s="81">
        <v>2.98</v>
      </c>
      <c r="R872" s="81">
        <v>669.96</v>
      </c>
      <c r="S872" s="81">
        <v>669.96</v>
      </c>
      <c r="T872" s="64">
        <f t="shared" si="87"/>
        <v>-110.25999999999999</v>
      </c>
      <c r="U872" s="81">
        <f t="shared" si="88"/>
        <v>420.33</v>
      </c>
      <c r="V872" s="81">
        <f t="shared" si="89"/>
        <v>139.36000000000001</v>
      </c>
    </row>
    <row r="873" spans="1:22" x14ac:dyDescent="0.25">
      <c r="A873" s="51" t="s">
        <v>4024</v>
      </c>
      <c r="B873" s="93" t="s">
        <v>1379</v>
      </c>
      <c r="C873" s="97"/>
      <c r="D873" s="97"/>
      <c r="E873" s="83" t="s">
        <v>229</v>
      </c>
      <c r="F873" s="97"/>
      <c r="G873" s="102"/>
      <c r="H873" s="84"/>
      <c r="I873" s="115"/>
      <c r="J873" s="84"/>
      <c r="K873" s="115"/>
      <c r="L873" s="84"/>
      <c r="M873" s="85">
        <f>M874</f>
        <v>75.239999999999995</v>
      </c>
      <c r="N873" s="85">
        <f>N874</f>
        <v>75.239999999999995</v>
      </c>
      <c r="O873" s="38"/>
      <c r="P873" s="84"/>
      <c r="Q873" s="84"/>
      <c r="R873" s="85">
        <v>90</v>
      </c>
      <c r="S873" s="85">
        <v>90</v>
      </c>
      <c r="T873" s="64">
        <f t="shared" si="87"/>
        <v>-14.760000000000005</v>
      </c>
      <c r="U873" s="81">
        <f t="shared" si="88"/>
        <v>0</v>
      </c>
      <c r="V873" s="81">
        <f t="shared" si="89"/>
        <v>0</v>
      </c>
    </row>
    <row r="874" spans="1:22" x14ac:dyDescent="0.25">
      <c r="A874" s="51" t="s">
        <v>4025</v>
      </c>
      <c r="B874" s="92" t="s">
        <v>1380</v>
      </c>
      <c r="C874" s="77" t="s">
        <v>123</v>
      </c>
      <c r="D874" s="78">
        <v>60487</v>
      </c>
      <c r="E874" s="79" t="s">
        <v>231</v>
      </c>
      <c r="F874" s="80" t="s">
        <v>120</v>
      </c>
      <c r="G874" s="101">
        <v>6</v>
      </c>
      <c r="H874" s="81">
        <v>6</v>
      </c>
      <c r="I874" s="116">
        <v>15</v>
      </c>
      <c r="J874" s="81">
        <v>12.54</v>
      </c>
      <c r="K874" s="116">
        <v>0</v>
      </c>
      <c r="L874" s="81">
        <v>0</v>
      </c>
      <c r="M874" s="81">
        <f>TRUNC(((J874*G874)+(L874*G874)),2)</f>
        <v>75.239999999999995</v>
      </c>
      <c r="N874" s="81">
        <f>TRUNC(((J874*H874)+(L874*H874)),2)</f>
        <v>75.239999999999995</v>
      </c>
      <c r="O874" s="38"/>
      <c r="P874" s="81">
        <v>15</v>
      </c>
      <c r="Q874" s="81">
        <v>0</v>
      </c>
      <c r="R874" s="81">
        <v>90</v>
      </c>
      <c r="S874" s="81">
        <v>90</v>
      </c>
      <c r="T874" s="64">
        <f t="shared" si="87"/>
        <v>-14.760000000000005</v>
      </c>
      <c r="U874" s="81">
        <f t="shared" si="88"/>
        <v>75.239999999999995</v>
      </c>
      <c r="V874" s="81">
        <f t="shared" si="89"/>
        <v>0</v>
      </c>
    </row>
    <row r="875" spans="1:22" x14ac:dyDescent="0.25">
      <c r="A875" s="51" t="s">
        <v>4026</v>
      </c>
      <c r="B875" s="91" t="s">
        <v>1381</v>
      </c>
      <c r="C875" s="95"/>
      <c r="D875" s="95"/>
      <c r="E875" s="74" t="s">
        <v>48</v>
      </c>
      <c r="F875" s="95"/>
      <c r="G875" s="100"/>
      <c r="H875" s="75"/>
      <c r="I875" s="115"/>
      <c r="J875" s="75"/>
      <c r="K875" s="115"/>
      <c r="L875" s="75"/>
      <c r="M875" s="76">
        <f>SUM(M876:M919)</f>
        <v>15149.269999999999</v>
      </c>
      <c r="N875" s="76">
        <f>SUM(N876:N919)</f>
        <v>15149.269999999999</v>
      </c>
      <c r="O875" s="38"/>
      <c r="P875" s="75"/>
      <c r="Q875" s="75"/>
      <c r="R875" s="76">
        <v>18121.330000000002</v>
      </c>
      <c r="S875" s="76">
        <v>18121.330000000002</v>
      </c>
      <c r="T875" s="64">
        <f t="shared" si="87"/>
        <v>-2972.0600000000031</v>
      </c>
      <c r="U875" s="81">
        <f t="shared" si="88"/>
        <v>0</v>
      </c>
      <c r="V875" s="81">
        <f t="shared" si="89"/>
        <v>0</v>
      </c>
    </row>
    <row r="876" spans="1:22" x14ac:dyDescent="0.25">
      <c r="A876" s="51" t="s">
        <v>4027</v>
      </c>
      <c r="B876" s="92" t="s">
        <v>1382</v>
      </c>
      <c r="C876" s="77" t="s">
        <v>123</v>
      </c>
      <c r="D876" s="78">
        <v>80903</v>
      </c>
      <c r="E876" s="79" t="s">
        <v>1383</v>
      </c>
      <c r="F876" s="80" t="s">
        <v>120</v>
      </c>
      <c r="G876" s="101">
        <v>7</v>
      </c>
      <c r="H876" s="81">
        <v>7</v>
      </c>
      <c r="I876" s="116">
        <v>61.86</v>
      </c>
      <c r="J876" s="81">
        <v>51.72</v>
      </c>
      <c r="K876" s="116">
        <v>20.170000000000002</v>
      </c>
      <c r="L876" s="81">
        <v>16.86</v>
      </c>
      <c r="M876" s="81">
        <f t="shared" ref="M876:M919" si="92">TRUNC(((J876*G876)+(L876*G876)),2)</f>
        <v>480.06</v>
      </c>
      <c r="N876" s="81">
        <f t="shared" ref="N876:N919" si="93">TRUNC(((J876*H876)+(L876*H876)),2)</f>
        <v>480.06</v>
      </c>
      <c r="O876" s="38"/>
      <c r="P876" s="81">
        <v>61.86</v>
      </c>
      <c r="Q876" s="81">
        <v>20.170000000000002</v>
      </c>
      <c r="R876" s="81">
        <v>574.21</v>
      </c>
      <c r="S876" s="81">
        <v>574.21</v>
      </c>
      <c r="T876" s="64">
        <f t="shared" si="87"/>
        <v>-94.150000000000034</v>
      </c>
      <c r="U876" s="81">
        <f t="shared" si="88"/>
        <v>362.04</v>
      </c>
      <c r="V876" s="81">
        <f t="shared" si="89"/>
        <v>118.02</v>
      </c>
    </row>
    <row r="877" spans="1:22" x14ac:dyDescent="0.25">
      <c r="A877" s="51" t="s">
        <v>4028</v>
      </c>
      <c r="B877" s="92" t="s">
        <v>1384</v>
      </c>
      <c r="C877" s="77" t="s">
        <v>123</v>
      </c>
      <c r="D877" s="78">
        <v>80905</v>
      </c>
      <c r="E877" s="79" t="s">
        <v>1385</v>
      </c>
      <c r="F877" s="80" t="s">
        <v>120</v>
      </c>
      <c r="G877" s="101">
        <v>3</v>
      </c>
      <c r="H877" s="81">
        <v>3</v>
      </c>
      <c r="I877" s="116">
        <v>106.09</v>
      </c>
      <c r="J877" s="81">
        <v>88.7</v>
      </c>
      <c r="K877" s="116">
        <v>31.76</v>
      </c>
      <c r="L877" s="81">
        <v>26.55</v>
      </c>
      <c r="M877" s="81">
        <f t="shared" si="92"/>
        <v>345.75</v>
      </c>
      <c r="N877" s="81">
        <f t="shared" si="93"/>
        <v>345.75</v>
      </c>
      <c r="O877" s="38"/>
      <c r="P877" s="81">
        <v>106.09</v>
      </c>
      <c r="Q877" s="81">
        <v>31.76</v>
      </c>
      <c r="R877" s="81">
        <v>413.55</v>
      </c>
      <c r="S877" s="81">
        <v>413.55</v>
      </c>
      <c r="T877" s="64">
        <f t="shared" si="87"/>
        <v>-67.800000000000011</v>
      </c>
      <c r="U877" s="81">
        <f t="shared" si="88"/>
        <v>266.10000000000002</v>
      </c>
      <c r="V877" s="81">
        <f t="shared" si="89"/>
        <v>79.650000000000006</v>
      </c>
    </row>
    <row r="878" spans="1:22" x14ac:dyDescent="0.25">
      <c r="A878" s="51" t="s">
        <v>4029</v>
      </c>
      <c r="B878" s="92" t="s">
        <v>1386</v>
      </c>
      <c r="C878" s="77" t="s">
        <v>123</v>
      </c>
      <c r="D878" s="78">
        <v>80911</v>
      </c>
      <c r="E878" s="79" t="s">
        <v>1387</v>
      </c>
      <c r="F878" s="80" t="s">
        <v>120</v>
      </c>
      <c r="G878" s="101">
        <v>2</v>
      </c>
      <c r="H878" s="81">
        <v>2</v>
      </c>
      <c r="I878" s="116">
        <v>337.19</v>
      </c>
      <c r="J878" s="81">
        <v>281.92</v>
      </c>
      <c r="K878" s="116">
        <v>42.97</v>
      </c>
      <c r="L878" s="81">
        <v>35.92</v>
      </c>
      <c r="M878" s="81">
        <f t="shared" si="92"/>
        <v>635.67999999999995</v>
      </c>
      <c r="N878" s="81">
        <f t="shared" si="93"/>
        <v>635.67999999999995</v>
      </c>
      <c r="O878" s="38"/>
      <c r="P878" s="81">
        <v>337.19</v>
      </c>
      <c r="Q878" s="81">
        <v>42.97</v>
      </c>
      <c r="R878" s="81">
        <v>760.32</v>
      </c>
      <c r="S878" s="81">
        <v>760.32</v>
      </c>
      <c r="T878" s="64">
        <f t="shared" si="87"/>
        <v>-124.6400000000001</v>
      </c>
      <c r="U878" s="81">
        <f t="shared" si="88"/>
        <v>563.84</v>
      </c>
      <c r="V878" s="81">
        <f t="shared" si="89"/>
        <v>71.84</v>
      </c>
    </row>
    <row r="879" spans="1:22" x14ac:dyDescent="0.25">
      <c r="A879" s="51" t="s">
        <v>4030</v>
      </c>
      <c r="B879" s="92" t="s">
        <v>1388</v>
      </c>
      <c r="C879" s="77" t="s">
        <v>123</v>
      </c>
      <c r="D879" s="78">
        <v>81004</v>
      </c>
      <c r="E879" s="79" t="s">
        <v>1389</v>
      </c>
      <c r="F879" s="80" t="s">
        <v>138</v>
      </c>
      <c r="G879" s="101">
        <v>15</v>
      </c>
      <c r="H879" s="81">
        <v>15</v>
      </c>
      <c r="I879" s="116">
        <v>10</v>
      </c>
      <c r="J879" s="81">
        <v>8.36</v>
      </c>
      <c r="K879" s="116">
        <v>4.82</v>
      </c>
      <c r="L879" s="81">
        <v>4.03</v>
      </c>
      <c r="M879" s="81">
        <f t="shared" si="92"/>
        <v>185.85</v>
      </c>
      <c r="N879" s="81">
        <f t="shared" si="93"/>
        <v>185.85</v>
      </c>
      <c r="O879" s="38"/>
      <c r="P879" s="81">
        <v>10</v>
      </c>
      <c r="Q879" s="81">
        <v>4.82</v>
      </c>
      <c r="R879" s="81">
        <v>222.3</v>
      </c>
      <c r="S879" s="81">
        <v>222.3</v>
      </c>
      <c r="T879" s="64">
        <f t="shared" si="87"/>
        <v>-36.450000000000017</v>
      </c>
      <c r="U879" s="81">
        <f t="shared" si="88"/>
        <v>125.4</v>
      </c>
      <c r="V879" s="81">
        <f t="shared" si="89"/>
        <v>60.45</v>
      </c>
    </row>
    <row r="880" spans="1:22" x14ac:dyDescent="0.25">
      <c r="A880" s="51" t="s">
        <v>4031</v>
      </c>
      <c r="B880" s="92" t="s">
        <v>1390</v>
      </c>
      <c r="C880" s="77" t="s">
        <v>123</v>
      </c>
      <c r="D880" s="78">
        <v>81006</v>
      </c>
      <c r="E880" s="79" t="s">
        <v>1391</v>
      </c>
      <c r="F880" s="80" t="s">
        <v>138</v>
      </c>
      <c r="G880" s="101">
        <v>24</v>
      </c>
      <c r="H880" s="81">
        <v>24</v>
      </c>
      <c r="I880" s="116">
        <v>15.37</v>
      </c>
      <c r="J880" s="81">
        <v>12.85</v>
      </c>
      <c r="K880" s="116">
        <v>8.33</v>
      </c>
      <c r="L880" s="81">
        <v>6.96</v>
      </c>
      <c r="M880" s="81">
        <f t="shared" si="92"/>
        <v>475.44</v>
      </c>
      <c r="N880" s="81">
        <f t="shared" si="93"/>
        <v>475.44</v>
      </c>
      <c r="O880" s="38"/>
      <c r="P880" s="81">
        <v>15.37</v>
      </c>
      <c r="Q880" s="81">
        <v>8.33</v>
      </c>
      <c r="R880" s="81">
        <v>568.79999999999995</v>
      </c>
      <c r="S880" s="81">
        <v>568.79999999999995</v>
      </c>
      <c r="T880" s="64">
        <f t="shared" si="87"/>
        <v>-93.359999999999957</v>
      </c>
      <c r="U880" s="81">
        <f t="shared" si="88"/>
        <v>308.39999999999998</v>
      </c>
      <c r="V880" s="81">
        <f t="shared" si="89"/>
        <v>167.04</v>
      </c>
    </row>
    <row r="881" spans="1:22" x14ac:dyDescent="0.25">
      <c r="A881" s="51" t="s">
        <v>4032</v>
      </c>
      <c r="B881" s="92" t="s">
        <v>1392</v>
      </c>
      <c r="C881" s="77" t="s">
        <v>123</v>
      </c>
      <c r="D881" s="78">
        <v>81009</v>
      </c>
      <c r="E881" s="79" t="s">
        <v>1393</v>
      </c>
      <c r="F881" s="80" t="s">
        <v>138</v>
      </c>
      <c r="G881" s="101">
        <v>12</v>
      </c>
      <c r="H881" s="81">
        <v>12</v>
      </c>
      <c r="I881" s="116">
        <v>52.71</v>
      </c>
      <c r="J881" s="81">
        <v>44.07</v>
      </c>
      <c r="K881" s="116">
        <v>17.739999999999998</v>
      </c>
      <c r="L881" s="81">
        <v>14.83</v>
      </c>
      <c r="M881" s="81">
        <f t="shared" si="92"/>
        <v>706.8</v>
      </c>
      <c r="N881" s="81">
        <f t="shared" si="93"/>
        <v>706.8</v>
      </c>
      <c r="O881" s="38"/>
      <c r="P881" s="81">
        <v>52.71</v>
      </c>
      <c r="Q881" s="81">
        <v>17.739999999999998</v>
      </c>
      <c r="R881" s="81">
        <v>845.4</v>
      </c>
      <c r="S881" s="81">
        <v>845.4</v>
      </c>
      <c r="T881" s="64">
        <f t="shared" si="87"/>
        <v>-138.60000000000002</v>
      </c>
      <c r="U881" s="81">
        <f t="shared" si="88"/>
        <v>528.84</v>
      </c>
      <c r="V881" s="81">
        <f t="shared" si="89"/>
        <v>177.96</v>
      </c>
    </row>
    <row r="882" spans="1:22" ht="36" x14ac:dyDescent="0.3">
      <c r="A882" s="51" t="s">
        <v>4033</v>
      </c>
      <c r="B882" s="92" t="s">
        <v>1394</v>
      </c>
      <c r="C882" s="77" t="s">
        <v>194</v>
      </c>
      <c r="D882" s="78">
        <v>94785</v>
      </c>
      <c r="E882" s="79" t="s">
        <v>1395</v>
      </c>
      <c r="F882" s="80" t="s">
        <v>120</v>
      </c>
      <c r="G882" s="101">
        <v>1</v>
      </c>
      <c r="H882" s="81">
        <v>1</v>
      </c>
      <c r="I882" s="116">
        <v>17.989999999999998</v>
      </c>
      <c r="J882" s="81">
        <v>15.04</v>
      </c>
      <c r="K882" s="116">
        <v>8.6</v>
      </c>
      <c r="L882" s="81">
        <v>7.19</v>
      </c>
      <c r="M882" s="81">
        <f t="shared" si="92"/>
        <v>22.23</v>
      </c>
      <c r="N882" s="81">
        <f t="shared" si="93"/>
        <v>22.23</v>
      </c>
      <c r="O882" s="49"/>
      <c r="P882" s="81">
        <v>17.989999999999998</v>
      </c>
      <c r="Q882" s="81">
        <v>8.6</v>
      </c>
      <c r="R882" s="81">
        <v>26.59</v>
      </c>
      <c r="S882" s="81">
        <v>26.59</v>
      </c>
      <c r="T882" s="64">
        <f t="shared" si="87"/>
        <v>-4.3599999999999994</v>
      </c>
      <c r="U882" s="81">
        <f t="shared" si="88"/>
        <v>15.04</v>
      </c>
      <c r="V882" s="81">
        <f t="shared" si="89"/>
        <v>7.19</v>
      </c>
    </row>
    <row r="883" spans="1:22" x14ac:dyDescent="0.3">
      <c r="A883" s="51" t="s">
        <v>4034</v>
      </c>
      <c r="B883" s="92" t="s">
        <v>1396</v>
      </c>
      <c r="C883" s="77" t="s">
        <v>123</v>
      </c>
      <c r="D883" s="78">
        <v>81058</v>
      </c>
      <c r="E883" s="79" t="s">
        <v>1397</v>
      </c>
      <c r="F883" s="80" t="s">
        <v>120</v>
      </c>
      <c r="G883" s="101">
        <v>1</v>
      </c>
      <c r="H883" s="81">
        <v>1</v>
      </c>
      <c r="I883" s="116">
        <v>31.64</v>
      </c>
      <c r="J883" s="81">
        <v>26.45</v>
      </c>
      <c r="K883" s="116">
        <v>5.23</v>
      </c>
      <c r="L883" s="81">
        <v>4.37</v>
      </c>
      <c r="M883" s="81">
        <f t="shared" si="92"/>
        <v>30.82</v>
      </c>
      <c r="N883" s="81">
        <f t="shared" si="93"/>
        <v>30.82</v>
      </c>
      <c r="O883" s="48"/>
      <c r="P883" s="81">
        <v>31.64</v>
      </c>
      <c r="Q883" s="81">
        <v>5.23</v>
      </c>
      <c r="R883" s="81">
        <v>36.869999999999997</v>
      </c>
      <c r="S883" s="81">
        <v>36.869999999999997</v>
      </c>
      <c r="T883" s="64">
        <f t="shared" si="87"/>
        <v>-6.0499999999999972</v>
      </c>
      <c r="U883" s="81">
        <f t="shared" si="88"/>
        <v>26.45</v>
      </c>
      <c r="V883" s="81">
        <f t="shared" si="89"/>
        <v>4.37</v>
      </c>
    </row>
    <row r="884" spans="1:22" x14ac:dyDescent="0.25">
      <c r="A884" s="51" t="s">
        <v>4035</v>
      </c>
      <c r="B884" s="92" t="s">
        <v>1398</v>
      </c>
      <c r="C884" s="77" t="s">
        <v>123</v>
      </c>
      <c r="D884" s="78">
        <v>81067</v>
      </c>
      <c r="E884" s="79" t="s">
        <v>1070</v>
      </c>
      <c r="F884" s="80" t="s">
        <v>120</v>
      </c>
      <c r="G884" s="101">
        <v>13</v>
      </c>
      <c r="H884" s="81">
        <v>13</v>
      </c>
      <c r="I884" s="116">
        <v>2.23</v>
      </c>
      <c r="J884" s="81">
        <v>1.86</v>
      </c>
      <c r="K884" s="116">
        <v>3.37</v>
      </c>
      <c r="L884" s="81">
        <v>2.81</v>
      </c>
      <c r="M884" s="81">
        <f t="shared" si="92"/>
        <v>60.71</v>
      </c>
      <c r="N884" s="81">
        <f t="shared" si="93"/>
        <v>60.71</v>
      </c>
      <c r="O884" s="38"/>
      <c r="P884" s="81">
        <v>2.23</v>
      </c>
      <c r="Q884" s="81">
        <v>3.37</v>
      </c>
      <c r="R884" s="81">
        <v>72.8</v>
      </c>
      <c r="S884" s="81">
        <v>72.8</v>
      </c>
      <c r="T884" s="64">
        <f t="shared" si="87"/>
        <v>-12.089999999999996</v>
      </c>
      <c r="U884" s="81">
        <f t="shared" si="88"/>
        <v>24.18</v>
      </c>
      <c r="V884" s="81">
        <f t="shared" si="89"/>
        <v>36.53</v>
      </c>
    </row>
    <row r="885" spans="1:22" x14ac:dyDescent="0.3">
      <c r="A885" s="51" t="s">
        <v>4036</v>
      </c>
      <c r="B885" s="92" t="s">
        <v>1399</v>
      </c>
      <c r="C885" s="77" t="s">
        <v>123</v>
      </c>
      <c r="D885" s="78">
        <v>81069</v>
      </c>
      <c r="E885" s="79" t="s">
        <v>482</v>
      </c>
      <c r="F885" s="80" t="s">
        <v>120</v>
      </c>
      <c r="G885" s="101">
        <v>7</v>
      </c>
      <c r="H885" s="81">
        <v>7</v>
      </c>
      <c r="I885" s="116">
        <v>5.5</v>
      </c>
      <c r="J885" s="81">
        <v>4.59</v>
      </c>
      <c r="K885" s="116">
        <v>5.23</v>
      </c>
      <c r="L885" s="81">
        <v>4.37</v>
      </c>
      <c r="M885" s="81">
        <f t="shared" si="92"/>
        <v>62.72</v>
      </c>
      <c r="N885" s="81">
        <f t="shared" si="93"/>
        <v>62.72</v>
      </c>
      <c r="O885" s="48"/>
      <c r="P885" s="81">
        <v>5.5</v>
      </c>
      <c r="Q885" s="81">
        <v>5.23</v>
      </c>
      <c r="R885" s="81">
        <v>75.11</v>
      </c>
      <c r="S885" s="81">
        <v>75.11</v>
      </c>
      <c r="T885" s="64">
        <f t="shared" si="87"/>
        <v>-12.39</v>
      </c>
      <c r="U885" s="81">
        <f t="shared" si="88"/>
        <v>32.130000000000003</v>
      </c>
      <c r="V885" s="81">
        <f t="shared" si="89"/>
        <v>30.59</v>
      </c>
    </row>
    <row r="886" spans="1:22" x14ac:dyDescent="0.25">
      <c r="A886" s="51" t="s">
        <v>4037</v>
      </c>
      <c r="B886" s="92" t="s">
        <v>1400</v>
      </c>
      <c r="C886" s="77" t="s">
        <v>123</v>
      </c>
      <c r="D886" s="78">
        <v>81072</v>
      </c>
      <c r="E886" s="79" t="s">
        <v>1401</v>
      </c>
      <c r="F886" s="80" t="s">
        <v>120</v>
      </c>
      <c r="G886" s="101">
        <v>4</v>
      </c>
      <c r="H886" s="81">
        <v>4</v>
      </c>
      <c r="I886" s="116">
        <v>27.25</v>
      </c>
      <c r="J886" s="81">
        <v>22.78</v>
      </c>
      <c r="K886" s="116">
        <v>6.92</v>
      </c>
      <c r="L886" s="81">
        <v>5.78</v>
      </c>
      <c r="M886" s="81">
        <f t="shared" si="92"/>
        <v>114.24</v>
      </c>
      <c r="N886" s="81">
        <f t="shared" si="93"/>
        <v>114.24</v>
      </c>
      <c r="O886" s="38"/>
      <c r="P886" s="81">
        <v>27.25</v>
      </c>
      <c r="Q886" s="81">
        <v>6.92</v>
      </c>
      <c r="R886" s="81">
        <v>136.68</v>
      </c>
      <c r="S886" s="81">
        <v>136.68</v>
      </c>
      <c r="T886" s="64">
        <f t="shared" si="87"/>
        <v>-22.440000000000012</v>
      </c>
      <c r="U886" s="81">
        <f t="shared" si="88"/>
        <v>91.12</v>
      </c>
      <c r="V886" s="81">
        <f t="shared" si="89"/>
        <v>23.12</v>
      </c>
    </row>
    <row r="887" spans="1:22" ht="36" x14ac:dyDescent="0.3">
      <c r="A887" s="51" t="s">
        <v>4038</v>
      </c>
      <c r="B887" s="92" t="s">
        <v>1402</v>
      </c>
      <c r="C887" s="77" t="s">
        <v>194</v>
      </c>
      <c r="D887" s="78">
        <v>94790</v>
      </c>
      <c r="E887" s="79" t="s">
        <v>1403</v>
      </c>
      <c r="F887" s="80" t="s">
        <v>120</v>
      </c>
      <c r="G887" s="101">
        <v>1</v>
      </c>
      <c r="H887" s="81">
        <v>1</v>
      </c>
      <c r="I887" s="116">
        <v>374.61</v>
      </c>
      <c r="J887" s="81">
        <v>313.20999999999998</v>
      </c>
      <c r="K887" s="116">
        <v>11.45</v>
      </c>
      <c r="L887" s="81">
        <v>9.57</v>
      </c>
      <c r="M887" s="81">
        <f t="shared" si="92"/>
        <v>322.77999999999997</v>
      </c>
      <c r="N887" s="81">
        <f t="shared" si="93"/>
        <v>322.77999999999997</v>
      </c>
      <c r="O887" s="49"/>
      <c r="P887" s="81">
        <v>374.61</v>
      </c>
      <c r="Q887" s="81">
        <v>11.45</v>
      </c>
      <c r="R887" s="81">
        <v>386.06</v>
      </c>
      <c r="S887" s="81">
        <v>386.06</v>
      </c>
      <c r="T887" s="64">
        <f t="shared" si="87"/>
        <v>-63.28000000000003</v>
      </c>
      <c r="U887" s="81">
        <f t="shared" si="88"/>
        <v>313.20999999999998</v>
      </c>
      <c r="V887" s="81">
        <f t="shared" si="89"/>
        <v>9.57</v>
      </c>
    </row>
    <row r="888" spans="1:22" x14ac:dyDescent="0.25">
      <c r="A888" s="51" t="s">
        <v>4039</v>
      </c>
      <c r="B888" s="92" t="s">
        <v>1404</v>
      </c>
      <c r="C888" s="77" t="s">
        <v>123</v>
      </c>
      <c r="D888" s="78">
        <v>81103</v>
      </c>
      <c r="E888" s="79" t="s">
        <v>1405</v>
      </c>
      <c r="F888" s="80" t="s">
        <v>120</v>
      </c>
      <c r="G888" s="101">
        <v>2</v>
      </c>
      <c r="H888" s="81">
        <v>2</v>
      </c>
      <c r="I888" s="116">
        <v>2.7</v>
      </c>
      <c r="J888" s="81">
        <v>2.25</v>
      </c>
      <c r="K888" s="116">
        <v>3.37</v>
      </c>
      <c r="L888" s="81">
        <v>2.81</v>
      </c>
      <c r="M888" s="81">
        <f t="shared" si="92"/>
        <v>10.119999999999999</v>
      </c>
      <c r="N888" s="81">
        <f t="shared" si="93"/>
        <v>10.119999999999999</v>
      </c>
      <c r="O888" s="38"/>
      <c r="P888" s="81">
        <v>2.7</v>
      </c>
      <c r="Q888" s="81">
        <v>3.37</v>
      </c>
      <c r="R888" s="81">
        <v>12.14</v>
      </c>
      <c r="S888" s="81">
        <v>12.14</v>
      </c>
      <c r="T888" s="64">
        <f t="shared" si="87"/>
        <v>-2.0200000000000014</v>
      </c>
      <c r="U888" s="81">
        <f t="shared" si="88"/>
        <v>4.5</v>
      </c>
      <c r="V888" s="81">
        <f t="shared" si="89"/>
        <v>5.62</v>
      </c>
    </row>
    <row r="889" spans="1:22" x14ac:dyDescent="0.25">
      <c r="A889" s="51" t="s">
        <v>4040</v>
      </c>
      <c r="B889" s="92" t="s">
        <v>1406</v>
      </c>
      <c r="C889" s="77" t="s">
        <v>123</v>
      </c>
      <c r="D889" s="78">
        <v>81105</v>
      </c>
      <c r="E889" s="79" t="s">
        <v>1080</v>
      </c>
      <c r="F889" s="80" t="s">
        <v>120</v>
      </c>
      <c r="G889" s="101">
        <v>4</v>
      </c>
      <c r="H889" s="81">
        <v>4</v>
      </c>
      <c r="I889" s="116">
        <v>6.13</v>
      </c>
      <c r="J889" s="81">
        <v>5.12</v>
      </c>
      <c r="K889" s="116">
        <v>5.23</v>
      </c>
      <c r="L889" s="81">
        <v>4.37</v>
      </c>
      <c r="M889" s="81">
        <f t="shared" si="92"/>
        <v>37.96</v>
      </c>
      <c r="N889" s="81">
        <f t="shared" si="93"/>
        <v>37.96</v>
      </c>
      <c r="O889" s="38"/>
      <c r="P889" s="81">
        <v>6.13</v>
      </c>
      <c r="Q889" s="81">
        <v>5.23</v>
      </c>
      <c r="R889" s="81">
        <v>45.44</v>
      </c>
      <c r="S889" s="81">
        <v>45.44</v>
      </c>
      <c r="T889" s="64">
        <f t="shared" si="87"/>
        <v>-7.4799999999999969</v>
      </c>
      <c r="U889" s="81">
        <f t="shared" si="88"/>
        <v>20.48</v>
      </c>
      <c r="V889" s="81">
        <f t="shared" si="89"/>
        <v>17.48</v>
      </c>
    </row>
    <row r="890" spans="1:22" x14ac:dyDescent="0.25">
      <c r="A890" s="51" t="s">
        <v>4041</v>
      </c>
      <c r="B890" s="92" t="s">
        <v>1407</v>
      </c>
      <c r="C890" s="77" t="s">
        <v>123</v>
      </c>
      <c r="D890" s="78">
        <v>81108</v>
      </c>
      <c r="E890" s="79" t="s">
        <v>1408</v>
      </c>
      <c r="F890" s="80" t="s">
        <v>120</v>
      </c>
      <c r="G890" s="101">
        <v>3</v>
      </c>
      <c r="H890" s="81">
        <v>3</v>
      </c>
      <c r="I890" s="116">
        <v>38.58</v>
      </c>
      <c r="J890" s="81">
        <v>32.25</v>
      </c>
      <c r="K890" s="116">
        <v>6.92</v>
      </c>
      <c r="L890" s="81">
        <v>5.78</v>
      </c>
      <c r="M890" s="81">
        <f t="shared" si="92"/>
        <v>114.09</v>
      </c>
      <c r="N890" s="81">
        <f t="shared" si="93"/>
        <v>114.09</v>
      </c>
      <c r="O890" s="38"/>
      <c r="P890" s="81">
        <v>38.58</v>
      </c>
      <c r="Q890" s="81">
        <v>6.92</v>
      </c>
      <c r="R890" s="81">
        <v>136.5</v>
      </c>
      <c r="S890" s="81">
        <v>136.5</v>
      </c>
      <c r="T890" s="64">
        <f t="shared" si="87"/>
        <v>-22.409999999999997</v>
      </c>
      <c r="U890" s="81">
        <f t="shared" si="88"/>
        <v>96.75</v>
      </c>
      <c r="V890" s="81">
        <f t="shared" si="89"/>
        <v>17.34</v>
      </c>
    </row>
    <row r="891" spans="1:22" x14ac:dyDescent="0.25">
      <c r="A891" s="51" t="s">
        <v>4042</v>
      </c>
      <c r="B891" s="92" t="s">
        <v>1409</v>
      </c>
      <c r="C891" s="77" t="s">
        <v>123</v>
      </c>
      <c r="D891" s="78">
        <v>81132</v>
      </c>
      <c r="E891" s="79" t="s">
        <v>1076</v>
      </c>
      <c r="F891" s="80" t="s">
        <v>120</v>
      </c>
      <c r="G891" s="101">
        <v>3</v>
      </c>
      <c r="H891" s="81">
        <v>3</v>
      </c>
      <c r="I891" s="116">
        <v>5.45</v>
      </c>
      <c r="J891" s="81">
        <v>4.55</v>
      </c>
      <c r="K891" s="116">
        <v>5.61</v>
      </c>
      <c r="L891" s="81">
        <v>4.6900000000000004</v>
      </c>
      <c r="M891" s="81">
        <f t="shared" si="92"/>
        <v>27.72</v>
      </c>
      <c r="N891" s="81">
        <f t="shared" si="93"/>
        <v>27.72</v>
      </c>
      <c r="O891" s="38"/>
      <c r="P891" s="81">
        <v>5.45</v>
      </c>
      <c r="Q891" s="81">
        <v>5.61</v>
      </c>
      <c r="R891" s="81">
        <v>33.18</v>
      </c>
      <c r="S891" s="81">
        <v>33.18</v>
      </c>
      <c r="T891" s="64">
        <f t="shared" si="87"/>
        <v>-5.4600000000000009</v>
      </c>
      <c r="U891" s="81">
        <f t="shared" si="88"/>
        <v>13.65</v>
      </c>
      <c r="V891" s="81">
        <f t="shared" si="89"/>
        <v>14.07</v>
      </c>
    </row>
    <row r="892" spans="1:22" x14ac:dyDescent="0.25">
      <c r="A892" s="51" t="s">
        <v>4043</v>
      </c>
      <c r="B892" s="92" t="s">
        <v>1410</v>
      </c>
      <c r="C892" s="77" t="s">
        <v>123</v>
      </c>
      <c r="D892" s="78">
        <v>81322</v>
      </c>
      <c r="E892" s="79" t="s">
        <v>1090</v>
      </c>
      <c r="F892" s="80" t="s">
        <v>120</v>
      </c>
      <c r="G892" s="101">
        <v>5</v>
      </c>
      <c r="H892" s="81">
        <v>5</v>
      </c>
      <c r="I892" s="116">
        <v>2.2799999999999998</v>
      </c>
      <c r="J892" s="81">
        <v>1.9</v>
      </c>
      <c r="K892" s="116">
        <v>6.72</v>
      </c>
      <c r="L892" s="81">
        <v>5.61</v>
      </c>
      <c r="M892" s="81">
        <f t="shared" si="92"/>
        <v>37.549999999999997</v>
      </c>
      <c r="N892" s="81">
        <f t="shared" si="93"/>
        <v>37.549999999999997</v>
      </c>
      <c r="O892" s="38"/>
      <c r="P892" s="81">
        <v>2.2799999999999998</v>
      </c>
      <c r="Q892" s="81">
        <v>6.72</v>
      </c>
      <c r="R892" s="81">
        <v>45</v>
      </c>
      <c r="S892" s="81">
        <v>45</v>
      </c>
      <c r="T892" s="64">
        <f t="shared" si="87"/>
        <v>-7.4500000000000028</v>
      </c>
      <c r="U892" s="81">
        <f t="shared" si="88"/>
        <v>9.5</v>
      </c>
      <c r="V892" s="81">
        <f t="shared" si="89"/>
        <v>28.05</v>
      </c>
    </row>
    <row r="893" spans="1:22" x14ac:dyDescent="0.25">
      <c r="A893" s="51" t="s">
        <v>4044</v>
      </c>
      <c r="B893" s="92" t="s">
        <v>1411</v>
      </c>
      <c r="C893" s="77" t="s">
        <v>123</v>
      </c>
      <c r="D893" s="78">
        <v>81324</v>
      </c>
      <c r="E893" s="79" t="s">
        <v>1412</v>
      </c>
      <c r="F893" s="80" t="s">
        <v>120</v>
      </c>
      <c r="G893" s="101">
        <v>4</v>
      </c>
      <c r="H893" s="81">
        <v>4</v>
      </c>
      <c r="I893" s="116">
        <v>5.97</v>
      </c>
      <c r="J893" s="81">
        <v>4.99</v>
      </c>
      <c r="K893" s="116">
        <v>10.46</v>
      </c>
      <c r="L893" s="81">
        <v>8.74</v>
      </c>
      <c r="M893" s="81">
        <f t="shared" si="92"/>
        <v>54.92</v>
      </c>
      <c r="N893" s="81">
        <f t="shared" si="93"/>
        <v>54.92</v>
      </c>
      <c r="O893" s="38"/>
      <c r="P893" s="81">
        <v>5.97</v>
      </c>
      <c r="Q893" s="81">
        <v>10.46</v>
      </c>
      <c r="R893" s="81">
        <v>65.72</v>
      </c>
      <c r="S893" s="81">
        <v>65.72</v>
      </c>
      <c r="T893" s="64">
        <f t="shared" si="87"/>
        <v>-10.799999999999997</v>
      </c>
      <c r="U893" s="81">
        <f t="shared" si="88"/>
        <v>19.96</v>
      </c>
      <c r="V893" s="81">
        <f t="shared" si="89"/>
        <v>34.96</v>
      </c>
    </row>
    <row r="894" spans="1:22" x14ac:dyDescent="0.25">
      <c r="A894" s="51" t="s">
        <v>4045</v>
      </c>
      <c r="B894" s="92" t="s">
        <v>1413</v>
      </c>
      <c r="C894" s="77" t="s">
        <v>123</v>
      </c>
      <c r="D894" s="78">
        <v>81327</v>
      </c>
      <c r="E894" s="79" t="s">
        <v>1414</v>
      </c>
      <c r="F894" s="80" t="s">
        <v>120</v>
      </c>
      <c r="G894" s="101">
        <v>2</v>
      </c>
      <c r="H894" s="81">
        <v>2</v>
      </c>
      <c r="I894" s="116">
        <v>129.78</v>
      </c>
      <c r="J894" s="81">
        <v>108.5</v>
      </c>
      <c r="K894" s="116">
        <v>13.82</v>
      </c>
      <c r="L894" s="81">
        <v>11.55</v>
      </c>
      <c r="M894" s="81">
        <f t="shared" si="92"/>
        <v>240.1</v>
      </c>
      <c r="N894" s="81">
        <f t="shared" si="93"/>
        <v>240.1</v>
      </c>
      <c r="O894" s="38"/>
      <c r="P894" s="81">
        <v>129.78</v>
      </c>
      <c r="Q894" s="81">
        <v>13.82</v>
      </c>
      <c r="R894" s="81">
        <v>287.2</v>
      </c>
      <c r="S894" s="81">
        <v>287.2</v>
      </c>
      <c r="T894" s="64">
        <f t="shared" si="87"/>
        <v>-47.099999999999994</v>
      </c>
      <c r="U894" s="81">
        <f t="shared" si="88"/>
        <v>217</v>
      </c>
      <c r="V894" s="81">
        <f t="shared" si="89"/>
        <v>23.1</v>
      </c>
    </row>
    <row r="895" spans="1:22" x14ac:dyDescent="0.25">
      <c r="A895" s="51" t="s">
        <v>4046</v>
      </c>
      <c r="B895" s="92" t="s">
        <v>1415</v>
      </c>
      <c r="C895" s="77" t="s">
        <v>123</v>
      </c>
      <c r="D895" s="78">
        <v>81403</v>
      </c>
      <c r="E895" s="79" t="s">
        <v>1416</v>
      </c>
      <c r="F895" s="80" t="s">
        <v>120</v>
      </c>
      <c r="G895" s="101">
        <v>1</v>
      </c>
      <c r="H895" s="81">
        <v>1</v>
      </c>
      <c r="I895" s="116">
        <v>4.54</v>
      </c>
      <c r="J895" s="81">
        <v>3.79</v>
      </c>
      <c r="K895" s="116">
        <v>7.1</v>
      </c>
      <c r="L895" s="81">
        <v>5.93</v>
      </c>
      <c r="M895" s="81">
        <f t="shared" si="92"/>
        <v>9.7200000000000006</v>
      </c>
      <c r="N895" s="81">
        <f t="shared" si="93"/>
        <v>9.7200000000000006</v>
      </c>
      <c r="O895" s="38"/>
      <c r="P895" s="81">
        <v>4.54</v>
      </c>
      <c r="Q895" s="81">
        <v>7.1</v>
      </c>
      <c r="R895" s="81">
        <v>11.64</v>
      </c>
      <c r="S895" s="81">
        <v>11.64</v>
      </c>
      <c r="T895" s="64">
        <f t="shared" si="87"/>
        <v>-1.92</v>
      </c>
      <c r="U895" s="81">
        <f t="shared" si="88"/>
        <v>3.79</v>
      </c>
      <c r="V895" s="81">
        <f t="shared" si="89"/>
        <v>5.93</v>
      </c>
    </row>
    <row r="896" spans="1:22" x14ac:dyDescent="0.25">
      <c r="A896" s="51" t="s">
        <v>4047</v>
      </c>
      <c r="B896" s="92" t="s">
        <v>1417</v>
      </c>
      <c r="C896" s="77" t="s">
        <v>123</v>
      </c>
      <c r="D896" s="78">
        <v>81408</v>
      </c>
      <c r="E896" s="79" t="s">
        <v>1418</v>
      </c>
      <c r="F896" s="80" t="s">
        <v>120</v>
      </c>
      <c r="G896" s="101">
        <v>1</v>
      </c>
      <c r="H896" s="81">
        <v>1</v>
      </c>
      <c r="I896" s="116">
        <v>88.05</v>
      </c>
      <c r="J896" s="81">
        <v>73.61</v>
      </c>
      <c r="K896" s="116">
        <v>16.82</v>
      </c>
      <c r="L896" s="81">
        <v>14.06</v>
      </c>
      <c r="M896" s="81">
        <f t="shared" si="92"/>
        <v>87.67</v>
      </c>
      <c r="N896" s="81">
        <f t="shared" si="93"/>
        <v>87.67</v>
      </c>
      <c r="O896" s="38"/>
      <c r="P896" s="81">
        <v>88.05</v>
      </c>
      <c r="Q896" s="81">
        <v>16.82</v>
      </c>
      <c r="R896" s="81">
        <v>104.87</v>
      </c>
      <c r="S896" s="81">
        <v>104.87</v>
      </c>
      <c r="T896" s="64">
        <f t="shared" si="87"/>
        <v>-17.200000000000003</v>
      </c>
      <c r="U896" s="81">
        <f t="shared" si="88"/>
        <v>73.61</v>
      </c>
      <c r="V896" s="81">
        <f t="shared" si="89"/>
        <v>14.06</v>
      </c>
    </row>
    <row r="897" spans="1:22" x14ac:dyDescent="0.25">
      <c r="A897" s="51" t="s">
        <v>4048</v>
      </c>
      <c r="B897" s="92" t="s">
        <v>1419</v>
      </c>
      <c r="C897" s="77" t="s">
        <v>123</v>
      </c>
      <c r="D897" s="78">
        <v>81425</v>
      </c>
      <c r="E897" s="79" t="s">
        <v>1420</v>
      </c>
      <c r="F897" s="80" t="s">
        <v>120</v>
      </c>
      <c r="G897" s="101">
        <v>1</v>
      </c>
      <c r="H897" s="81">
        <v>1</v>
      </c>
      <c r="I897" s="116">
        <v>16.190000000000001</v>
      </c>
      <c r="J897" s="81">
        <v>13.53</v>
      </c>
      <c r="K897" s="116">
        <v>11.21</v>
      </c>
      <c r="L897" s="81">
        <v>9.3699999999999992</v>
      </c>
      <c r="M897" s="81">
        <f t="shared" si="92"/>
        <v>22.9</v>
      </c>
      <c r="N897" s="81">
        <f t="shared" si="93"/>
        <v>22.9</v>
      </c>
      <c r="O897" s="38"/>
      <c r="P897" s="81">
        <v>16.190000000000001</v>
      </c>
      <c r="Q897" s="81">
        <v>11.21</v>
      </c>
      <c r="R897" s="81">
        <v>27.4</v>
      </c>
      <c r="S897" s="81">
        <v>27.4</v>
      </c>
      <c r="T897" s="64">
        <f t="shared" si="87"/>
        <v>-4.5</v>
      </c>
      <c r="U897" s="81">
        <f t="shared" si="88"/>
        <v>13.53</v>
      </c>
      <c r="V897" s="81">
        <f t="shared" si="89"/>
        <v>9.3699999999999992</v>
      </c>
    </row>
    <row r="898" spans="1:22" x14ac:dyDescent="0.25">
      <c r="A898" s="51" t="s">
        <v>4049</v>
      </c>
      <c r="B898" s="92" t="s">
        <v>1421</v>
      </c>
      <c r="C898" s="77" t="s">
        <v>123</v>
      </c>
      <c r="D898" s="78">
        <v>81439</v>
      </c>
      <c r="E898" s="79" t="s">
        <v>1422</v>
      </c>
      <c r="F898" s="80" t="s">
        <v>120</v>
      </c>
      <c r="G898" s="101">
        <v>1</v>
      </c>
      <c r="H898" s="81">
        <v>1</v>
      </c>
      <c r="I898" s="116">
        <v>11.16</v>
      </c>
      <c r="J898" s="81">
        <v>9.33</v>
      </c>
      <c r="K898" s="116">
        <v>7.47</v>
      </c>
      <c r="L898" s="81">
        <v>6.24</v>
      </c>
      <c r="M898" s="81">
        <f t="shared" si="92"/>
        <v>15.57</v>
      </c>
      <c r="N898" s="81">
        <f t="shared" si="93"/>
        <v>15.57</v>
      </c>
      <c r="O898" s="38"/>
      <c r="P898" s="81">
        <v>11.16</v>
      </c>
      <c r="Q898" s="81">
        <v>7.47</v>
      </c>
      <c r="R898" s="81">
        <v>18.63</v>
      </c>
      <c r="S898" s="81">
        <v>18.63</v>
      </c>
      <c r="T898" s="64">
        <f t="shared" si="87"/>
        <v>-3.0599999999999987</v>
      </c>
      <c r="U898" s="81">
        <f t="shared" si="88"/>
        <v>9.33</v>
      </c>
      <c r="V898" s="81">
        <f t="shared" si="89"/>
        <v>6.24</v>
      </c>
    </row>
    <row r="899" spans="1:22" x14ac:dyDescent="0.25">
      <c r="A899" s="51" t="s">
        <v>4050</v>
      </c>
      <c r="B899" s="92" t="s">
        <v>1423</v>
      </c>
      <c r="C899" s="77" t="s">
        <v>123</v>
      </c>
      <c r="D899" s="78">
        <v>81463</v>
      </c>
      <c r="E899" s="79" t="s">
        <v>1424</v>
      </c>
      <c r="F899" s="80" t="s">
        <v>120</v>
      </c>
      <c r="G899" s="101">
        <v>1</v>
      </c>
      <c r="H899" s="81">
        <v>1</v>
      </c>
      <c r="I899" s="116">
        <v>16.46</v>
      </c>
      <c r="J899" s="81">
        <v>13.76</v>
      </c>
      <c r="K899" s="116">
        <v>3.37</v>
      </c>
      <c r="L899" s="81">
        <v>2.81</v>
      </c>
      <c r="M899" s="81">
        <f t="shared" si="92"/>
        <v>16.57</v>
      </c>
      <c r="N899" s="81">
        <f t="shared" si="93"/>
        <v>16.57</v>
      </c>
      <c r="O899" s="38"/>
      <c r="P899" s="81">
        <v>16.46</v>
      </c>
      <c r="Q899" s="81">
        <v>3.37</v>
      </c>
      <c r="R899" s="81">
        <v>19.829999999999998</v>
      </c>
      <c r="S899" s="81">
        <v>19.829999999999998</v>
      </c>
      <c r="T899" s="64">
        <f t="shared" si="87"/>
        <v>-3.259999999999998</v>
      </c>
      <c r="U899" s="81">
        <f t="shared" si="88"/>
        <v>13.76</v>
      </c>
      <c r="V899" s="81">
        <f t="shared" si="89"/>
        <v>2.81</v>
      </c>
    </row>
    <row r="900" spans="1:22" x14ac:dyDescent="0.25">
      <c r="A900" s="51" t="s">
        <v>4051</v>
      </c>
      <c r="B900" s="92" t="s">
        <v>1425</v>
      </c>
      <c r="C900" s="77" t="s">
        <v>123</v>
      </c>
      <c r="D900" s="78">
        <v>81465</v>
      </c>
      <c r="E900" s="79" t="s">
        <v>1426</v>
      </c>
      <c r="F900" s="80" t="s">
        <v>120</v>
      </c>
      <c r="G900" s="101">
        <v>1</v>
      </c>
      <c r="H900" s="81">
        <v>1</v>
      </c>
      <c r="I900" s="116">
        <v>24.98</v>
      </c>
      <c r="J900" s="81">
        <v>20.88</v>
      </c>
      <c r="K900" s="116">
        <v>5.23</v>
      </c>
      <c r="L900" s="81">
        <v>4.37</v>
      </c>
      <c r="M900" s="81">
        <f t="shared" si="92"/>
        <v>25.25</v>
      </c>
      <c r="N900" s="81">
        <f t="shared" si="93"/>
        <v>25.25</v>
      </c>
      <c r="O900" s="38"/>
      <c r="P900" s="81">
        <v>24.98</v>
      </c>
      <c r="Q900" s="81">
        <v>5.23</v>
      </c>
      <c r="R900" s="81">
        <v>30.21</v>
      </c>
      <c r="S900" s="81">
        <v>30.21</v>
      </c>
      <c r="T900" s="64">
        <f t="shared" si="87"/>
        <v>-4.9600000000000009</v>
      </c>
      <c r="U900" s="81">
        <f t="shared" si="88"/>
        <v>20.88</v>
      </c>
      <c r="V900" s="81">
        <f t="shared" si="89"/>
        <v>4.37</v>
      </c>
    </row>
    <row r="901" spans="1:22" x14ac:dyDescent="0.25">
      <c r="A901" s="51" t="s">
        <v>4052</v>
      </c>
      <c r="B901" s="92" t="s">
        <v>1427</v>
      </c>
      <c r="C901" s="77" t="s">
        <v>123</v>
      </c>
      <c r="D901" s="78">
        <v>81890</v>
      </c>
      <c r="E901" s="79" t="s">
        <v>1428</v>
      </c>
      <c r="F901" s="80" t="s">
        <v>120</v>
      </c>
      <c r="G901" s="101">
        <v>1</v>
      </c>
      <c r="H901" s="81">
        <v>1</v>
      </c>
      <c r="I901" s="116">
        <v>238.4</v>
      </c>
      <c r="J901" s="81">
        <v>199.32</v>
      </c>
      <c r="K901" s="116">
        <v>14.94</v>
      </c>
      <c r="L901" s="81">
        <v>12.49</v>
      </c>
      <c r="M901" s="81">
        <f t="shared" si="92"/>
        <v>211.81</v>
      </c>
      <c r="N901" s="81">
        <f t="shared" si="93"/>
        <v>211.81</v>
      </c>
      <c r="O901" s="38"/>
      <c r="P901" s="81">
        <v>238.4</v>
      </c>
      <c r="Q901" s="81">
        <v>14.94</v>
      </c>
      <c r="R901" s="81">
        <v>253.34</v>
      </c>
      <c r="S901" s="81">
        <v>253.34</v>
      </c>
      <c r="T901" s="64">
        <f t="shared" si="87"/>
        <v>-41.53</v>
      </c>
      <c r="U901" s="81">
        <f t="shared" si="88"/>
        <v>199.32</v>
      </c>
      <c r="V901" s="81">
        <f t="shared" si="89"/>
        <v>12.49</v>
      </c>
    </row>
    <row r="902" spans="1:22" x14ac:dyDescent="0.25">
      <c r="A902" s="51" t="s">
        <v>4053</v>
      </c>
      <c r="B902" s="92" t="s">
        <v>1429</v>
      </c>
      <c r="C902" s="77" t="s">
        <v>123</v>
      </c>
      <c r="D902" s="78">
        <v>82375</v>
      </c>
      <c r="E902" s="79" t="s">
        <v>1430</v>
      </c>
      <c r="F902" s="80" t="s">
        <v>138</v>
      </c>
      <c r="G902" s="101">
        <v>18</v>
      </c>
      <c r="H902" s="81">
        <v>18</v>
      </c>
      <c r="I902" s="116">
        <v>40.770000000000003</v>
      </c>
      <c r="J902" s="81">
        <v>34.08</v>
      </c>
      <c r="K902" s="116">
        <v>12.33</v>
      </c>
      <c r="L902" s="81">
        <v>10.3</v>
      </c>
      <c r="M902" s="81">
        <f t="shared" si="92"/>
        <v>798.84</v>
      </c>
      <c r="N902" s="81">
        <f t="shared" si="93"/>
        <v>798.84</v>
      </c>
      <c r="O902" s="38"/>
      <c r="P902" s="81">
        <v>40.770000000000003</v>
      </c>
      <c r="Q902" s="81">
        <v>12.33</v>
      </c>
      <c r="R902" s="81">
        <v>955.8</v>
      </c>
      <c r="S902" s="81">
        <v>955.8</v>
      </c>
      <c r="T902" s="64">
        <f t="shared" si="87"/>
        <v>-156.95999999999992</v>
      </c>
      <c r="U902" s="81">
        <f t="shared" si="88"/>
        <v>613.44000000000005</v>
      </c>
      <c r="V902" s="81">
        <f t="shared" si="89"/>
        <v>185.4</v>
      </c>
    </row>
    <row r="903" spans="1:22" ht="36" x14ac:dyDescent="0.3">
      <c r="A903" s="51" t="s">
        <v>4054</v>
      </c>
      <c r="B903" s="92" t="s">
        <v>1431</v>
      </c>
      <c r="C903" s="77" t="s">
        <v>194</v>
      </c>
      <c r="D903" s="78">
        <v>92364</v>
      </c>
      <c r="E903" s="79" t="s">
        <v>1432</v>
      </c>
      <c r="F903" s="80" t="s">
        <v>138</v>
      </c>
      <c r="G903" s="101">
        <v>27</v>
      </c>
      <c r="H903" s="81">
        <v>27</v>
      </c>
      <c r="I903" s="116">
        <v>52.18</v>
      </c>
      <c r="J903" s="81">
        <v>43.62</v>
      </c>
      <c r="K903" s="116">
        <v>6.61</v>
      </c>
      <c r="L903" s="81">
        <v>5.52</v>
      </c>
      <c r="M903" s="81">
        <f t="shared" si="92"/>
        <v>1326.78</v>
      </c>
      <c r="N903" s="81">
        <f t="shared" si="93"/>
        <v>1326.78</v>
      </c>
      <c r="O903" s="48"/>
      <c r="P903" s="81">
        <v>52.18</v>
      </c>
      <c r="Q903" s="81">
        <v>6.61</v>
      </c>
      <c r="R903" s="81">
        <v>1587.33</v>
      </c>
      <c r="S903" s="81">
        <v>1587.33</v>
      </c>
      <c r="T903" s="64">
        <f t="shared" si="87"/>
        <v>-260.54999999999995</v>
      </c>
      <c r="U903" s="81">
        <f t="shared" si="88"/>
        <v>1177.74</v>
      </c>
      <c r="V903" s="81">
        <f t="shared" si="89"/>
        <v>149.04</v>
      </c>
    </row>
    <row r="904" spans="1:22" x14ac:dyDescent="0.25">
      <c r="A904" s="51" t="s">
        <v>4055</v>
      </c>
      <c r="B904" s="92" t="s">
        <v>1433</v>
      </c>
      <c r="C904" s="77" t="s">
        <v>123</v>
      </c>
      <c r="D904" s="78">
        <v>85082</v>
      </c>
      <c r="E904" s="79" t="s">
        <v>1434</v>
      </c>
      <c r="F904" s="80" t="s">
        <v>120</v>
      </c>
      <c r="G904" s="101">
        <v>1</v>
      </c>
      <c r="H904" s="81">
        <v>1</v>
      </c>
      <c r="I904" s="116">
        <v>145.94999999999999</v>
      </c>
      <c r="J904" s="81">
        <v>122.02</v>
      </c>
      <c r="K904" s="116">
        <v>20.170000000000002</v>
      </c>
      <c r="L904" s="81">
        <v>16.86</v>
      </c>
      <c r="M904" s="81">
        <f t="shared" si="92"/>
        <v>138.88</v>
      </c>
      <c r="N904" s="81">
        <f t="shared" si="93"/>
        <v>138.88</v>
      </c>
      <c r="O904" s="38"/>
      <c r="P904" s="81">
        <v>145.94999999999999</v>
      </c>
      <c r="Q904" s="81">
        <v>20.170000000000002</v>
      </c>
      <c r="R904" s="81">
        <v>166.12</v>
      </c>
      <c r="S904" s="81">
        <v>166.12</v>
      </c>
      <c r="T904" s="64">
        <f t="shared" si="87"/>
        <v>-27.240000000000009</v>
      </c>
      <c r="U904" s="81">
        <f t="shared" si="88"/>
        <v>122.02</v>
      </c>
      <c r="V904" s="81">
        <f t="shared" si="89"/>
        <v>16.86</v>
      </c>
    </row>
    <row r="905" spans="1:22" x14ac:dyDescent="0.25">
      <c r="A905" s="51" t="s">
        <v>4056</v>
      </c>
      <c r="B905" s="92" t="s">
        <v>1435</v>
      </c>
      <c r="C905" s="77" t="s">
        <v>123</v>
      </c>
      <c r="D905" s="78">
        <v>85076</v>
      </c>
      <c r="E905" s="79" t="s">
        <v>1436</v>
      </c>
      <c r="F905" s="80" t="s">
        <v>120</v>
      </c>
      <c r="G905" s="101">
        <v>1</v>
      </c>
      <c r="H905" s="81">
        <v>1</v>
      </c>
      <c r="I905" s="116">
        <v>94.66</v>
      </c>
      <c r="J905" s="81">
        <v>79.14</v>
      </c>
      <c r="K905" s="116">
        <v>20.170000000000002</v>
      </c>
      <c r="L905" s="81">
        <v>16.86</v>
      </c>
      <c r="M905" s="81">
        <f t="shared" si="92"/>
        <v>96</v>
      </c>
      <c r="N905" s="81">
        <f t="shared" si="93"/>
        <v>96</v>
      </c>
      <c r="O905" s="38"/>
      <c r="P905" s="81">
        <v>94.66</v>
      </c>
      <c r="Q905" s="81">
        <v>20.170000000000002</v>
      </c>
      <c r="R905" s="81">
        <v>114.83</v>
      </c>
      <c r="S905" s="81">
        <v>114.83</v>
      </c>
      <c r="T905" s="64">
        <f t="shared" si="87"/>
        <v>-18.829999999999998</v>
      </c>
      <c r="U905" s="81">
        <f t="shared" si="88"/>
        <v>79.14</v>
      </c>
      <c r="V905" s="81">
        <f t="shared" si="89"/>
        <v>16.86</v>
      </c>
    </row>
    <row r="906" spans="1:22" x14ac:dyDescent="0.25">
      <c r="A906" s="51" t="s">
        <v>4057</v>
      </c>
      <c r="B906" s="92" t="s">
        <v>1437</v>
      </c>
      <c r="C906" s="77" t="s">
        <v>123</v>
      </c>
      <c r="D906" s="78">
        <v>85080</v>
      </c>
      <c r="E906" s="79" t="s">
        <v>1438</v>
      </c>
      <c r="F906" s="80" t="s">
        <v>120</v>
      </c>
      <c r="G906" s="101">
        <v>4</v>
      </c>
      <c r="H906" s="81">
        <v>4</v>
      </c>
      <c r="I906" s="116">
        <v>71.739999999999995</v>
      </c>
      <c r="J906" s="81">
        <v>59.98</v>
      </c>
      <c r="K906" s="116">
        <v>20.170000000000002</v>
      </c>
      <c r="L906" s="81">
        <v>16.86</v>
      </c>
      <c r="M906" s="81">
        <f t="shared" si="92"/>
        <v>307.36</v>
      </c>
      <c r="N906" s="81">
        <f t="shared" si="93"/>
        <v>307.36</v>
      </c>
      <c r="O906" s="38"/>
      <c r="P906" s="81">
        <v>71.739999999999995</v>
      </c>
      <c r="Q906" s="81">
        <v>20.170000000000002</v>
      </c>
      <c r="R906" s="81">
        <v>367.64</v>
      </c>
      <c r="S906" s="81">
        <v>367.64</v>
      </c>
      <c r="T906" s="64">
        <f t="shared" si="87"/>
        <v>-60.279999999999973</v>
      </c>
      <c r="U906" s="81">
        <f t="shared" si="88"/>
        <v>239.92</v>
      </c>
      <c r="V906" s="81">
        <f t="shared" si="89"/>
        <v>67.44</v>
      </c>
    </row>
    <row r="907" spans="1:22" ht="24" x14ac:dyDescent="0.3">
      <c r="A907" s="51" t="s">
        <v>4058</v>
      </c>
      <c r="B907" s="92" t="s">
        <v>1439</v>
      </c>
      <c r="C907" s="77" t="s">
        <v>194</v>
      </c>
      <c r="D907" s="78">
        <v>92369</v>
      </c>
      <c r="E907" s="79" t="s">
        <v>1440</v>
      </c>
      <c r="F907" s="80" t="s">
        <v>120</v>
      </c>
      <c r="G907" s="101">
        <v>7</v>
      </c>
      <c r="H907" s="81">
        <v>7</v>
      </c>
      <c r="I907" s="116">
        <v>18.09</v>
      </c>
      <c r="J907" s="81">
        <v>15.12</v>
      </c>
      <c r="K907" s="116">
        <v>18.29</v>
      </c>
      <c r="L907" s="81">
        <v>15.29</v>
      </c>
      <c r="M907" s="81">
        <f t="shared" si="92"/>
        <v>212.87</v>
      </c>
      <c r="N907" s="81">
        <f t="shared" si="93"/>
        <v>212.87</v>
      </c>
      <c r="O907" s="48"/>
      <c r="P907" s="81">
        <v>18.09</v>
      </c>
      <c r="Q907" s="81">
        <v>18.29</v>
      </c>
      <c r="R907" s="81">
        <v>254.66</v>
      </c>
      <c r="S907" s="81">
        <v>254.66</v>
      </c>
      <c r="T907" s="64">
        <f t="shared" si="87"/>
        <v>-41.789999999999992</v>
      </c>
      <c r="U907" s="81">
        <f t="shared" si="88"/>
        <v>105.84</v>
      </c>
      <c r="V907" s="81">
        <f t="shared" si="89"/>
        <v>107.03</v>
      </c>
    </row>
    <row r="908" spans="1:22" ht="24" x14ac:dyDescent="0.3">
      <c r="A908" s="51" t="s">
        <v>4059</v>
      </c>
      <c r="B908" s="92" t="s">
        <v>1441</v>
      </c>
      <c r="C908" s="77" t="s">
        <v>194</v>
      </c>
      <c r="D908" s="78">
        <v>92681</v>
      </c>
      <c r="E908" s="79" t="s">
        <v>1442</v>
      </c>
      <c r="F908" s="80" t="s">
        <v>120</v>
      </c>
      <c r="G908" s="101">
        <v>5</v>
      </c>
      <c r="H908" s="81">
        <v>5</v>
      </c>
      <c r="I908" s="116">
        <v>30.43</v>
      </c>
      <c r="J908" s="81">
        <v>25.44</v>
      </c>
      <c r="K908" s="116">
        <v>22.4</v>
      </c>
      <c r="L908" s="81">
        <v>18.72</v>
      </c>
      <c r="M908" s="81">
        <f t="shared" si="92"/>
        <v>220.8</v>
      </c>
      <c r="N908" s="81">
        <f t="shared" si="93"/>
        <v>220.8</v>
      </c>
      <c r="O908" s="48"/>
      <c r="P908" s="81">
        <v>30.43</v>
      </c>
      <c r="Q908" s="81">
        <v>22.4</v>
      </c>
      <c r="R908" s="81">
        <v>264.14999999999998</v>
      </c>
      <c r="S908" s="81">
        <v>264.14999999999998</v>
      </c>
      <c r="T908" s="64">
        <f t="shared" si="87"/>
        <v>-43.349999999999966</v>
      </c>
      <c r="U908" s="81">
        <f t="shared" si="88"/>
        <v>127.2</v>
      </c>
      <c r="V908" s="81">
        <f t="shared" si="89"/>
        <v>93.6</v>
      </c>
    </row>
    <row r="909" spans="1:22" x14ac:dyDescent="0.25">
      <c r="A909" s="51" t="s">
        <v>4060</v>
      </c>
      <c r="B909" s="92" t="s">
        <v>1443</v>
      </c>
      <c r="C909" s="77" t="s">
        <v>123</v>
      </c>
      <c r="D909" s="78">
        <v>85061</v>
      </c>
      <c r="E909" s="79" t="s">
        <v>1444</v>
      </c>
      <c r="F909" s="80" t="s">
        <v>120</v>
      </c>
      <c r="G909" s="101">
        <v>2</v>
      </c>
      <c r="H909" s="81">
        <v>2</v>
      </c>
      <c r="I909" s="116">
        <v>14.69</v>
      </c>
      <c r="J909" s="81">
        <v>12.28</v>
      </c>
      <c r="K909" s="116">
        <v>14.94</v>
      </c>
      <c r="L909" s="81">
        <v>12.49</v>
      </c>
      <c r="M909" s="81">
        <f t="shared" si="92"/>
        <v>49.54</v>
      </c>
      <c r="N909" s="81">
        <f t="shared" si="93"/>
        <v>49.54</v>
      </c>
      <c r="O909" s="38"/>
      <c r="P909" s="81">
        <v>14.69</v>
      </c>
      <c r="Q909" s="81">
        <v>14.94</v>
      </c>
      <c r="R909" s="81">
        <v>59.26</v>
      </c>
      <c r="S909" s="81">
        <v>59.26</v>
      </c>
      <c r="T909" s="64">
        <f t="shared" ref="T909:T972" si="94">N909-S909</f>
        <v>-9.7199999999999989</v>
      </c>
      <c r="U909" s="81">
        <f t="shared" si="88"/>
        <v>24.56</v>
      </c>
      <c r="V909" s="81">
        <f t="shared" si="89"/>
        <v>24.98</v>
      </c>
    </row>
    <row r="910" spans="1:22" ht="36" x14ac:dyDescent="0.3">
      <c r="A910" s="51" t="s">
        <v>4061</v>
      </c>
      <c r="B910" s="92" t="s">
        <v>1445</v>
      </c>
      <c r="C910" s="77" t="s">
        <v>194</v>
      </c>
      <c r="D910" s="78">
        <v>94473</v>
      </c>
      <c r="E910" s="79" t="s">
        <v>1446</v>
      </c>
      <c r="F910" s="80" t="s">
        <v>120</v>
      </c>
      <c r="G910" s="101">
        <v>2</v>
      </c>
      <c r="H910" s="81">
        <v>2</v>
      </c>
      <c r="I910" s="116">
        <v>105.07</v>
      </c>
      <c r="J910" s="81">
        <v>87.84</v>
      </c>
      <c r="K910" s="116">
        <v>19.45</v>
      </c>
      <c r="L910" s="81">
        <v>16.260000000000002</v>
      </c>
      <c r="M910" s="81">
        <f t="shared" si="92"/>
        <v>208.2</v>
      </c>
      <c r="N910" s="81">
        <f t="shared" si="93"/>
        <v>208.2</v>
      </c>
      <c r="O910" s="49"/>
      <c r="P910" s="81">
        <v>105.07</v>
      </c>
      <c r="Q910" s="81">
        <v>19.45</v>
      </c>
      <c r="R910" s="81">
        <v>249.04</v>
      </c>
      <c r="S910" s="81">
        <v>249.04</v>
      </c>
      <c r="T910" s="64">
        <f t="shared" si="94"/>
        <v>-40.840000000000003</v>
      </c>
      <c r="U910" s="81">
        <f t="shared" si="88"/>
        <v>175.68</v>
      </c>
      <c r="V910" s="81">
        <f t="shared" si="89"/>
        <v>32.520000000000003</v>
      </c>
    </row>
    <row r="911" spans="1:22" x14ac:dyDescent="0.25">
      <c r="A911" s="51" t="s">
        <v>4062</v>
      </c>
      <c r="B911" s="92" t="s">
        <v>1447</v>
      </c>
      <c r="C911" s="77" t="s">
        <v>274</v>
      </c>
      <c r="D911" s="86" t="s">
        <v>1448</v>
      </c>
      <c r="E911" s="79" t="s">
        <v>1449</v>
      </c>
      <c r="F911" s="80" t="s">
        <v>120</v>
      </c>
      <c r="G911" s="101">
        <v>4</v>
      </c>
      <c r="H911" s="81">
        <v>4</v>
      </c>
      <c r="I911" s="116">
        <v>27.52</v>
      </c>
      <c r="J911" s="81">
        <v>23</v>
      </c>
      <c r="K911" s="116">
        <v>34.380000000000003</v>
      </c>
      <c r="L911" s="81">
        <v>28.74</v>
      </c>
      <c r="M911" s="81">
        <f t="shared" si="92"/>
        <v>206.96</v>
      </c>
      <c r="N911" s="81">
        <f t="shared" si="93"/>
        <v>206.96</v>
      </c>
      <c r="O911" s="38"/>
      <c r="P911" s="81">
        <v>27.52</v>
      </c>
      <c r="Q911" s="81">
        <v>34.380000000000003</v>
      </c>
      <c r="R911" s="81">
        <v>247.6</v>
      </c>
      <c r="S911" s="81">
        <v>247.6</v>
      </c>
      <c r="T911" s="64">
        <f t="shared" si="94"/>
        <v>-40.639999999999986</v>
      </c>
      <c r="U911" s="81">
        <f t="shared" ref="U911:U974" si="95">TRUNC(J911*H911,2)</f>
        <v>92</v>
      </c>
      <c r="V911" s="81">
        <f t="shared" ref="V911:V974" si="96">TRUNC(L911*H911,2)</f>
        <v>114.96</v>
      </c>
    </row>
    <row r="912" spans="1:22" ht="24" x14ac:dyDescent="0.3">
      <c r="A912" s="51" t="s">
        <v>4063</v>
      </c>
      <c r="B912" s="92" t="s">
        <v>1450</v>
      </c>
      <c r="C912" s="77" t="s">
        <v>194</v>
      </c>
      <c r="D912" s="78">
        <v>92893</v>
      </c>
      <c r="E912" s="79" t="s">
        <v>1451</v>
      </c>
      <c r="F912" s="80" t="s">
        <v>120</v>
      </c>
      <c r="G912" s="101">
        <v>2</v>
      </c>
      <c r="H912" s="81">
        <v>2</v>
      </c>
      <c r="I912" s="116">
        <v>66.760000000000005</v>
      </c>
      <c r="J912" s="81">
        <v>55.81</v>
      </c>
      <c r="K912" s="116">
        <v>19.86</v>
      </c>
      <c r="L912" s="81">
        <v>16.600000000000001</v>
      </c>
      <c r="M912" s="81">
        <f t="shared" si="92"/>
        <v>144.82</v>
      </c>
      <c r="N912" s="81">
        <f t="shared" si="93"/>
        <v>144.82</v>
      </c>
      <c r="O912" s="48"/>
      <c r="P912" s="81">
        <v>66.760000000000005</v>
      </c>
      <c r="Q912" s="81">
        <v>19.86</v>
      </c>
      <c r="R912" s="81">
        <v>173.24</v>
      </c>
      <c r="S912" s="81">
        <v>173.24</v>
      </c>
      <c r="T912" s="64">
        <f t="shared" si="94"/>
        <v>-28.420000000000016</v>
      </c>
      <c r="U912" s="81">
        <f t="shared" si="95"/>
        <v>111.62</v>
      </c>
      <c r="V912" s="81">
        <f t="shared" si="96"/>
        <v>33.200000000000003</v>
      </c>
    </row>
    <row r="913" spans="1:22" x14ac:dyDescent="0.25">
      <c r="A913" s="51" t="s">
        <v>4064</v>
      </c>
      <c r="B913" s="92" t="s">
        <v>1452</v>
      </c>
      <c r="C913" s="77" t="s">
        <v>274</v>
      </c>
      <c r="D913" s="86" t="s">
        <v>1453</v>
      </c>
      <c r="E913" s="79" t="s">
        <v>1454</v>
      </c>
      <c r="F913" s="80" t="s">
        <v>120</v>
      </c>
      <c r="G913" s="101">
        <v>2</v>
      </c>
      <c r="H913" s="81">
        <v>2</v>
      </c>
      <c r="I913" s="116">
        <v>78.23</v>
      </c>
      <c r="J913" s="81">
        <v>65.400000000000006</v>
      </c>
      <c r="K913" s="116">
        <v>20.55</v>
      </c>
      <c r="L913" s="81">
        <v>17.18</v>
      </c>
      <c r="M913" s="81">
        <f t="shared" si="92"/>
        <v>165.16</v>
      </c>
      <c r="N913" s="81">
        <f t="shared" si="93"/>
        <v>165.16</v>
      </c>
      <c r="O913" s="38"/>
      <c r="P913" s="81">
        <v>78.23</v>
      </c>
      <c r="Q913" s="81">
        <v>20.55</v>
      </c>
      <c r="R913" s="81">
        <v>197.56</v>
      </c>
      <c r="S913" s="81">
        <v>197.56</v>
      </c>
      <c r="T913" s="64">
        <f t="shared" si="94"/>
        <v>-32.400000000000006</v>
      </c>
      <c r="U913" s="81">
        <f t="shared" si="95"/>
        <v>130.80000000000001</v>
      </c>
      <c r="V913" s="81">
        <f t="shared" si="96"/>
        <v>34.36</v>
      </c>
    </row>
    <row r="914" spans="1:22" x14ac:dyDescent="0.25">
      <c r="A914" s="51" t="s">
        <v>4065</v>
      </c>
      <c r="B914" s="92" t="s">
        <v>1455</v>
      </c>
      <c r="C914" s="77" t="s">
        <v>274</v>
      </c>
      <c r="D914" s="86" t="s">
        <v>1456</v>
      </c>
      <c r="E914" s="79" t="s">
        <v>1457</v>
      </c>
      <c r="F914" s="80" t="s">
        <v>120</v>
      </c>
      <c r="G914" s="101">
        <v>2</v>
      </c>
      <c r="H914" s="81">
        <v>2</v>
      </c>
      <c r="I914" s="116">
        <v>37.17</v>
      </c>
      <c r="J914" s="81">
        <v>31.07</v>
      </c>
      <c r="K914" s="116">
        <v>14.94</v>
      </c>
      <c r="L914" s="81">
        <v>12.49</v>
      </c>
      <c r="M914" s="81">
        <f t="shared" si="92"/>
        <v>87.12</v>
      </c>
      <c r="N914" s="81">
        <f t="shared" si="93"/>
        <v>87.12</v>
      </c>
      <c r="O914" s="38"/>
      <c r="P914" s="81">
        <v>37.17</v>
      </c>
      <c r="Q914" s="81">
        <v>14.94</v>
      </c>
      <c r="R914" s="81">
        <v>104.22</v>
      </c>
      <c r="S914" s="81">
        <v>104.22</v>
      </c>
      <c r="T914" s="64">
        <f t="shared" si="94"/>
        <v>-17.099999999999994</v>
      </c>
      <c r="U914" s="81">
        <f t="shared" si="95"/>
        <v>62.14</v>
      </c>
      <c r="V914" s="81">
        <f t="shared" si="96"/>
        <v>24.98</v>
      </c>
    </row>
    <row r="915" spans="1:22" x14ac:dyDescent="0.25">
      <c r="A915" s="51" t="s">
        <v>4066</v>
      </c>
      <c r="B915" s="92" t="s">
        <v>1458</v>
      </c>
      <c r="C915" s="77" t="s">
        <v>274</v>
      </c>
      <c r="D915" s="86" t="s">
        <v>1459</v>
      </c>
      <c r="E915" s="79" t="s">
        <v>1460</v>
      </c>
      <c r="F915" s="80" t="s">
        <v>120</v>
      </c>
      <c r="G915" s="101">
        <v>2</v>
      </c>
      <c r="H915" s="81">
        <v>2</v>
      </c>
      <c r="I915" s="116">
        <v>14.62</v>
      </c>
      <c r="J915" s="81">
        <v>12.22</v>
      </c>
      <c r="K915" s="116">
        <v>12.48</v>
      </c>
      <c r="L915" s="81">
        <v>10.43</v>
      </c>
      <c r="M915" s="81">
        <f t="shared" si="92"/>
        <v>45.3</v>
      </c>
      <c r="N915" s="81">
        <f t="shared" si="93"/>
        <v>45.3</v>
      </c>
      <c r="O915" s="38"/>
      <c r="P915" s="81">
        <v>14.62</v>
      </c>
      <c r="Q915" s="81">
        <v>12.48</v>
      </c>
      <c r="R915" s="81">
        <v>54.2</v>
      </c>
      <c r="S915" s="81">
        <v>54.2</v>
      </c>
      <c r="T915" s="64">
        <f t="shared" si="94"/>
        <v>-8.9000000000000057</v>
      </c>
      <c r="U915" s="81">
        <f t="shared" si="95"/>
        <v>24.44</v>
      </c>
      <c r="V915" s="81">
        <f t="shared" si="96"/>
        <v>20.86</v>
      </c>
    </row>
    <row r="916" spans="1:22" x14ac:dyDescent="0.25">
      <c r="A916" s="51" t="s">
        <v>4067</v>
      </c>
      <c r="B916" s="92" t="s">
        <v>1461</v>
      </c>
      <c r="C916" s="77" t="s">
        <v>274</v>
      </c>
      <c r="D916" s="86" t="s">
        <v>1462</v>
      </c>
      <c r="E916" s="79" t="s">
        <v>1463</v>
      </c>
      <c r="F916" s="80" t="s">
        <v>120</v>
      </c>
      <c r="G916" s="101">
        <v>4</v>
      </c>
      <c r="H916" s="81">
        <v>4</v>
      </c>
      <c r="I916" s="116">
        <v>17.170000000000002</v>
      </c>
      <c r="J916" s="81">
        <v>14.35</v>
      </c>
      <c r="K916" s="116">
        <v>9.35</v>
      </c>
      <c r="L916" s="81">
        <v>7.81</v>
      </c>
      <c r="M916" s="81">
        <f t="shared" si="92"/>
        <v>88.64</v>
      </c>
      <c r="N916" s="81">
        <f t="shared" si="93"/>
        <v>88.64</v>
      </c>
      <c r="O916" s="38"/>
      <c r="P916" s="81">
        <v>17.170000000000002</v>
      </c>
      <c r="Q916" s="81">
        <v>9.35</v>
      </c>
      <c r="R916" s="81">
        <v>106.08</v>
      </c>
      <c r="S916" s="81">
        <v>106.08</v>
      </c>
      <c r="T916" s="64">
        <f t="shared" si="94"/>
        <v>-17.439999999999998</v>
      </c>
      <c r="U916" s="81">
        <f t="shared" si="95"/>
        <v>57.4</v>
      </c>
      <c r="V916" s="81">
        <f t="shared" si="96"/>
        <v>31.24</v>
      </c>
    </row>
    <row r="917" spans="1:22" ht="24" x14ac:dyDescent="0.3">
      <c r="A917" s="51" t="s">
        <v>4068</v>
      </c>
      <c r="B917" s="92" t="s">
        <v>1464</v>
      </c>
      <c r="C917" s="77" t="s">
        <v>274</v>
      </c>
      <c r="D917" s="86" t="s">
        <v>1465</v>
      </c>
      <c r="E917" s="79" t="s">
        <v>1466</v>
      </c>
      <c r="F917" s="80" t="s">
        <v>138</v>
      </c>
      <c r="G917" s="101">
        <v>2</v>
      </c>
      <c r="H917" s="81">
        <v>2</v>
      </c>
      <c r="I917" s="116">
        <v>16.690000000000001</v>
      </c>
      <c r="J917" s="81">
        <v>13.95</v>
      </c>
      <c r="K917" s="116">
        <v>14.94</v>
      </c>
      <c r="L917" s="81">
        <v>12.49</v>
      </c>
      <c r="M917" s="81">
        <f t="shared" si="92"/>
        <v>52.88</v>
      </c>
      <c r="N917" s="81">
        <f t="shared" si="93"/>
        <v>52.88</v>
      </c>
      <c r="O917" s="48"/>
      <c r="P917" s="81">
        <v>16.690000000000001</v>
      </c>
      <c r="Q917" s="81">
        <v>14.94</v>
      </c>
      <c r="R917" s="81">
        <v>63.26</v>
      </c>
      <c r="S917" s="81">
        <v>63.26</v>
      </c>
      <c r="T917" s="64">
        <f t="shared" si="94"/>
        <v>-10.379999999999995</v>
      </c>
      <c r="U917" s="81">
        <f t="shared" si="95"/>
        <v>27.9</v>
      </c>
      <c r="V917" s="81">
        <f t="shared" si="96"/>
        <v>24.98</v>
      </c>
    </row>
    <row r="918" spans="1:22" ht="24" x14ac:dyDescent="0.3">
      <c r="A918" s="51" t="s">
        <v>4069</v>
      </c>
      <c r="B918" s="92" t="s">
        <v>1467</v>
      </c>
      <c r="C918" s="77" t="s">
        <v>274</v>
      </c>
      <c r="D918" s="86" t="s">
        <v>1468</v>
      </c>
      <c r="E918" s="82" t="s">
        <v>3110</v>
      </c>
      <c r="F918" s="80" t="s">
        <v>120</v>
      </c>
      <c r="G918" s="101">
        <v>1</v>
      </c>
      <c r="H918" s="81">
        <v>1</v>
      </c>
      <c r="I918" s="116">
        <v>1563.15</v>
      </c>
      <c r="J918" s="81">
        <v>1306.94</v>
      </c>
      <c r="K918" s="116">
        <v>298.88</v>
      </c>
      <c r="L918" s="81">
        <v>249.89</v>
      </c>
      <c r="M918" s="81">
        <f t="shared" si="92"/>
        <v>1556.83</v>
      </c>
      <c r="N918" s="81">
        <f t="shared" si="93"/>
        <v>1556.83</v>
      </c>
      <c r="O918" s="48"/>
      <c r="P918" s="81">
        <v>1563.15</v>
      </c>
      <c r="Q918" s="81">
        <v>298.88</v>
      </c>
      <c r="R918" s="81">
        <v>1862.03</v>
      </c>
      <c r="S918" s="81">
        <v>1862.03</v>
      </c>
      <c r="T918" s="64">
        <f t="shared" si="94"/>
        <v>-305.20000000000005</v>
      </c>
      <c r="U918" s="81">
        <f t="shared" si="95"/>
        <v>1306.94</v>
      </c>
      <c r="V918" s="81">
        <f t="shared" si="96"/>
        <v>249.89</v>
      </c>
    </row>
    <row r="919" spans="1:22" x14ac:dyDescent="0.3">
      <c r="A919" s="51" t="s">
        <v>4070</v>
      </c>
      <c r="B919" s="92" t="s">
        <v>1469</v>
      </c>
      <c r="C919" s="77" t="s">
        <v>274</v>
      </c>
      <c r="D919" s="86" t="s">
        <v>1470</v>
      </c>
      <c r="E919" s="79" t="s">
        <v>1471</v>
      </c>
      <c r="F919" s="80" t="s">
        <v>120</v>
      </c>
      <c r="G919" s="101">
        <v>2</v>
      </c>
      <c r="H919" s="81">
        <v>2</v>
      </c>
      <c r="I919" s="116">
        <v>2743.38</v>
      </c>
      <c r="J919" s="81">
        <v>2293.7399999999998</v>
      </c>
      <c r="K919" s="116">
        <v>298.88</v>
      </c>
      <c r="L919" s="81">
        <v>249.89</v>
      </c>
      <c r="M919" s="81">
        <f t="shared" si="92"/>
        <v>5087.26</v>
      </c>
      <c r="N919" s="81">
        <f t="shared" si="93"/>
        <v>5087.26</v>
      </c>
      <c r="O919" s="48"/>
      <c r="P919" s="81">
        <v>2743.38</v>
      </c>
      <c r="Q919" s="81">
        <v>298.88</v>
      </c>
      <c r="R919" s="81">
        <v>6084.52</v>
      </c>
      <c r="S919" s="81">
        <v>6084.52</v>
      </c>
      <c r="T919" s="64">
        <f t="shared" si="94"/>
        <v>-997.26000000000022</v>
      </c>
      <c r="U919" s="81">
        <f t="shared" si="95"/>
        <v>4587.4799999999996</v>
      </c>
      <c r="V919" s="81">
        <f t="shared" si="96"/>
        <v>499.78</v>
      </c>
    </row>
    <row r="920" spans="1:22" x14ac:dyDescent="0.25">
      <c r="A920" s="51" t="s">
        <v>4071</v>
      </c>
      <c r="B920" s="91" t="s">
        <v>1472</v>
      </c>
      <c r="C920" s="95"/>
      <c r="D920" s="95"/>
      <c r="E920" s="74" t="s">
        <v>52</v>
      </c>
      <c r="F920" s="95"/>
      <c r="G920" s="100"/>
      <c r="H920" s="75"/>
      <c r="I920" s="115"/>
      <c r="J920" s="75"/>
      <c r="K920" s="115"/>
      <c r="L920" s="75"/>
      <c r="M920" s="76">
        <f>M921</f>
        <v>3362.92</v>
      </c>
      <c r="N920" s="76">
        <f>N921</f>
        <v>3362.92</v>
      </c>
      <c r="O920" s="38"/>
      <c r="P920" s="75"/>
      <c r="Q920" s="75"/>
      <c r="R920" s="76">
        <v>4022.72</v>
      </c>
      <c r="S920" s="76">
        <v>4022.72</v>
      </c>
      <c r="T920" s="64">
        <f t="shared" si="94"/>
        <v>-659.79999999999973</v>
      </c>
      <c r="U920" s="81">
        <f t="shared" si="95"/>
        <v>0</v>
      </c>
      <c r="V920" s="81">
        <f t="shared" si="96"/>
        <v>0</v>
      </c>
    </row>
    <row r="921" spans="1:22" x14ac:dyDescent="0.3">
      <c r="A921" s="51" t="s">
        <v>4072</v>
      </c>
      <c r="B921" s="92" t="s">
        <v>1473</v>
      </c>
      <c r="C921" s="77" t="s">
        <v>123</v>
      </c>
      <c r="D921" s="78">
        <v>100160</v>
      </c>
      <c r="E921" s="79" t="s">
        <v>551</v>
      </c>
      <c r="F921" s="80" t="s">
        <v>125</v>
      </c>
      <c r="G921" s="101">
        <v>77.989999999999995</v>
      </c>
      <c r="H921" s="81">
        <v>77.989999999999995</v>
      </c>
      <c r="I921" s="116">
        <v>23.65</v>
      </c>
      <c r="J921" s="81">
        <v>19.77</v>
      </c>
      <c r="K921" s="116">
        <v>27.93</v>
      </c>
      <c r="L921" s="81">
        <v>23.35</v>
      </c>
      <c r="M921" s="81">
        <f>TRUNC(((J921*G921)+(L921*G921)),2)</f>
        <v>3362.92</v>
      </c>
      <c r="N921" s="81">
        <f>TRUNC(((J921*H921)+(L921*H921)),2)</f>
        <v>3362.92</v>
      </c>
      <c r="O921" s="48"/>
      <c r="P921" s="81">
        <v>23.65</v>
      </c>
      <c r="Q921" s="81">
        <v>27.93</v>
      </c>
      <c r="R921" s="81">
        <v>4022.72</v>
      </c>
      <c r="S921" s="81">
        <v>4022.72</v>
      </c>
      <c r="T921" s="64">
        <f t="shared" si="94"/>
        <v>-659.79999999999973</v>
      </c>
      <c r="U921" s="81">
        <f t="shared" si="95"/>
        <v>1541.86</v>
      </c>
      <c r="V921" s="81">
        <f t="shared" si="96"/>
        <v>1821.06</v>
      </c>
    </row>
    <row r="922" spans="1:22" x14ac:dyDescent="0.25">
      <c r="A922" s="51" t="s">
        <v>4073</v>
      </c>
      <c r="B922" s="91" t="s">
        <v>1474</v>
      </c>
      <c r="C922" s="95"/>
      <c r="D922" s="95"/>
      <c r="E922" s="74" t="s">
        <v>54</v>
      </c>
      <c r="F922" s="95"/>
      <c r="G922" s="100"/>
      <c r="H922" s="75"/>
      <c r="I922" s="115"/>
      <c r="J922" s="75"/>
      <c r="K922" s="115"/>
      <c r="L922" s="75"/>
      <c r="M922" s="76">
        <f>SUM(M923:M927)</f>
        <v>1658.3</v>
      </c>
      <c r="N922" s="76">
        <f>SUM(N923:N927)</f>
        <v>1658.3</v>
      </c>
      <c r="O922" s="38"/>
      <c r="P922" s="75"/>
      <c r="Q922" s="75"/>
      <c r="R922" s="76">
        <v>1984.22</v>
      </c>
      <c r="S922" s="76">
        <v>1984.22</v>
      </c>
      <c r="T922" s="64">
        <f t="shared" si="94"/>
        <v>-325.92000000000007</v>
      </c>
      <c r="U922" s="81">
        <f t="shared" si="95"/>
        <v>0</v>
      </c>
      <c r="V922" s="81">
        <f t="shared" si="96"/>
        <v>0</v>
      </c>
    </row>
    <row r="923" spans="1:22" x14ac:dyDescent="0.25">
      <c r="A923" s="51" t="s">
        <v>4074</v>
      </c>
      <c r="B923" s="92" t="s">
        <v>1475</v>
      </c>
      <c r="C923" s="77" t="s">
        <v>123</v>
      </c>
      <c r="D923" s="78">
        <v>120101</v>
      </c>
      <c r="E923" s="79" t="s">
        <v>1476</v>
      </c>
      <c r="F923" s="80" t="s">
        <v>125</v>
      </c>
      <c r="G923" s="101">
        <v>6.71</v>
      </c>
      <c r="H923" s="81">
        <v>6.71</v>
      </c>
      <c r="I923" s="116">
        <v>11.91</v>
      </c>
      <c r="J923" s="81">
        <v>9.9499999999999993</v>
      </c>
      <c r="K923" s="116">
        <v>10.02</v>
      </c>
      <c r="L923" s="81">
        <v>8.3699999999999992</v>
      </c>
      <c r="M923" s="81">
        <f>TRUNC(((J923*G923)+(L923*G923)),2)</f>
        <v>122.92</v>
      </c>
      <c r="N923" s="81">
        <f>TRUNC(((J923*H923)+(L923*H923)),2)</f>
        <v>122.92</v>
      </c>
      <c r="O923" s="38"/>
      <c r="P923" s="81">
        <v>11.91</v>
      </c>
      <c r="Q923" s="81">
        <v>10.02</v>
      </c>
      <c r="R923" s="81">
        <v>147.15</v>
      </c>
      <c r="S923" s="81">
        <v>147.15</v>
      </c>
      <c r="T923" s="64">
        <f t="shared" si="94"/>
        <v>-24.230000000000004</v>
      </c>
      <c r="U923" s="81">
        <f t="shared" si="95"/>
        <v>66.760000000000005</v>
      </c>
      <c r="V923" s="81">
        <f t="shared" si="96"/>
        <v>56.16</v>
      </c>
    </row>
    <row r="924" spans="1:22" x14ac:dyDescent="0.25">
      <c r="A924" s="51" t="s">
        <v>4075</v>
      </c>
      <c r="B924" s="92" t="s">
        <v>1477</v>
      </c>
      <c r="C924" s="77" t="s">
        <v>123</v>
      </c>
      <c r="D924" s="78">
        <v>120107</v>
      </c>
      <c r="E924" s="79" t="s">
        <v>1478</v>
      </c>
      <c r="F924" s="80" t="s">
        <v>125</v>
      </c>
      <c r="G924" s="101">
        <v>6.71</v>
      </c>
      <c r="H924" s="81">
        <v>6.71</v>
      </c>
      <c r="I924" s="116">
        <v>72.97</v>
      </c>
      <c r="J924" s="81">
        <v>61.01</v>
      </c>
      <c r="K924" s="116">
        <v>24.03</v>
      </c>
      <c r="L924" s="81">
        <v>20.09</v>
      </c>
      <c r="M924" s="81">
        <f>TRUNC(((J924*G924)+(L924*G924)),2)</f>
        <v>544.17999999999995</v>
      </c>
      <c r="N924" s="81">
        <f>TRUNC(((J924*H924)+(L924*H924)),2)</f>
        <v>544.17999999999995</v>
      </c>
      <c r="O924" s="38"/>
      <c r="P924" s="81">
        <v>72.97</v>
      </c>
      <c r="Q924" s="81">
        <v>24.03</v>
      </c>
      <c r="R924" s="81">
        <v>650.87</v>
      </c>
      <c r="S924" s="81">
        <v>650.87</v>
      </c>
      <c r="T924" s="64">
        <f t="shared" si="94"/>
        <v>-106.69000000000005</v>
      </c>
      <c r="U924" s="81">
        <f t="shared" si="95"/>
        <v>409.37</v>
      </c>
      <c r="V924" s="81">
        <f t="shared" si="96"/>
        <v>134.80000000000001</v>
      </c>
    </row>
    <row r="925" spans="1:22" x14ac:dyDescent="0.25">
      <c r="A925" s="51" t="s">
        <v>4076</v>
      </c>
      <c r="B925" s="92" t="s">
        <v>1479</v>
      </c>
      <c r="C925" s="77" t="s">
        <v>123</v>
      </c>
      <c r="D925" s="78">
        <v>120207</v>
      </c>
      <c r="E925" s="79" t="s">
        <v>1480</v>
      </c>
      <c r="F925" s="80" t="s">
        <v>125</v>
      </c>
      <c r="G925" s="101">
        <v>6.71</v>
      </c>
      <c r="H925" s="81">
        <v>6.71</v>
      </c>
      <c r="I925" s="116">
        <v>10.4</v>
      </c>
      <c r="J925" s="81">
        <v>8.69</v>
      </c>
      <c r="K925" s="116">
        <v>10.02</v>
      </c>
      <c r="L925" s="81">
        <v>8.3699999999999992</v>
      </c>
      <c r="M925" s="81">
        <f>TRUNC(((J925*G925)+(L925*G925)),2)</f>
        <v>114.47</v>
      </c>
      <c r="N925" s="81">
        <f>TRUNC(((J925*H925)+(L925*H925)),2)</f>
        <v>114.47</v>
      </c>
      <c r="O925" s="38"/>
      <c r="P925" s="81">
        <v>10.4</v>
      </c>
      <c r="Q925" s="81">
        <v>10.02</v>
      </c>
      <c r="R925" s="81">
        <v>137.01</v>
      </c>
      <c r="S925" s="81">
        <v>137.01</v>
      </c>
      <c r="T925" s="64">
        <f t="shared" si="94"/>
        <v>-22.539999999999992</v>
      </c>
      <c r="U925" s="81">
        <f t="shared" si="95"/>
        <v>58.3</v>
      </c>
      <c r="V925" s="81">
        <f t="shared" si="96"/>
        <v>56.16</v>
      </c>
    </row>
    <row r="926" spans="1:22" x14ac:dyDescent="0.25">
      <c r="A926" s="51" t="s">
        <v>4077</v>
      </c>
      <c r="B926" s="92" t="s">
        <v>1481</v>
      </c>
      <c r="C926" s="77" t="s">
        <v>123</v>
      </c>
      <c r="D926" s="78">
        <v>120209</v>
      </c>
      <c r="E926" s="79" t="s">
        <v>563</v>
      </c>
      <c r="F926" s="80" t="s">
        <v>125</v>
      </c>
      <c r="G926" s="101">
        <v>32.74</v>
      </c>
      <c r="H926" s="81">
        <v>32.74</v>
      </c>
      <c r="I926" s="116">
        <v>12.48</v>
      </c>
      <c r="J926" s="81">
        <v>10.43</v>
      </c>
      <c r="K926" s="116">
        <v>13.49</v>
      </c>
      <c r="L926" s="81">
        <v>11.27</v>
      </c>
      <c r="M926" s="81">
        <f>TRUNC(((J926*G926)+(L926*G926)),2)</f>
        <v>710.45</v>
      </c>
      <c r="N926" s="81">
        <f>TRUNC(((J926*H926)+(L926*H926)),2)</f>
        <v>710.45</v>
      </c>
      <c r="O926" s="38"/>
      <c r="P926" s="81">
        <v>12.48</v>
      </c>
      <c r="Q926" s="81">
        <v>13.49</v>
      </c>
      <c r="R926" s="81">
        <v>850.25</v>
      </c>
      <c r="S926" s="81">
        <v>850.25</v>
      </c>
      <c r="T926" s="64">
        <f t="shared" si="94"/>
        <v>-139.79999999999995</v>
      </c>
      <c r="U926" s="81">
        <f t="shared" si="95"/>
        <v>341.47</v>
      </c>
      <c r="V926" s="81">
        <f t="shared" si="96"/>
        <v>368.97</v>
      </c>
    </row>
    <row r="927" spans="1:22" x14ac:dyDescent="0.25">
      <c r="A927" s="51" t="s">
        <v>4078</v>
      </c>
      <c r="B927" s="92" t="s">
        <v>1482</v>
      </c>
      <c r="C927" s="77" t="s">
        <v>123</v>
      </c>
      <c r="D927" s="78">
        <v>120902</v>
      </c>
      <c r="E927" s="79" t="s">
        <v>559</v>
      </c>
      <c r="F927" s="80" t="s">
        <v>125</v>
      </c>
      <c r="G927" s="101">
        <v>5.72</v>
      </c>
      <c r="H927" s="81">
        <v>5.72</v>
      </c>
      <c r="I927" s="116">
        <v>12.97</v>
      </c>
      <c r="J927" s="81">
        <v>10.84</v>
      </c>
      <c r="K927" s="116">
        <v>21.81</v>
      </c>
      <c r="L927" s="81">
        <v>18.23</v>
      </c>
      <c r="M927" s="81">
        <f>TRUNC(((J927*G927)+(L927*G927)),2)</f>
        <v>166.28</v>
      </c>
      <c r="N927" s="81">
        <f>TRUNC(((J927*H927)+(L927*H927)),2)</f>
        <v>166.28</v>
      </c>
      <c r="O927" s="38"/>
      <c r="P927" s="81">
        <v>12.97</v>
      </c>
      <c r="Q927" s="81">
        <v>21.81</v>
      </c>
      <c r="R927" s="81">
        <v>198.94</v>
      </c>
      <c r="S927" s="81">
        <v>198.94</v>
      </c>
      <c r="T927" s="64">
        <f t="shared" si="94"/>
        <v>-32.659999999999997</v>
      </c>
      <c r="U927" s="81">
        <f t="shared" si="95"/>
        <v>62</v>
      </c>
      <c r="V927" s="81">
        <f t="shared" si="96"/>
        <v>104.27</v>
      </c>
    </row>
    <row r="928" spans="1:22" x14ac:dyDescent="0.25">
      <c r="A928" s="51" t="s">
        <v>4079</v>
      </c>
      <c r="B928" s="91" t="s">
        <v>1483</v>
      </c>
      <c r="C928" s="95"/>
      <c r="D928" s="95"/>
      <c r="E928" s="74" t="s">
        <v>62</v>
      </c>
      <c r="F928" s="95"/>
      <c r="G928" s="100"/>
      <c r="H928" s="75"/>
      <c r="I928" s="115"/>
      <c r="J928" s="75"/>
      <c r="K928" s="115"/>
      <c r="L928" s="75"/>
      <c r="M928" s="76">
        <f>SUM(M929:M932)</f>
        <v>10528.01</v>
      </c>
      <c r="N928" s="76">
        <f>SUM(N929:N932)</f>
        <v>10528.01</v>
      </c>
      <c r="O928" s="38"/>
      <c r="P928" s="75"/>
      <c r="Q928" s="75"/>
      <c r="R928" s="76">
        <v>12592.02</v>
      </c>
      <c r="S928" s="76">
        <v>12592.02</v>
      </c>
      <c r="T928" s="64">
        <f t="shared" si="94"/>
        <v>-2064.0100000000002</v>
      </c>
      <c r="U928" s="81">
        <f t="shared" si="95"/>
        <v>0</v>
      </c>
      <c r="V928" s="81">
        <f t="shared" si="96"/>
        <v>0</v>
      </c>
    </row>
    <row r="929" spans="1:22" ht="24" x14ac:dyDescent="0.3">
      <c r="A929" s="51" t="s">
        <v>4080</v>
      </c>
      <c r="B929" s="92" t="s">
        <v>1484</v>
      </c>
      <c r="C929" s="77" t="s">
        <v>123</v>
      </c>
      <c r="D929" s="78">
        <v>180710</v>
      </c>
      <c r="E929" s="79" t="s">
        <v>1485</v>
      </c>
      <c r="F929" s="80" t="s">
        <v>125</v>
      </c>
      <c r="G929" s="101">
        <v>0.42</v>
      </c>
      <c r="H929" s="81">
        <v>0.42</v>
      </c>
      <c r="I929" s="116">
        <v>349.58</v>
      </c>
      <c r="J929" s="81">
        <v>292.27999999999997</v>
      </c>
      <c r="K929" s="116">
        <v>6.88</v>
      </c>
      <c r="L929" s="81">
        <v>5.75</v>
      </c>
      <c r="M929" s="81">
        <f>TRUNC(((J929*G929)+(L929*G929)),2)</f>
        <v>125.17</v>
      </c>
      <c r="N929" s="81">
        <f>TRUNC(((J929*H929)+(L929*H929)),2)</f>
        <v>125.17</v>
      </c>
      <c r="O929" s="48"/>
      <c r="P929" s="81">
        <v>349.58</v>
      </c>
      <c r="Q929" s="81">
        <v>6.88</v>
      </c>
      <c r="R929" s="81">
        <v>149.71</v>
      </c>
      <c r="S929" s="81">
        <v>149.71</v>
      </c>
      <c r="T929" s="64">
        <f t="shared" si="94"/>
        <v>-24.540000000000006</v>
      </c>
      <c r="U929" s="81">
        <f t="shared" si="95"/>
        <v>122.75</v>
      </c>
      <c r="V929" s="81">
        <f t="shared" si="96"/>
        <v>2.41</v>
      </c>
    </row>
    <row r="930" spans="1:22" x14ac:dyDescent="0.25">
      <c r="A930" s="51" t="s">
        <v>4081</v>
      </c>
      <c r="B930" s="92" t="s">
        <v>1486</v>
      </c>
      <c r="C930" s="77" t="s">
        <v>123</v>
      </c>
      <c r="D930" s="78">
        <v>180504</v>
      </c>
      <c r="E930" s="79" t="s">
        <v>1487</v>
      </c>
      <c r="F930" s="80" t="s">
        <v>125</v>
      </c>
      <c r="G930" s="101">
        <v>1.68</v>
      </c>
      <c r="H930" s="81">
        <v>1.68</v>
      </c>
      <c r="I930" s="116">
        <v>617.71</v>
      </c>
      <c r="J930" s="81">
        <v>516.46</v>
      </c>
      <c r="K930" s="116">
        <v>45.72</v>
      </c>
      <c r="L930" s="81">
        <v>38.22</v>
      </c>
      <c r="M930" s="81">
        <f>TRUNC(((J930*G930)+(L930*G930)),2)</f>
        <v>931.86</v>
      </c>
      <c r="N930" s="81">
        <f>TRUNC(((J930*H930)+(L930*H930)),2)</f>
        <v>931.86</v>
      </c>
      <c r="O930" s="38"/>
      <c r="P930" s="81">
        <v>617.71</v>
      </c>
      <c r="Q930" s="81">
        <v>45.72</v>
      </c>
      <c r="R930" s="81">
        <v>1114.56</v>
      </c>
      <c r="S930" s="81">
        <v>1114.56</v>
      </c>
      <c r="T930" s="64">
        <f t="shared" si="94"/>
        <v>-182.69999999999993</v>
      </c>
      <c r="U930" s="81">
        <f t="shared" si="95"/>
        <v>867.65</v>
      </c>
      <c r="V930" s="81">
        <f t="shared" si="96"/>
        <v>64.2</v>
      </c>
    </row>
    <row r="931" spans="1:22" x14ac:dyDescent="0.25">
      <c r="A931" s="51" t="s">
        <v>4082</v>
      </c>
      <c r="B931" s="92" t="s">
        <v>1488</v>
      </c>
      <c r="C931" s="77" t="s">
        <v>123</v>
      </c>
      <c r="D931" s="78">
        <v>180701</v>
      </c>
      <c r="E931" s="79" t="s">
        <v>1489</v>
      </c>
      <c r="F931" s="80" t="s">
        <v>138</v>
      </c>
      <c r="G931" s="101">
        <v>11.54</v>
      </c>
      <c r="H931" s="81">
        <v>11.54</v>
      </c>
      <c r="I931" s="116">
        <v>661.12</v>
      </c>
      <c r="J931" s="81">
        <v>552.76</v>
      </c>
      <c r="K931" s="116">
        <v>7.95</v>
      </c>
      <c r="L931" s="81">
        <v>6.64</v>
      </c>
      <c r="M931" s="81">
        <f>TRUNC(((J931*G931)+(L931*G931)),2)</f>
        <v>6455.47</v>
      </c>
      <c r="N931" s="81">
        <f>TRUNC(((J931*H931)+(L931*H931)),2)</f>
        <v>6455.47</v>
      </c>
      <c r="O931" s="38"/>
      <c r="P931" s="81">
        <v>661.12</v>
      </c>
      <c r="Q931" s="81">
        <v>7.95</v>
      </c>
      <c r="R931" s="81">
        <v>7721.06</v>
      </c>
      <c r="S931" s="81">
        <v>7721.06</v>
      </c>
      <c r="T931" s="64">
        <f t="shared" si="94"/>
        <v>-1265.5900000000001</v>
      </c>
      <c r="U931" s="81">
        <f t="shared" si="95"/>
        <v>6378.85</v>
      </c>
      <c r="V931" s="81">
        <f t="shared" si="96"/>
        <v>76.62</v>
      </c>
    </row>
    <row r="932" spans="1:22" x14ac:dyDescent="0.25">
      <c r="A932" s="51" t="s">
        <v>4083</v>
      </c>
      <c r="B932" s="92" t="s">
        <v>1490</v>
      </c>
      <c r="C932" s="77" t="s">
        <v>123</v>
      </c>
      <c r="D932" s="78">
        <v>180703</v>
      </c>
      <c r="E932" s="79" t="s">
        <v>1491</v>
      </c>
      <c r="F932" s="80" t="s">
        <v>138</v>
      </c>
      <c r="G932" s="101">
        <v>7.26</v>
      </c>
      <c r="H932" s="81">
        <v>7.26</v>
      </c>
      <c r="I932" s="116">
        <v>482.58</v>
      </c>
      <c r="J932" s="81">
        <v>403.48</v>
      </c>
      <c r="K932" s="116">
        <v>14.21</v>
      </c>
      <c r="L932" s="81">
        <v>11.88</v>
      </c>
      <c r="M932" s="81">
        <f>TRUNC(((J932*G932)+(L932*G932)),2)</f>
        <v>3015.51</v>
      </c>
      <c r="N932" s="81">
        <f>TRUNC(((J932*H932)+(L932*H932)),2)</f>
        <v>3015.51</v>
      </c>
      <c r="O932" s="38"/>
      <c r="P932" s="81">
        <v>482.58</v>
      </c>
      <c r="Q932" s="81">
        <v>14.21</v>
      </c>
      <c r="R932" s="81">
        <v>3606.69</v>
      </c>
      <c r="S932" s="81">
        <v>3606.69</v>
      </c>
      <c r="T932" s="64">
        <f t="shared" si="94"/>
        <v>-591.17999999999984</v>
      </c>
      <c r="U932" s="81">
        <f t="shared" si="95"/>
        <v>2929.26</v>
      </c>
      <c r="V932" s="81">
        <f t="shared" si="96"/>
        <v>86.24</v>
      </c>
    </row>
    <row r="933" spans="1:22" x14ac:dyDescent="0.25">
      <c r="A933" s="51" t="s">
        <v>4084</v>
      </c>
      <c r="B933" s="91" t="s">
        <v>1492</v>
      </c>
      <c r="C933" s="95"/>
      <c r="D933" s="95"/>
      <c r="E933" s="74" t="s">
        <v>66</v>
      </c>
      <c r="F933" s="95"/>
      <c r="G933" s="100"/>
      <c r="H933" s="75"/>
      <c r="I933" s="115"/>
      <c r="J933" s="75"/>
      <c r="K933" s="115"/>
      <c r="L933" s="75"/>
      <c r="M933" s="76">
        <f>SUM(M934:M935)</f>
        <v>4018.4</v>
      </c>
      <c r="N933" s="76">
        <f>SUM(N934:N935)</f>
        <v>4018.4</v>
      </c>
      <c r="O933" s="38"/>
      <c r="P933" s="75"/>
      <c r="Q933" s="75"/>
      <c r="R933" s="76">
        <v>4808.67</v>
      </c>
      <c r="S933" s="76">
        <v>4808.67</v>
      </c>
      <c r="T933" s="64">
        <f t="shared" si="94"/>
        <v>-790.27</v>
      </c>
      <c r="U933" s="81">
        <f t="shared" si="95"/>
        <v>0</v>
      </c>
      <c r="V933" s="81">
        <f t="shared" si="96"/>
        <v>0</v>
      </c>
    </row>
    <row r="934" spans="1:22" x14ac:dyDescent="0.25">
      <c r="A934" s="51" t="s">
        <v>4085</v>
      </c>
      <c r="B934" s="92" t="s">
        <v>1493</v>
      </c>
      <c r="C934" s="77" t="s">
        <v>123</v>
      </c>
      <c r="D934" s="78">
        <v>200150</v>
      </c>
      <c r="E934" s="79" t="s">
        <v>600</v>
      </c>
      <c r="F934" s="80" t="s">
        <v>125</v>
      </c>
      <c r="G934" s="101">
        <v>209.62</v>
      </c>
      <c r="H934" s="81">
        <v>209.62</v>
      </c>
      <c r="I934" s="116">
        <v>3.66</v>
      </c>
      <c r="J934" s="81">
        <v>3.06</v>
      </c>
      <c r="K934" s="116">
        <v>1.24</v>
      </c>
      <c r="L934" s="81">
        <v>1.03</v>
      </c>
      <c r="M934" s="81">
        <f>TRUNC(((J934*G934)+(L934*G934)),2)</f>
        <v>857.34</v>
      </c>
      <c r="N934" s="81">
        <f>TRUNC(((J934*H934)+(L934*H934)),2)</f>
        <v>857.34</v>
      </c>
      <c r="O934" s="38"/>
      <c r="P934" s="81">
        <v>3.66</v>
      </c>
      <c r="Q934" s="81">
        <v>1.24</v>
      </c>
      <c r="R934" s="81">
        <v>1027.1300000000001</v>
      </c>
      <c r="S934" s="81">
        <v>1027.1300000000001</v>
      </c>
      <c r="T934" s="64">
        <f t="shared" si="94"/>
        <v>-169.79000000000008</v>
      </c>
      <c r="U934" s="81">
        <f t="shared" si="95"/>
        <v>641.42999999999995</v>
      </c>
      <c r="V934" s="81">
        <f t="shared" si="96"/>
        <v>215.9</v>
      </c>
    </row>
    <row r="935" spans="1:22" x14ac:dyDescent="0.25">
      <c r="A935" s="51" t="s">
        <v>4086</v>
      </c>
      <c r="B935" s="92" t="s">
        <v>1494</v>
      </c>
      <c r="C935" s="77" t="s">
        <v>123</v>
      </c>
      <c r="D935" s="78">
        <v>200403</v>
      </c>
      <c r="E935" s="79" t="s">
        <v>604</v>
      </c>
      <c r="F935" s="80" t="s">
        <v>125</v>
      </c>
      <c r="G935" s="101">
        <v>209.62</v>
      </c>
      <c r="H935" s="81">
        <v>209.62</v>
      </c>
      <c r="I935" s="116">
        <v>2.91</v>
      </c>
      <c r="J935" s="81">
        <v>2.4300000000000002</v>
      </c>
      <c r="K935" s="116">
        <v>15.13</v>
      </c>
      <c r="L935" s="81">
        <v>12.65</v>
      </c>
      <c r="M935" s="81">
        <f>TRUNC(((J935*G935)+(L935*G935)),2)</f>
        <v>3161.06</v>
      </c>
      <c r="N935" s="81">
        <f>TRUNC(((J935*H935)+(L935*H935)),2)</f>
        <v>3161.06</v>
      </c>
      <c r="O935" s="38"/>
      <c r="P935" s="81">
        <v>2.91</v>
      </c>
      <c r="Q935" s="81">
        <v>15.13</v>
      </c>
      <c r="R935" s="81">
        <v>3781.54</v>
      </c>
      <c r="S935" s="81">
        <v>3781.54</v>
      </c>
      <c r="T935" s="64">
        <f t="shared" si="94"/>
        <v>-620.48</v>
      </c>
      <c r="U935" s="81">
        <f t="shared" si="95"/>
        <v>509.37</v>
      </c>
      <c r="V935" s="81">
        <f t="shared" si="96"/>
        <v>2651.69</v>
      </c>
    </row>
    <row r="936" spans="1:22" x14ac:dyDescent="0.25">
      <c r="A936" s="51" t="s">
        <v>4087</v>
      </c>
      <c r="B936" s="91" t="s">
        <v>1495</v>
      </c>
      <c r="C936" s="95"/>
      <c r="D936" s="95"/>
      <c r="E936" s="74" t="s">
        <v>68</v>
      </c>
      <c r="F936" s="95"/>
      <c r="G936" s="100"/>
      <c r="H936" s="75"/>
      <c r="I936" s="115"/>
      <c r="J936" s="75"/>
      <c r="K936" s="115"/>
      <c r="L936" s="75"/>
      <c r="M936" s="76">
        <f>SUM(M937:M938)</f>
        <v>609.31999999999994</v>
      </c>
      <c r="N936" s="76">
        <f>SUM(N937:N938)</f>
        <v>609.31999999999994</v>
      </c>
      <c r="O936" s="38"/>
      <c r="P936" s="75"/>
      <c r="Q936" s="75"/>
      <c r="R936" s="76">
        <v>729.21</v>
      </c>
      <c r="S936" s="76">
        <v>729.21</v>
      </c>
      <c r="T936" s="64">
        <f t="shared" si="94"/>
        <v>-119.8900000000001</v>
      </c>
      <c r="U936" s="81">
        <f t="shared" si="95"/>
        <v>0</v>
      </c>
      <c r="V936" s="81">
        <f t="shared" si="96"/>
        <v>0</v>
      </c>
    </row>
    <row r="937" spans="1:22" x14ac:dyDescent="0.25">
      <c r="A937" s="51" t="s">
        <v>4088</v>
      </c>
      <c r="B937" s="92" t="s">
        <v>1496</v>
      </c>
      <c r="C937" s="77" t="s">
        <v>123</v>
      </c>
      <c r="D937" s="78">
        <v>210102</v>
      </c>
      <c r="E937" s="79" t="s">
        <v>1497</v>
      </c>
      <c r="F937" s="80" t="s">
        <v>125</v>
      </c>
      <c r="G937" s="101">
        <v>17.579999999999998</v>
      </c>
      <c r="H937" s="81">
        <v>17.579999999999998</v>
      </c>
      <c r="I937" s="116">
        <v>3.66</v>
      </c>
      <c r="J937" s="81">
        <v>3.06</v>
      </c>
      <c r="K937" s="116">
        <v>1.24</v>
      </c>
      <c r="L937" s="81">
        <v>1.03</v>
      </c>
      <c r="M937" s="81">
        <f>TRUNC(((J937*G937)+(L937*G937)),2)</f>
        <v>71.900000000000006</v>
      </c>
      <c r="N937" s="81">
        <f>TRUNC(((J937*H937)+(L937*H937)),2)</f>
        <v>71.900000000000006</v>
      </c>
      <c r="O937" s="38"/>
      <c r="P937" s="81">
        <v>3.66</v>
      </c>
      <c r="Q937" s="81">
        <v>1.24</v>
      </c>
      <c r="R937" s="81">
        <v>86.14</v>
      </c>
      <c r="S937" s="81">
        <v>86.14</v>
      </c>
      <c r="T937" s="64">
        <f t="shared" si="94"/>
        <v>-14.239999999999995</v>
      </c>
      <c r="U937" s="81">
        <f t="shared" si="95"/>
        <v>53.79</v>
      </c>
      <c r="V937" s="81">
        <f t="shared" si="96"/>
        <v>18.100000000000001</v>
      </c>
    </row>
    <row r="938" spans="1:22" x14ac:dyDescent="0.25">
      <c r="A938" s="51" t="s">
        <v>4089</v>
      </c>
      <c r="B938" s="92" t="s">
        <v>1498</v>
      </c>
      <c r="C938" s="77" t="s">
        <v>123</v>
      </c>
      <c r="D938" s="78">
        <v>210401</v>
      </c>
      <c r="E938" s="79" t="s">
        <v>1499</v>
      </c>
      <c r="F938" s="80" t="s">
        <v>125</v>
      </c>
      <c r="G938" s="101">
        <v>17.579999999999998</v>
      </c>
      <c r="H938" s="81">
        <v>17.579999999999998</v>
      </c>
      <c r="I938" s="116">
        <v>13.2</v>
      </c>
      <c r="J938" s="81">
        <v>11.03</v>
      </c>
      <c r="K938" s="116">
        <v>23.38</v>
      </c>
      <c r="L938" s="81">
        <v>19.54</v>
      </c>
      <c r="M938" s="81">
        <f>TRUNC(((J938*G938)+(L938*G938)),2)</f>
        <v>537.41999999999996</v>
      </c>
      <c r="N938" s="81">
        <f>TRUNC(((J938*H938)+(L938*H938)),2)</f>
        <v>537.41999999999996</v>
      </c>
      <c r="O938" s="38"/>
      <c r="P938" s="81">
        <v>13.2</v>
      </c>
      <c r="Q938" s="81">
        <v>23.38</v>
      </c>
      <c r="R938" s="81">
        <v>643.07000000000005</v>
      </c>
      <c r="S938" s="81">
        <v>643.07000000000005</v>
      </c>
      <c r="T938" s="64">
        <f t="shared" si="94"/>
        <v>-105.65000000000009</v>
      </c>
      <c r="U938" s="81">
        <f t="shared" si="95"/>
        <v>193.9</v>
      </c>
      <c r="V938" s="81">
        <f t="shared" si="96"/>
        <v>343.51</v>
      </c>
    </row>
    <row r="939" spans="1:22" x14ac:dyDescent="0.25">
      <c r="A939" s="51" t="s">
        <v>4090</v>
      </c>
      <c r="B939" s="91" t="s">
        <v>1500</v>
      </c>
      <c r="C939" s="95"/>
      <c r="D939" s="95"/>
      <c r="E939" s="74" t="s">
        <v>70</v>
      </c>
      <c r="F939" s="95"/>
      <c r="G939" s="100"/>
      <c r="H939" s="75"/>
      <c r="I939" s="115"/>
      <c r="J939" s="75"/>
      <c r="K939" s="115"/>
      <c r="L939" s="75"/>
      <c r="M939" s="76">
        <f>SUM(M940:M941)</f>
        <v>926.48</v>
      </c>
      <c r="N939" s="76">
        <f>SUM(N940:N941)</f>
        <v>926.48</v>
      </c>
      <c r="O939" s="38"/>
      <c r="P939" s="75"/>
      <c r="Q939" s="75"/>
      <c r="R939" s="76">
        <v>1108.3699999999999</v>
      </c>
      <c r="S939" s="76">
        <v>1108.3699999999999</v>
      </c>
      <c r="T939" s="64">
        <f t="shared" si="94"/>
        <v>-181.88999999999987</v>
      </c>
      <c r="U939" s="81">
        <f t="shared" si="95"/>
        <v>0</v>
      </c>
      <c r="V939" s="81">
        <f t="shared" si="96"/>
        <v>0</v>
      </c>
    </row>
    <row r="940" spans="1:22" ht="24" x14ac:dyDescent="0.3">
      <c r="A940" s="51" t="s">
        <v>4091</v>
      </c>
      <c r="B940" s="92" t="s">
        <v>1501</v>
      </c>
      <c r="C940" s="77" t="s">
        <v>123</v>
      </c>
      <c r="D940" s="78">
        <v>220100</v>
      </c>
      <c r="E940" s="82" t="s">
        <v>3081</v>
      </c>
      <c r="F940" s="80" t="s">
        <v>125</v>
      </c>
      <c r="G940" s="101">
        <v>10.93</v>
      </c>
      <c r="H940" s="81">
        <v>10.93</v>
      </c>
      <c r="I940" s="116">
        <v>47.88</v>
      </c>
      <c r="J940" s="81">
        <v>40.03</v>
      </c>
      <c r="K940" s="116">
        <v>39.35</v>
      </c>
      <c r="L940" s="81">
        <v>32.9</v>
      </c>
      <c r="M940" s="81">
        <f>TRUNC(((J940*G940)+(L940*G940)),2)</f>
        <v>797.12</v>
      </c>
      <c r="N940" s="81">
        <f>TRUNC(((J940*H940)+(L940*H940)),2)</f>
        <v>797.12</v>
      </c>
      <c r="O940" s="48"/>
      <c r="P940" s="81">
        <v>47.88</v>
      </c>
      <c r="Q940" s="81">
        <v>39.35</v>
      </c>
      <c r="R940" s="81">
        <v>953.42</v>
      </c>
      <c r="S940" s="81">
        <v>953.42</v>
      </c>
      <c r="T940" s="64">
        <f t="shared" si="94"/>
        <v>-156.29999999999995</v>
      </c>
      <c r="U940" s="81">
        <f t="shared" si="95"/>
        <v>437.52</v>
      </c>
      <c r="V940" s="81">
        <f t="shared" si="96"/>
        <v>359.59</v>
      </c>
    </row>
    <row r="941" spans="1:22" x14ac:dyDescent="0.25">
      <c r="A941" s="51" t="s">
        <v>4092</v>
      </c>
      <c r="B941" s="92" t="s">
        <v>1502</v>
      </c>
      <c r="C941" s="77" t="s">
        <v>123</v>
      </c>
      <c r="D941" s="78">
        <v>220902</v>
      </c>
      <c r="E941" s="79" t="s">
        <v>632</v>
      </c>
      <c r="F941" s="80" t="s">
        <v>138</v>
      </c>
      <c r="G941" s="101">
        <v>15.7</v>
      </c>
      <c r="H941" s="81">
        <v>15.7</v>
      </c>
      <c r="I941" s="116">
        <v>1.49</v>
      </c>
      <c r="J941" s="81">
        <v>1.24</v>
      </c>
      <c r="K941" s="116">
        <v>8.3800000000000008</v>
      </c>
      <c r="L941" s="81">
        <v>7</v>
      </c>
      <c r="M941" s="81">
        <f>TRUNC(((J941*G941)+(L941*G941)),2)</f>
        <v>129.36000000000001</v>
      </c>
      <c r="N941" s="81">
        <f>TRUNC(((J941*H941)+(L941*H941)),2)</f>
        <v>129.36000000000001</v>
      </c>
      <c r="O941" s="38"/>
      <c r="P941" s="81">
        <v>1.49</v>
      </c>
      <c r="Q941" s="81">
        <v>8.3800000000000008</v>
      </c>
      <c r="R941" s="81">
        <v>154.94999999999999</v>
      </c>
      <c r="S941" s="81">
        <v>154.94999999999999</v>
      </c>
      <c r="T941" s="64">
        <f t="shared" si="94"/>
        <v>-25.589999999999975</v>
      </c>
      <c r="U941" s="81">
        <f t="shared" si="95"/>
        <v>19.46</v>
      </c>
      <c r="V941" s="81">
        <f t="shared" si="96"/>
        <v>109.9</v>
      </c>
    </row>
    <row r="942" spans="1:22" x14ac:dyDescent="0.25">
      <c r="A942" s="51" t="s">
        <v>4093</v>
      </c>
      <c r="B942" s="91" t="s">
        <v>1503</v>
      </c>
      <c r="C942" s="95"/>
      <c r="D942" s="95"/>
      <c r="E942" s="74" t="s">
        <v>78</v>
      </c>
      <c r="F942" s="95"/>
      <c r="G942" s="100"/>
      <c r="H942" s="75"/>
      <c r="I942" s="115"/>
      <c r="J942" s="75"/>
      <c r="K942" s="115"/>
      <c r="L942" s="75"/>
      <c r="M942" s="76">
        <f>SUM(M943:M946)</f>
        <v>3477.26</v>
      </c>
      <c r="N942" s="76">
        <f>SUM(N943:N946)</f>
        <v>3477.26</v>
      </c>
      <c r="O942" s="38"/>
      <c r="P942" s="75"/>
      <c r="Q942" s="75"/>
      <c r="R942" s="76">
        <v>4161.34</v>
      </c>
      <c r="S942" s="76">
        <v>4161.34</v>
      </c>
      <c r="T942" s="64">
        <f t="shared" si="94"/>
        <v>-684.07999999999993</v>
      </c>
      <c r="U942" s="81">
        <f t="shared" si="95"/>
        <v>0</v>
      </c>
      <c r="V942" s="81">
        <f t="shared" si="96"/>
        <v>0</v>
      </c>
    </row>
    <row r="943" spans="1:22" x14ac:dyDescent="0.25">
      <c r="A943" s="51" t="s">
        <v>4094</v>
      </c>
      <c r="B943" s="92" t="s">
        <v>1504</v>
      </c>
      <c r="C943" s="77" t="s">
        <v>123</v>
      </c>
      <c r="D943" s="78">
        <v>261300</v>
      </c>
      <c r="E943" s="79" t="s">
        <v>637</v>
      </c>
      <c r="F943" s="80" t="s">
        <v>125</v>
      </c>
      <c r="G943" s="101">
        <v>89.35</v>
      </c>
      <c r="H943" s="81">
        <v>89.35</v>
      </c>
      <c r="I943" s="116">
        <v>2.16</v>
      </c>
      <c r="J943" s="81">
        <v>1.8</v>
      </c>
      <c r="K943" s="116">
        <v>9.6999999999999993</v>
      </c>
      <c r="L943" s="81">
        <v>8.11</v>
      </c>
      <c r="M943" s="81">
        <f>TRUNC(((J943*G943)+(L943*G943)),2)</f>
        <v>885.45</v>
      </c>
      <c r="N943" s="81">
        <f>TRUNC(((J943*H943)+(L943*H943)),2)</f>
        <v>885.45</v>
      </c>
      <c r="O943" s="38"/>
      <c r="P943" s="81">
        <v>2.16</v>
      </c>
      <c r="Q943" s="81">
        <v>9.6999999999999993</v>
      </c>
      <c r="R943" s="81">
        <v>1059.69</v>
      </c>
      <c r="S943" s="81">
        <v>1059.69</v>
      </c>
      <c r="T943" s="64">
        <f t="shared" si="94"/>
        <v>-174.24</v>
      </c>
      <c r="U943" s="81">
        <f t="shared" si="95"/>
        <v>160.83000000000001</v>
      </c>
      <c r="V943" s="81">
        <f t="shared" si="96"/>
        <v>724.62</v>
      </c>
    </row>
    <row r="944" spans="1:22" x14ac:dyDescent="0.25">
      <c r="A944" s="51" t="s">
        <v>4095</v>
      </c>
      <c r="B944" s="92" t="s">
        <v>1505</v>
      </c>
      <c r="C944" s="77" t="s">
        <v>123</v>
      </c>
      <c r="D944" s="78">
        <v>261001</v>
      </c>
      <c r="E944" s="79" t="s">
        <v>644</v>
      </c>
      <c r="F944" s="80" t="s">
        <v>125</v>
      </c>
      <c r="G944" s="101">
        <v>89.35</v>
      </c>
      <c r="H944" s="81">
        <v>89.35</v>
      </c>
      <c r="I944" s="116">
        <v>4.3499999999999996</v>
      </c>
      <c r="J944" s="81">
        <v>3.63</v>
      </c>
      <c r="K944" s="116">
        <v>7.93</v>
      </c>
      <c r="L944" s="81">
        <v>6.63</v>
      </c>
      <c r="M944" s="81">
        <f>TRUNC(((J944*G944)+(L944*G944)),2)</f>
        <v>916.73</v>
      </c>
      <c r="N944" s="81">
        <f>TRUNC(((J944*H944)+(L944*H944)),2)</f>
        <v>916.73</v>
      </c>
      <c r="O944" s="38"/>
      <c r="P944" s="81">
        <v>4.3499999999999996</v>
      </c>
      <c r="Q944" s="81">
        <v>7.93</v>
      </c>
      <c r="R944" s="81">
        <v>1097.21</v>
      </c>
      <c r="S944" s="81">
        <v>1097.21</v>
      </c>
      <c r="T944" s="64">
        <f t="shared" si="94"/>
        <v>-180.48000000000002</v>
      </c>
      <c r="U944" s="81">
        <f t="shared" si="95"/>
        <v>324.33999999999997</v>
      </c>
      <c r="V944" s="81">
        <f t="shared" si="96"/>
        <v>592.39</v>
      </c>
    </row>
    <row r="945" spans="1:22" x14ac:dyDescent="0.25">
      <c r="A945" s="51" t="s">
        <v>4096</v>
      </c>
      <c r="B945" s="92" t="s">
        <v>1506</v>
      </c>
      <c r="C945" s="77" t="s">
        <v>123</v>
      </c>
      <c r="D945" s="78">
        <v>261000</v>
      </c>
      <c r="E945" s="79" t="s">
        <v>653</v>
      </c>
      <c r="F945" s="80" t="s">
        <v>125</v>
      </c>
      <c r="G945" s="101">
        <v>120.27</v>
      </c>
      <c r="H945" s="81">
        <v>120.27</v>
      </c>
      <c r="I945" s="116">
        <v>5.47</v>
      </c>
      <c r="J945" s="81">
        <v>4.57</v>
      </c>
      <c r="K945" s="116">
        <v>7.98</v>
      </c>
      <c r="L945" s="81">
        <v>6.67</v>
      </c>
      <c r="M945" s="81">
        <f>TRUNC(((J945*G945)+(L945*G945)),2)</f>
        <v>1351.83</v>
      </c>
      <c r="N945" s="81">
        <f>TRUNC(((J945*H945)+(L945*H945)),2)</f>
        <v>1351.83</v>
      </c>
      <c r="O945" s="38"/>
      <c r="P945" s="81">
        <v>5.47</v>
      </c>
      <c r="Q945" s="81">
        <v>7.98</v>
      </c>
      <c r="R945" s="81">
        <v>1617.63</v>
      </c>
      <c r="S945" s="81">
        <v>1617.63</v>
      </c>
      <c r="T945" s="64">
        <f t="shared" si="94"/>
        <v>-265.80000000000018</v>
      </c>
      <c r="U945" s="81">
        <f t="shared" si="95"/>
        <v>549.63</v>
      </c>
      <c r="V945" s="81">
        <f t="shared" si="96"/>
        <v>802.2</v>
      </c>
    </row>
    <row r="946" spans="1:22" x14ac:dyDescent="0.3">
      <c r="A946" s="51" t="s">
        <v>4097</v>
      </c>
      <c r="B946" s="92" t="s">
        <v>1507</v>
      </c>
      <c r="C946" s="77" t="s">
        <v>123</v>
      </c>
      <c r="D946" s="78">
        <v>261602</v>
      </c>
      <c r="E946" s="79" t="s">
        <v>181</v>
      </c>
      <c r="F946" s="80" t="s">
        <v>125</v>
      </c>
      <c r="G946" s="101">
        <v>14.68</v>
      </c>
      <c r="H946" s="81">
        <v>14.68</v>
      </c>
      <c r="I946" s="116">
        <v>11.48</v>
      </c>
      <c r="J946" s="81">
        <v>9.59</v>
      </c>
      <c r="K946" s="116">
        <v>14.87</v>
      </c>
      <c r="L946" s="81">
        <v>12.43</v>
      </c>
      <c r="M946" s="81">
        <f>TRUNC(((J946*G946)+(L946*G946)),2)</f>
        <v>323.25</v>
      </c>
      <c r="N946" s="81">
        <f>TRUNC(((J946*H946)+(L946*H946)),2)</f>
        <v>323.25</v>
      </c>
      <c r="O946" s="48"/>
      <c r="P946" s="81">
        <v>11.48</v>
      </c>
      <c r="Q946" s="81">
        <v>14.87</v>
      </c>
      <c r="R946" s="81">
        <v>386.81</v>
      </c>
      <c r="S946" s="81">
        <v>386.81</v>
      </c>
      <c r="T946" s="64">
        <f t="shared" si="94"/>
        <v>-63.56</v>
      </c>
      <c r="U946" s="81">
        <f t="shared" si="95"/>
        <v>140.78</v>
      </c>
      <c r="V946" s="81">
        <f t="shared" si="96"/>
        <v>182.47</v>
      </c>
    </row>
    <row r="947" spans="1:22" x14ac:dyDescent="0.25">
      <c r="A947" s="51" t="s">
        <v>4098</v>
      </c>
      <c r="B947" s="91" t="s">
        <v>1508</v>
      </c>
      <c r="C947" s="95"/>
      <c r="D947" s="95"/>
      <c r="E947" s="74" t="s">
        <v>80</v>
      </c>
      <c r="F947" s="95"/>
      <c r="G947" s="100"/>
      <c r="H947" s="75"/>
      <c r="I947" s="115"/>
      <c r="J947" s="75"/>
      <c r="K947" s="115"/>
      <c r="L947" s="75"/>
      <c r="M947" s="76">
        <f>M948</f>
        <v>18.48</v>
      </c>
      <c r="N947" s="76">
        <f>N948</f>
        <v>18.48</v>
      </c>
      <c r="O947" s="38"/>
      <c r="P947" s="75"/>
      <c r="Q947" s="75"/>
      <c r="R947" s="76">
        <v>22.17</v>
      </c>
      <c r="S947" s="76">
        <v>22.17</v>
      </c>
      <c r="T947" s="64">
        <f t="shared" si="94"/>
        <v>-3.6900000000000013</v>
      </c>
      <c r="U947" s="81">
        <f t="shared" si="95"/>
        <v>0</v>
      </c>
      <c r="V947" s="81">
        <f t="shared" si="96"/>
        <v>0</v>
      </c>
    </row>
    <row r="948" spans="1:22" x14ac:dyDescent="0.25">
      <c r="A948" s="51" t="s">
        <v>4099</v>
      </c>
      <c r="B948" s="92" t="s">
        <v>1509</v>
      </c>
      <c r="C948" s="77" t="s">
        <v>123</v>
      </c>
      <c r="D948" s="78">
        <v>270501</v>
      </c>
      <c r="E948" s="79" t="s">
        <v>149</v>
      </c>
      <c r="F948" s="80" t="s">
        <v>125</v>
      </c>
      <c r="G948" s="101">
        <v>6.16</v>
      </c>
      <c r="H948" s="81">
        <v>6.16</v>
      </c>
      <c r="I948" s="116">
        <v>1.6</v>
      </c>
      <c r="J948" s="81">
        <v>1.33</v>
      </c>
      <c r="K948" s="116">
        <v>2</v>
      </c>
      <c r="L948" s="81">
        <v>1.67</v>
      </c>
      <c r="M948" s="81">
        <f>TRUNC(((J948*G948)+(L948*G948)),2)</f>
        <v>18.48</v>
      </c>
      <c r="N948" s="81">
        <f>TRUNC(((J948*H948)+(L948*H948)),2)</f>
        <v>18.48</v>
      </c>
      <c r="O948" s="38"/>
      <c r="P948" s="81">
        <v>1.6</v>
      </c>
      <c r="Q948" s="81">
        <v>2</v>
      </c>
      <c r="R948" s="81">
        <v>22.17</v>
      </c>
      <c r="S948" s="81">
        <v>22.17</v>
      </c>
      <c r="T948" s="64">
        <f t="shared" si="94"/>
        <v>-3.6900000000000013</v>
      </c>
      <c r="U948" s="81">
        <f t="shared" si="95"/>
        <v>8.19</v>
      </c>
      <c r="V948" s="81">
        <f t="shared" si="96"/>
        <v>10.28</v>
      </c>
    </row>
    <row r="949" spans="1:22" x14ac:dyDescent="0.25">
      <c r="A949" s="51" t="s">
        <v>4100</v>
      </c>
      <c r="B949" s="90">
        <v>14</v>
      </c>
      <c r="C949" s="96"/>
      <c r="D949" s="96"/>
      <c r="E949" s="69" t="s">
        <v>16</v>
      </c>
      <c r="F949" s="70" t="s">
        <v>120</v>
      </c>
      <c r="G949" s="99">
        <v>1</v>
      </c>
      <c r="H949" s="72"/>
      <c r="I949" s="115"/>
      <c r="J949" s="72"/>
      <c r="K949" s="115"/>
      <c r="L949" s="72"/>
      <c r="M949" s="71">
        <f>M950+M952+M954+M957+M965+M971+M974+M976</f>
        <v>17368.489999999998</v>
      </c>
      <c r="N949" s="71">
        <f>N950+N952+N954+N957+N965+N971+N974+N976</f>
        <v>17368.489999999998</v>
      </c>
      <c r="O949" s="38"/>
      <c r="P949" s="72"/>
      <c r="Q949" s="72"/>
      <c r="R949" s="71">
        <v>20778.2</v>
      </c>
      <c r="S949" s="71">
        <v>20778.2</v>
      </c>
      <c r="T949" s="64">
        <f t="shared" si="94"/>
        <v>-3409.7100000000028</v>
      </c>
      <c r="U949" s="81">
        <f t="shared" si="95"/>
        <v>0</v>
      </c>
      <c r="V949" s="81">
        <f t="shared" si="96"/>
        <v>0</v>
      </c>
    </row>
    <row r="950" spans="1:22" x14ac:dyDescent="0.25">
      <c r="A950" s="51" t="s">
        <v>4101</v>
      </c>
      <c r="B950" s="91" t="s">
        <v>1510</v>
      </c>
      <c r="C950" s="95"/>
      <c r="D950" s="95"/>
      <c r="E950" s="74" t="s">
        <v>36</v>
      </c>
      <c r="F950" s="95"/>
      <c r="G950" s="100"/>
      <c r="H950" s="75"/>
      <c r="I950" s="115"/>
      <c r="J950" s="75"/>
      <c r="K950" s="115"/>
      <c r="L950" s="75"/>
      <c r="M950" s="76">
        <f>M951</f>
        <v>54.46</v>
      </c>
      <c r="N950" s="76">
        <f>N951</f>
        <v>54.46</v>
      </c>
      <c r="O950" s="38"/>
      <c r="P950" s="75"/>
      <c r="Q950" s="75"/>
      <c r="R950" s="76">
        <v>65.36</v>
      </c>
      <c r="S950" s="76">
        <v>65.36</v>
      </c>
      <c r="T950" s="64">
        <f t="shared" si="94"/>
        <v>-10.899999999999999</v>
      </c>
      <c r="U950" s="81">
        <f t="shared" si="95"/>
        <v>0</v>
      </c>
      <c r="V950" s="81">
        <f t="shared" si="96"/>
        <v>0</v>
      </c>
    </row>
    <row r="951" spans="1:22" ht="24" x14ac:dyDescent="0.3">
      <c r="A951" s="51" t="s">
        <v>4102</v>
      </c>
      <c r="B951" s="92" t="s">
        <v>1511</v>
      </c>
      <c r="C951" s="77" t="s">
        <v>123</v>
      </c>
      <c r="D951" s="78">
        <v>20701</v>
      </c>
      <c r="E951" s="79" t="s">
        <v>185</v>
      </c>
      <c r="F951" s="80" t="s">
        <v>125</v>
      </c>
      <c r="G951" s="101">
        <v>12.24</v>
      </c>
      <c r="H951" s="81">
        <v>12.24</v>
      </c>
      <c r="I951" s="116">
        <v>3.73</v>
      </c>
      <c r="J951" s="81">
        <v>3.11</v>
      </c>
      <c r="K951" s="116">
        <v>1.61</v>
      </c>
      <c r="L951" s="81">
        <v>1.34</v>
      </c>
      <c r="M951" s="81">
        <f>TRUNC(((J951*G951)+(L951*G951)),2)</f>
        <v>54.46</v>
      </c>
      <c r="N951" s="81">
        <f>TRUNC(((J951*H951)+(L951*H951)),2)</f>
        <v>54.46</v>
      </c>
      <c r="O951" s="48"/>
      <c r="P951" s="81">
        <v>3.73</v>
      </c>
      <c r="Q951" s="81">
        <v>1.61</v>
      </c>
      <c r="R951" s="81">
        <v>65.36</v>
      </c>
      <c r="S951" s="81">
        <v>65.36</v>
      </c>
      <c r="T951" s="64">
        <f t="shared" si="94"/>
        <v>-10.899999999999999</v>
      </c>
      <c r="U951" s="81">
        <f t="shared" si="95"/>
        <v>38.06</v>
      </c>
      <c r="V951" s="81">
        <f t="shared" si="96"/>
        <v>16.399999999999999</v>
      </c>
    </row>
    <row r="952" spans="1:22" x14ac:dyDescent="0.25">
      <c r="A952" s="51" t="s">
        <v>4103</v>
      </c>
      <c r="B952" s="91" t="s">
        <v>1512</v>
      </c>
      <c r="C952" s="95"/>
      <c r="D952" s="95"/>
      <c r="E952" s="74" t="s">
        <v>38</v>
      </c>
      <c r="F952" s="95"/>
      <c r="G952" s="100"/>
      <c r="H952" s="75"/>
      <c r="I952" s="115"/>
      <c r="J952" s="75"/>
      <c r="K952" s="115"/>
      <c r="L952" s="75"/>
      <c r="M952" s="76">
        <f>M953</f>
        <v>31.21</v>
      </c>
      <c r="N952" s="76">
        <f>N953</f>
        <v>31.21</v>
      </c>
      <c r="O952" s="38"/>
      <c r="P952" s="75"/>
      <c r="Q952" s="75"/>
      <c r="R952" s="76">
        <v>37.340000000000003</v>
      </c>
      <c r="S952" s="76">
        <v>37.340000000000003</v>
      </c>
      <c r="T952" s="64">
        <f t="shared" si="94"/>
        <v>-6.1300000000000026</v>
      </c>
      <c r="U952" s="81">
        <f t="shared" si="95"/>
        <v>0</v>
      </c>
      <c r="V952" s="81">
        <f t="shared" si="96"/>
        <v>0</v>
      </c>
    </row>
    <row r="953" spans="1:22" x14ac:dyDescent="0.25">
      <c r="A953" s="51" t="s">
        <v>4104</v>
      </c>
      <c r="B953" s="92" t="s">
        <v>1513</v>
      </c>
      <c r="C953" s="77" t="s">
        <v>123</v>
      </c>
      <c r="D953" s="78">
        <v>30101</v>
      </c>
      <c r="E953" s="79" t="s">
        <v>188</v>
      </c>
      <c r="F953" s="80" t="s">
        <v>160</v>
      </c>
      <c r="G953" s="101">
        <v>0.85</v>
      </c>
      <c r="H953" s="81">
        <v>0.85</v>
      </c>
      <c r="I953" s="116">
        <v>34.33</v>
      </c>
      <c r="J953" s="81">
        <v>28.7</v>
      </c>
      <c r="K953" s="116">
        <v>9.6</v>
      </c>
      <c r="L953" s="81">
        <v>8.02</v>
      </c>
      <c r="M953" s="81">
        <f>TRUNC(((J953*G953)+(L953*G953)),2)</f>
        <v>31.21</v>
      </c>
      <c r="N953" s="81">
        <f>TRUNC(((J953*H953)+(L953*H953)),2)</f>
        <v>31.21</v>
      </c>
      <c r="O953" s="38"/>
      <c r="P953" s="81">
        <v>34.33</v>
      </c>
      <c r="Q953" s="81">
        <v>9.6</v>
      </c>
      <c r="R953" s="81">
        <v>37.340000000000003</v>
      </c>
      <c r="S953" s="81">
        <v>37.340000000000003</v>
      </c>
      <c r="T953" s="64">
        <f t="shared" si="94"/>
        <v>-6.1300000000000026</v>
      </c>
      <c r="U953" s="81">
        <f t="shared" si="95"/>
        <v>24.39</v>
      </c>
      <c r="V953" s="81">
        <f t="shared" si="96"/>
        <v>6.81</v>
      </c>
    </row>
    <row r="954" spans="1:22" x14ac:dyDescent="0.25">
      <c r="A954" s="51" t="s">
        <v>4105</v>
      </c>
      <c r="B954" s="91" t="s">
        <v>1514</v>
      </c>
      <c r="C954" s="95"/>
      <c r="D954" s="95"/>
      <c r="E954" s="74" t="s">
        <v>40</v>
      </c>
      <c r="F954" s="95"/>
      <c r="G954" s="100"/>
      <c r="H954" s="75"/>
      <c r="I954" s="115"/>
      <c r="J954" s="75"/>
      <c r="K954" s="115"/>
      <c r="L954" s="75"/>
      <c r="M954" s="76">
        <f>SUM(M955:M956)</f>
        <v>1700.6399999999999</v>
      </c>
      <c r="N954" s="76">
        <f>SUM(N955:N956)</f>
        <v>1700.6399999999999</v>
      </c>
      <c r="O954" s="38"/>
      <c r="P954" s="75"/>
      <c r="Q954" s="75"/>
      <c r="R954" s="76">
        <v>2034.59</v>
      </c>
      <c r="S954" s="76">
        <v>2034.59</v>
      </c>
      <c r="T954" s="64">
        <f t="shared" si="94"/>
        <v>-333.95000000000005</v>
      </c>
      <c r="U954" s="81">
        <f t="shared" si="95"/>
        <v>0</v>
      </c>
      <c r="V954" s="81">
        <f t="shared" si="96"/>
        <v>0</v>
      </c>
    </row>
    <row r="955" spans="1:22" x14ac:dyDescent="0.25">
      <c r="A955" s="51" t="s">
        <v>4106</v>
      </c>
      <c r="B955" s="92" t="s">
        <v>1515</v>
      </c>
      <c r="C955" s="77" t="s">
        <v>123</v>
      </c>
      <c r="D955" s="78">
        <v>40101</v>
      </c>
      <c r="E955" s="79" t="s">
        <v>199</v>
      </c>
      <c r="F955" s="80" t="s">
        <v>160</v>
      </c>
      <c r="G955" s="101">
        <v>42.04</v>
      </c>
      <c r="H955" s="81">
        <v>42.04</v>
      </c>
      <c r="I955" s="116">
        <v>0</v>
      </c>
      <c r="J955" s="81">
        <v>0</v>
      </c>
      <c r="K955" s="116">
        <v>34.229999999999997</v>
      </c>
      <c r="L955" s="81">
        <v>28.61</v>
      </c>
      <c r="M955" s="81">
        <f>TRUNC(((J955*G955)+(L955*G955)),2)</f>
        <v>1202.76</v>
      </c>
      <c r="N955" s="81">
        <f>TRUNC(((J955*H955)+(L955*H955)),2)</f>
        <v>1202.76</v>
      </c>
      <c r="O955" s="38"/>
      <c r="P955" s="81">
        <v>0</v>
      </c>
      <c r="Q955" s="81">
        <v>34.229999999999997</v>
      </c>
      <c r="R955" s="81">
        <v>1439.02</v>
      </c>
      <c r="S955" s="81">
        <v>1439.02</v>
      </c>
      <c r="T955" s="64">
        <f t="shared" si="94"/>
        <v>-236.26</v>
      </c>
      <c r="U955" s="81">
        <f t="shared" si="95"/>
        <v>0</v>
      </c>
      <c r="V955" s="81">
        <f t="shared" si="96"/>
        <v>1202.76</v>
      </c>
    </row>
    <row r="956" spans="1:22" x14ac:dyDescent="0.25">
      <c r="A956" s="51" t="s">
        <v>4107</v>
      </c>
      <c r="B956" s="92" t="s">
        <v>1516</v>
      </c>
      <c r="C956" s="77" t="s">
        <v>123</v>
      </c>
      <c r="D956" s="78">
        <v>40902</v>
      </c>
      <c r="E956" s="79" t="s">
        <v>201</v>
      </c>
      <c r="F956" s="80" t="s">
        <v>160</v>
      </c>
      <c r="G956" s="101">
        <v>26.26</v>
      </c>
      <c r="H956" s="81">
        <v>26.26</v>
      </c>
      <c r="I956" s="116">
        <v>0</v>
      </c>
      <c r="J956" s="81">
        <v>0</v>
      </c>
      <c r="K956" s="116">
        <v>22.68</v>
      </c>
      <c r="L956" s="81">
        <v>18.96</v>
      </c>
      <c r="M956" s="81">
        <f>TRUNC(((J956*G956)+(L956*G956)),2)</f>
        <v>497.88</v>
      </c>
      <c r="N956" s="81">
        <f>TRUNC(((J956*H956)+(L956*H956)),2)</f>
        <v>497.88</v>
      </c>
      <c r="O956" s="38"/>
      <c r="P956" s="81">
        <v>0</v>
      </c>
      <c r="Q956" s="81">
        <v>22.68</v>
      </c>
      <c r="R956" s="81">
        <v>595.57000000000005</v>
      </c>
      <c r="S956" s="81">
        <v>595.57000000000005</v>
      </c>
      <c r="T956" s="64">
        <f t="shared" si="94"/>
        <v>-97.690000000000055</v>
      </c>
      <c r="U956" s="81">
        <f t="shared" si="95"/>
        <v>0</v>
      </c>
      <c r="V956" s="81">
        <f t="shared" si="96"/>
        <v>497.88</v>
      </c>
    </row>
    <row r="957" spans="1:22" x14ac:dyDescent="0.25">
      <c r="A957" s="51" t="s">
        <v>4108</v>
      </c>
      <c r="B957" s="91" t="s">
        <v>1517</v>
      </c>
      <c r="C957" s="95"/>
      <c r="D957" s="95"/>
      <c r="E957" s="74" t="s">
        <v>44</v>
      </c>
      <c r="F957" s="95"/>
      <c r="G957" s="100"/>
      <c r="H957" s="75"/>
      <c r="I957" s="115"/>
      <c r="J957" s="75"/>
      <c r="K957" s="115"/>
      <c r="L957" s="75"/>
      <c r="M957" s="76">
        <f>SUM(M958:M964)</f>
        <v>9866.9299999999985</v>
      </c>
      <c r="N957" s="76">
        <f>SUM(N958:N964)</f>
        <v>9866.9299999999985</v>
      </c>
      <c r="O957" s="38"/>
      <c r="P957" s="75"/>
      <c r="Q957" s="75"/>
      <c r="R957" s="76">
        <v>11803.3</v>
      </c>
      <c r="S957" s="76">
        <v>11803.3</v>
      </c>
      <c r="T957" s="64">
        <f t="shared" si="94"/>
        <v>-1936.3700000000008</v>
      </c>
      <c r="U957" s="81">
        <f t="shared" si="95"/>
        <v>0</v>
      </c>
      <c r="V957" s="81">
        <f t="shared" si="96"/>
        <v>0</v>
      </c>
    </row>
    <row r="958" spans="1:22" x14ac:dyDescent="0.25">
      <c r="A958" s="51" t="s">
        <v>4109</v>
      </c>
      <c r="B958" s="92" t="s">
        <v>1518</v>
      </c>
      <c r="C958" s="77" t="s">
        <v>123</v>
      </c>
      <c r="D958" s="78">
        <v>60205</v>
      </c>
      <c r="E958" s="79" t="s">
        <v>253</v>
      </c>
      <c r="F958" s="80" t="s">
        <v>125</v>
      </c>
      <c r="G958" s="101">
        <v>57.23</v>
      </c>
      <c r="H958" s="81">
        <v>57.23</v>
      </c>
      <c r="I958" s="116">
        <v>34.159999999999997</v>
      </c>
      <c r="J958" s="81">
        <v>28.56</v>
      </c>
      <c r="K958" s="116">
        <v>23.52</v>
      </c>
      <c r="L958" s="81">
        <v>19.66</v>
      </c>
      <c r="M958" s="81">
        <f t="shared" ref="M958:M964" si="97">TRUNC(((J958*G958)+(L958*G958)),2)</f>
        <v>2759.63</v>
      </c>
      <c r="N958" s="81">
        <f t="shared" ref="N958:N964" si="98">TRUNC(((J958*H958)+(L958*H958)),2)</f>
        <v>2759.63</v>
      </c>
      <c r="O958" s="38"/>
      <c r="P958" s="81">
        <v>34.159999999999997</v>
      </c>
      <c r="Q958" s="81">
        <v>23.52</v>
      </c>
      <c r="R958" s="81">
        <v>3301.02</v>
      </c>
      <c r="S958" s="81">
        <v>3301.02</v>
      </c>
      <c r="T958" s="64">
        <f t="shared" si="94"/>
        <v>-541.38999999999987</v>
      </c>
      <c r="U958" s="81">
        <f t="shared" si="95"/>
        <v>1634.48</v>
      </c>
      <c r="V958" s="81">
        <f t="shared" si="96"/>
        <v>1125.1400000000001</v>
      </c>
    </row>
    <row r="959" spans="1:22" x14ac:dyDescent="0.25">
      <c r="A959" s="51" t="s">
        <v>4110</v>
      </c>
      <c r="B959" s="92" t="s">
        <v>1519</v>
      </c>
      <c r="C959" s="77" t="s">
        <v>123</v>
      </c>
      <c r="D959" s="78">
        <v>60524</v>
      </c>
      <c r="E959" s="79" t="s">
        <v>221</v>
      </c>
      <c r="F959" s="80" t="s">
        <v>160</v>
      </c>
      <c r="G959" s="101">
        <v>5.63</v>
      </c>
      <c r="H959" s="81">
        <v>5.63</v>
      </c>
      <c r="I959" s="116">
        <v>588.54</v>
      </c>
      <c r="J959" s="81">
        <v>492.07</v>
      </c>
      <c r="K959" s="116">
        <v>0</v>
      </c>
      <c r="L959" s="81">
        <v>0</v>
      </c>
      <c r="M959" s="81">
        <f t="shared" si="97"/>
        <v>2770.35</v>
      </c>
      <c r="N959" s="81">
        <f t="shared" si="98"/>
        <v>2770.35</v>
      </c>
      <c r="O959" s="38"/>
      <c r="P959" s="81">
        <v>588.54</v>
      </c>
      <c r="Q959" s="81">
        <v>0</v>
      </c>
      <c r="R959" s="81">
        <v>3313.48</v>
      </c>
      <c r="S959" s="81">
        <v>3313.48</v>
      </c>
      <c r="T959" s="64">
        <f t="shared" si="94"/>
        <v>-543.13000000000011</v>
      </c>
      <c r="U959" s="81">
        <f t="shared" si="95"/>
        <v>2770.35</v>
      </c>
      <c r="V959" s="81">
        <f t="shared" si="96"/>
        <v>0</v>
      </c>
    </row>
    <row r="960" spans="1:22" ht="24" x14ac:dyDescent="0.3">
      <c r="A960" s="51" t="s">
        <v>4111</v>
      </c>
      <c r="B960" s="92" t="s">
        <v>1520</v>
      </c>
      <c r="C960" s="77" t="s">
        <v>123</v>
      </c>
      <c r="D960" s="78">
        <v>60800</v>
      </c>
      <c r="E960" s="79" t="s">
        <v>256</v>
      </c>
      <c r="F960" s="80" t="s">
        <v>160</v>
      </c>
      <c r="G960" s="101">
        <v>5.63</v>
      </c>
      <c r="H960" s="81">
        <v>5.63</v>
      </c>
      <c r="I960" s="116">
        <v>0.12</v>
      </c>
      <c r="J960" s="81">
        <v>0.1</v>
      </c>
      <c r="K960" s="116">
        <v>51.75</v>
      </c>
      <c r="L960" s="81">
        <v>43.26</v>
      </c>
      <c r="M960" s="81">
        <f t="shared" si="97"/>
        <v>244.11</v>
      </c>
      <c r="N960" s="81">
        <f t="shared" si="98"/>
        <v>244.11</v>
      </c>
      <c r="O960" s="48"/>
      <c r="P960" s="81">
        <v>0.12</v>
      </c>
      <c r="Q960" s="81">
        <v>51.75</v>
      </c>
      <c r="R960" s="81">
        <v>292.02</v>
      </c>
      <c r="S960" s="81">
        <v>292.02</v>
      </c>
      <c r="T960" s="64">
        <f t="shared" si="94"/>
        <v>-47.909999999999968</v>
      </c>
      <c r="U960" s="81">
        <f t="shared" si="95"/>
        <v>0.56000000000000005</v>
      </c>
      <c r="V960" s="81">
        <f t="shared" si="96"/>
        <v>243.55</v>
      </c>
    </row>
    <row r="961" spans="1:22" x14ac:dyDescent="0.25">
      <c r="A961" s="51" t="s">
        <v>4112</v>
      </c>
      <c r="B961" s="92" t="s">
        <v>1521</v>
      </c>
      <c r="C961" s="77" t="s">
        <v>123</v>
      </c>
      <c r="D961" s="78">
        <v>60314</v>
      </c>
      <c r="E961" s="79" t="s">
        <v>249</v>
      </c>
      <c r="F961" s="80" t="s">
        <v>209</v>
      </c>
      <c r="G961" s="101">
        <v>14</v>
      </c>
      <c r="H961" s="81">
        <v>14</v>
      </c>
      <c r="I961" s="116">
        <v>12.69</v>
      </c>
      <c r="J961" s="81">
        <v>10.61</v>
      </c>
      <c r="K961" s="116">
        <v>2.61</v>
      </c>
      <c r="L961" s="81">
        <v>2.1800000000000002</v>
      </c>
      <c r="M961" s="81">
        <f t="shared" si="97"/>
        <v>179.06</v>
      </c>
      <c r="N961" s="81">
        <f t="shared" si="98"/>
        <v>179.06</v>
      </c>
      <c r="O961" s="38"/>
      <c r="P961" s="81">
        <v>12.69</v>
      </c>
      <c r="Q961" s="81">
        <v>2.61</v>
      </c>
      <c r="R961" s="81">
        <v>214.2</v>
      </c>
      <c r="S961" s="81">
        <v>214.2</v>
      </c>
      <c r="T961" s="64">
        <f t="shared" si="94"/>
        <v>-35.139999999999986</v>
      </c>
      <c r="U961" s="81">
        <f t="shared" si="95"/>
        <v>148.54</v>
      </c>
      <c r="V961" s="81">
        <f t="shared" si="96"/>
        <v>30.52</v>
      </c>
    </row>
    <row r="962" spans="1:22" x14ac:dyDescent="0.25">
      <c r="A962" s="51" t="s">
        <v>4113</v>
      </c>
      <c r="B962" s="92" t="s">
        <v>1522</v>
      </c>
      <c r="C962" s="77" t="s">
        <v>123</v>
      </c>
      <c r="D962" s="78">
        <v>60303</v>
      </c>
      <c r="E962" s="79" t="s">
        <v>244</v>
      </c>
      <c r="F962" s="80" t="s">
        <v>209</v>
      </c>
      <c r="G962" s="101">
        <v>49</v>
      </c>
      <c r="H962" s="81">
        <v>49</v>
      </c>
      <c r="I962" s="116">
        <v>9.7100000000000009</v>
      </c>
      <c r="J962" s="81">
        <v>8.11</v>
      </c>
      <c r="K962" s="116">
        <v>2.98</v>
      </c>
      <c r="L962" s="81">
        <v>2.4900000000000002</v>
      </c>
      <c r="M962" s="81">
        <f t="shared" si="97"/>
        <v>519.4</v>
      </c>
      <c r="N962" s="81">
        <f t="shared" si="98"/>
        <v>519.4</v>
      </c>
      <c r="O962" s="38"/>
      <c r="P962" s="81">
        <v>9.7100000000000009</v>
      </c>
      <c r="Q962" s="81">
        <v>2.98</v>
      </c>
      <c r="R962" s="81">
        <v>621.80999999999995</v>
      </c>
      <c r="S962" s="81">
        <v>621.80999999999995</v>
      </c>
      <c r="T962" s="64">
        <f t="shared" si="94"/>
        <v>-102.40999999999997</v>
      </c>
      <c r="U962" s="81">
        <f t="shared" si="95"/>
        <v>397.39</v>
      </c>
      <c r="V962" s="81">
        <f t="shared" si="96"/>
        <v>122.01</v>
      </c>
    </row>
    <row r="963" spans="1:22" x14ac:dyDescent="0.25">
      <c r="A963" s="51" t="s">
        <v>4114</v>
      </c>
      <c r="B963" s="92" t="s">
        <v>1523</v>
      </c>
      <c r="C963" s="77" t="s">
        <v>123</v>
      </c>
      <c r="D963" s="78">
        <v>60304</v>
      </c>
      <c r="E963" s="79" t="s">
        <v>246</v>
      </c>
      <c r="F963" s="80" t="s">
        <v>209</v>
      </c>
      <c r="G963" s="101">
        <v>321</v>
      </c>
      <c r="H963" s="81">
        <v>321</v>
      </c>
      <c r="I963" s="116">
        <v>9.39</v>
      </c>
      <c r="J963" s="81">
        <v>7.85</v>
      </c>
      <c r="K963" s="116">
        <v>2.98</v>
      </c>
      <c r="L963" s="81">
        <v>2.4900000000000002</v>
      </c>
      <c r="M963" s="81">
        <f t="shared" si="97"/>
        <v>3319.14</v>
      </c>
      <c r="N963" s="81">
        <f t="shared" si="98"/>
        <v>3319.14</v>
      </c>
      <c r="O963" s="38"/>
      <c r="P963" s="81">
        <v>9.39</v>
      </c>
      <c r="Q963" s="81">
        <v>2.98</v>
      </c>
      <c r="R963" s="81">
        <v>3970.77</v>
      </c>
      <c r="S963" s="81">
        <v>3970.77</v>
      </c>
      <c r="T963" s="64">
        <f t="shared" si="94"/>
        <v>-651.63000000000011</v>
      </c>
      <c r="U963" s="81">
        <f t="shared" si="95"/>
        <v>2519.85</v>
      </c>
      <c r="V963" s="81">
        <f t="shared" si="96"/>
        <v>799.29</v>
      </c>
    </row>
    <row r="964" spans="1:22" x14ac:dyDescent="0.25">
      <c r="A964" s="51" t="s">
        <v>4115</v>
      </c>
      <c r="B964" s="92" t="s">
        <v>1524</v>
      </c>
      <c r="C964" s="77" t="s">
        <v>123</v>
      </c>
      <c r="D964" s="78">
        <v>60487</v>
      </c>
      <c r="E964" s="79" t="s">
        <v>231</v>
      </c>
      <c r="F964" s="80" t="s">
        <v>120</v>
      </c>
      <c r="G964" s="101">
        <v>6</v>
      </c>
      <c r="H964" s="81">
        <v>6</v>
      </c>
      <c r="I964" s="116">
        <v>15</v>
      </c>
      <c r="J964" s="81">
        <v>12.54</v>
      </c>
      <c r="K964" s="116">
        <v>0</v>
      </c>
      <c r="L964" s="81">
        <v>0</v>
      </c>
      <c r="M964" s="81">
        <f t="shared" si="97"/>
        <v>75.239999999999995</v>
      </c>
      <c r="N964" s="81">
        <f t="shared" si="98"/>
        <v>75.239999999999995</v>
      </c>
      <c r="O964" s="38"/>
      <c r="P964" s="81">
        <v>15</v>
      </c>
      <c r="Q964" s="81">
        <v>0</v>
      </c>
      <c r="R964" s="81">
        <v>90</v>
      </c>
      <c r="S964" s="81">
        <v>90</v>
      </c>
      <c r="T964" s="64">
        <f t="shared" si="94"/>
        <v>-14.760000000000005</v>
      </c>
      <c r="U964" s="81">
        <f t="shared" si="95"/>
        <v>75.239999999999995</v>
      </c>
      <c r="V964" s="81">
        <f t="shared" si="96"/>
        <v>0</v>
      </c>
    </row>
    <row r="965" spans="1:22" x14ac:dyDescent="0.25">
      <c r="A965" s="51" t="s">
        <v>4116</v>
      </c>
      <c r="B965" s="91" t="s">
        <v>1525</v>
      </c>
      <c r="C965" s="95"/>
      <c r="D965" s="95"/>
      <c r="E965" s="74" t="s">
        <v>54</v>
      </c>
      <c r="F965" s="95"/>
      <c r="G965" s="100"/>
      <c r="H965" s="75"/>
      <c r="I965" s="115"/>
      <c r="J965" s="75"/>
      <c r="K965" s="115"/>
      <c r="L965" s="75"/>
      <c r="M965" s="76">
        <f>SUM(M966:M970)</f>
        <v>3965.14</v>
      </c>
      <c r="N965" s="76">
        <f>SUM(N966:N970)</f>
        <v>3965.14</v>
      </c>
      <c r="O965" s="38"/>
      <c r="P965" s="75"/>
      <c r="Q965" s="75"/>
      <c r="R965" s="76">
        <v>4744.16</v>
      </c>
      <c r="S965" s="76">
        <v>4744.16</v>
      </c>
      <c r="T965" s="64">
        <f t="shared" si="94"/>
        <v>-779.02</v>
      </c>
      <c r="U965" s="81">
        <f t="shared" si="95"/>
        <v>0</v>
      </c>
      <c r="V965" s="81">
        <f t="shared" si="96"/>
        <v>0</v>
      </c>
    </row>
    <row r="966" spans="1:22" x14ac:dyDescent="0.25">
      <c r="A966" s="51" t="s">
        <v>4117</v>
      </c>
      <c r="B966" s="92" t="s">
        <v>1526</v>
      </c>
      <c r="C966" s="77" t="s">
        <v>123</v>
      </c>
      <c r="D966" s="78">
        <v>120101</v>
      </c>
      <c r="E966" s="79" t="s">
        <v>1476</v>
      </c>
      <c r="F966" s="80" t="s">
        <v>125</v>
      </c>
      <c r="G966" s="101">
        <v>12.24</v>
      </c>
      <c r="H966" s="81">
        <v>12.24</v>
      </c>
      <c r="I966" s="116">
        <v>11.91</v>
      </c>
      <c r="J966" s="81">
        <v>9.9499999999999993</v>
      </c>
      <c r="K966" s="116">
        <v>10.02</v>
      </c>
      <c r="L966" s="81">
        <v>8.3699999999999992</v>
      </c>
      <c r="M966" s="81">
        <f>TRUNC(((J966*G966)+(L966*G966)),2)</f>
        <v>224.23</v>
      </c>
      <c r="N966" s="81">
        <f>TRUNC(((J966*H966)+(L966*H966)),2)</f>
        <v>224.23</v>
      </c>
      <c r="O966" s="38"/>
      <c r="P966" s="81">
        <v>11.91</v>
      </c>
      <c r="Q966" s="81">
        <v>10.02</v>
      </c>
      <c r="R966" s="81">
        <v>268.42</v>
      </c>
      <c r="S966" s="81">
        <v>268.42</v>
      </c>
      <c r="T966" s="64">
        <f t="shared" si="94"/>
        <v>-44.190000000000026</v>
      </c>
      <c r="U966" s="81">
        <f t="shared" si="95"/>
        <v>121.78</v>
      </c>
      <c r="V966" s="81">
        <f t="shared" si="96"/>
        <v>102.44</v>
      </c>
    </row>
    <row r="967" spans="1:22" x14ac:dyDescent="0.25">
      <c r="A967" s="51" t="s">
        <v>4118</v>
      </c>
      <c r="B967" s="92" t="s">
        <v>1527</v>
      </c>
      <c r="C967" s="77" t="s">
        <v>123</v>
      </c>
      <c r="D967" s="78">
        <v>120107</v>
      </c>
      <c r="E967" s="79" t="s">
        <v>1478</v>
      </c>
      <c r="F967" s="80" t="s">
        <v>125</v>
      </c>
      <c r="G967" s="101">
        <v>12.24</v>
      </c>
      <c r="H967" s="81">
        <v>12.24</v>
      </c>
      <c r="I967" s="116">
        <v>72.97</v>
      </c>
      <c r="J967" s="81">
        <v>61.01</v>
      </c>
      <c r="K967" s="116">
        <v>24.03</v>
      </c>
      <c r="L967" s="81">
        <v>20.09</v>
      </c>
      <c r="M967" s="81">
        <f>TRUNC(((J967*G967)+(L967*G967)),2)</f>
        <v>992.66</v>
      </c>
      <c r="N967" s="81">
        <f>TRUNC(((J967*H967)+(L967*H967)),2)</f>
        <v>992.66</v>
      </c>
      <c r="O967" s="38"/>
      <c r="P967" s="81">
        <v>72.97</v>
      </c>
      <c r="Q967" s="81">
        <v>24.03</v>
      </c>
      <c r="R967" s="81">
        <v>1187.28</v>
      </c>
      <c r="S967" s="81">
        <v>1187.28</v>
      </c>
      <c r="T967" s="64">
        <f t="shared" si="94"/>
        <v>-194.62</v>
      </c>
      <c r="U967" s="81">
        <f t="shared" si="95"/>
        <v>746.76</v>
      </c>
      <c r="V967" s="81">
        <f t="shared" si="96"/>
        <v>245.9</v>
      </c>
    </row>
    <row r="968" spans="1:22" x14ac:dyDescent="0.25">
      <c r="A968" s="51" t="s">
        <v>4119</v>
      </c>
      <c r="B968" s="92" t="s">
        <v>1528</v>
      </c>
      <c r="C968" s="77" t="s">
        <v>123</v>
      </c>
      <c r="D968" s="78">
        <v>120207</v>
      </c>
      <c r="E968" s="79" t="s">
        <v>1480</v>
      </c>
      <c r="F968" s="80" t="s">
        <v>125</v>
      </c>
      <c r="G968" s="101">
        <v>19.12</v>
      </c>
      <c r="H968" s="81">
        <v>19.12</v>
      </c>
      <c r="I968" s="116">
        <v>10.4</v>
      </c>
      <c r="J968" s="81">
        <v>8.69</v>
      </c>
      <c r="K968" s="116">
        <v>10.02</v>
      </c>
      <c r="L968" s="81">
        <v>8.3699999999999992</v>
      </c>
      <c r="M968" s="81">
        <f>TRUNC(((J968*G968)+(L968*G968)),2)</f>
        <v>326.18</v>
      </c>
      <c r="N968" s="81">
        <f>TRUNC(((J968*H968)+(L968*H968)),2)</f>
        <v>326.18</v>
      </c>
      <c r="O968" s="38"/>
      <c r="P968" s="81">
        <v>10.4</v>
      </c>
      <c r="Q968" s="81">
        <v>10.02</v>
      </c>
      <c r="R968" s="81">
        <v>390.43</v>
      </c>
      <c r="S968" s="81">
        <v>390.43</v>
      </c>
      <c r="T968" s="64">
        <f t="shared" si="94"/>
        <v>-64.25</v>
      </c>
      <c r="U968" s="81">
        <f t="shared" si="95"/>
        <v>166.15</v>
      </c>
      <c r="V968" s="81">
        <f t="shared" si="96"/>
        <v>160.03</v>
      </c>
    </row>
    <row r="969" spans="1:22" x14ac:dyDescent="0.25">
      <c r="A969" s="51" t="s">
        <v>4120</v>
      </c>
      <c r="B969" s="92" t="s">
        <v>1529</v>
      </c>
      <c r="C969" s="77" t="s">
        <v>123</v>
      </c>
      <c r="D969" s="78">
        <v>120209</v>
      </c>
      <c r="E969" s="79" t="s">
        <v>563</v>
      </c>
      <c r="F969" s="80" t="s">
        <v>125</v>
      </c>
      <c r="G969" s="101">
        <v>47.7</v>
      </c>
      <c r="H969" s="81">
        <v>47.7</v>
      </c>
      <c r="I969" s="116">
        <v>12.48</v>
      </c>
      <c r="J969" s="81">
        <v>10.43</v>
      </c>
      <c r="K969" s="116">
        <v>13.49</v>
      </c>
      <c r="L969" s="81">
        <v>11.27</v>
      </c>
      <c r="M969" s="81">
        <f>TRUNC(((J969*G969)+(L969*G969)),2)</f>
        <v>1035.0899999999999</v>
      </c>
      <c r="N969" s="81">
        <f>TRUNC(((J969*H969)+(L969*H969)),2)</f>
        <v>1035.0899999999999</v>
      </c>
      <c r="O969" s="38"/>
      <c r="P969" s="81">
        <v>12.48</v>
      </c>
      <c r="Q969" s="81">
        <v>13.49</v>
      </c>
      <c r="R969" s="81">
        <v>1238.76</v>
      </c>
      <c r="S969" s="81">
        <v>1238.76</v>
      </c>
      <c r="T969" s="64">
        <f t="shared" si="94"/>
        <v>-203.67000000000007</v>
      </c>
      <c r="U969" s="81">
        <f t="shared" si="95"/>
        <v>497.51</v>
      </c>
      <c r="V969" s="81">
        <f t="shared" si="96"/>
        <v>537.57000000000005</v>
      </c>
    </row>
    <row r="970" spans="1:22" x14ac:dyDescent="0.3">
      <c r="A970" s="51" t="s">
        <v>4121</v>
      </c>
      <c r="B970" s="92" t="s">
        <v>1530</v>
      </c>
      <c r="C970" s="77" t="s">
        <v>194</v>
      </c>
      <c r="D970" s="78">
        <v>98557</v>
      </c>
      <c r="E970" s="79" t="s">
        <v>1531</v>
      </c>
      <c r="F970" s="80" t="s">
        <v>125</v>
      </c>
      <c r="G970" s="101">
        <v>35.5</v>
      </c>
      <c r="H970" s="81">
        <v>35.5</v>
      </c>
      <c r="I970" s="116">
        <v>35.96</v>
      </c>
      <c r="J970" s="81">
        <v>30.06</v>
      </c>
      <c r="K970" s="116">
        <v>10.78</v>
      </c>
      <c r="L970" s="81">
        <v>9.01</v>
      </c>
      <c r="M970" s="81">
        <f>TRUNC(((J970*G970)+(L970*G970)),2)</f>
        <v>1386.98</v>
      </c>
      <c r="N970" s="81">
        <f>TRUNC(((J970*H970)+(L970*H970)),2)</f>
        <v>1386.98</v>
      </c>
      <c r="O970" s="48"/>
      <c r="P970" s="81">
        <v>35.96</v>
      </c>
      <c r="Q970" s="81">
        <v>10.78</v>
      </c>
      <c r="R970" s="81">
        <v>1659.27</v>
      </c>
      <c r="S970" s="81">
        <v>1659.27</v>
      </c>
      <c r="T970" s="64">
        <f t="shared" si="94"/>
        <v>-272.28999999999996</v>
      </c>
      <c r="U970" s="81">
        <f t="shared" si="95"/>
        <v>1067.1300000000001</v>
      </c>
      <c r="V970" s="81">
        <f t="shared" si="96"/>
        <v>319.85000000000002</v>
      </c>
    </row>
    <row r="971" spans="1:22" x14ac:dyDescent="0.25">
      <c r="A971" s="51" t="s">
        <v>4122</v>
      </c>
      <c r="B971" s="91" t="s">
        <v>1532</v>
      </c>
      <c r="C971" s="95"/>
      <c r="D971" s="95"/>
      <c r="E971" s="74" t="s">
        <v>62</v>
      </c>
      <c r="F971" s="95"/>
      <c r="G971" s="100"/>
      <c r="H971" s="75"/>
      <c r="I971" s="115"/>
      <c r="J971" s="75"/>
      <c r="K971" s="115"/>
      <c r="L971" s="75"/>
      <c r="M971" s="76">
        <f>SUM(M972:M973)</f>
        <v>1559.03</v>
      </c>
      <c r="N971" s="76">
        <f>SUM(N972:N973)</f>
        <v>1559.03</v>
      </c>
      <c r="O971" s="38"/>
      <c r="P971" s="75"/>
      <c r="Q971" s="75"/>
      <c r="R971" s="76">
        <v>1864.68</v>
      </c>
      <c r="S971" s="76">
        <v>1864.68</v>
      </c>
      <c r="T971" s="64">
        <f t="shared" si="94"/>
        <v>-305.65000000000009</v>
      </c>
      <c r="U971" s="81">
        <f t="shared" si="95"/>
        <v>0</v>
      </c>
      <c r="V971" s="81">
        <f t="shared" si="96"/>
        <v>0</v>
      </c>
    </row>
    <row r="972" spans="1:22" ht="24" x14ac:dyDescent="0.3">
      <c r="A972" s="51" t="s">
        <v>4123</v>
      </c>
      <c r="B972" s="92" t="s">
        <v>1533</v>
      </c>
      <c r="C972" s="77" t="s">
        <v>123</v>
      </c>
      <c r="D972" s="78">
        <v>180710</v>
      </c>
      <c r="E972" s="82" t="s">
        <v>3111</v>
      </c>
      <c r="F972" s="80" t="s">
        <v>125</v>
      </c>
      <c r="G972" s="101">
        <v>3.28</v>
      </c>
      <c r="H972" s="81">
        <v>3.28</v>
      </c>
      <c r="I972" s="116">
        <v>349.58</v>
      </c>
      <c r="J972" s="81">
        <v>292.27999999999997</v>
      </c>
      <c r="K972" s="116">
        <v>6.88</v>
      </c>
      <c r="L972" s="81">
        <v>5.75</v>
      </c>
      <c r="M972" s="81">
        <f>TRUNC(((J972*G972)+(L972*G972)),2)</f>
        <v>977.53</v>
      </c>
      <c r="N972" s="81">
        <f>TRUNC(((J972*H972)+(L972*H972)),2)</f>
        <v>977.53</v>
      </c>
      <c r="O972" s="48"/>
      <c r="P972" s="81">
        <v>349.58</v>
      </c>
      <c r="Q972" s="81">
        <v>6.88</v>
      </c>
      <c r="R972" s="81">
        <v>1169.18</v>
      </c>
      <c r="S972" s="81">
        <v>1169.18</v>
      </c>
      <c r="T972" s="64">
        <f t="shared" si="94"/>
        <v>-191.65000000000009</v>
      </c>
      <c r="U972" s="81">
        <f t="shared" si="95"/>
        <v>958.67</v>
      </c>
      <c r="V972" s="81">
        <f t="shared" si="96"/>
        <v>18.86</v>
      </c>
    </row>
    <row r="973" spans="1:22" x14ac:dyDescent="0.25">
      <c r="A973" s="51" t="s">
        <v>4124</v>
      </c>
      <c r="B973" s="92" t="s">
        <v>1534</v>
      </c>
      <c r="C973" s="77" t="s">
        <v>123</v>
      </c>
      <c r="D973" s="78">
        <v>180703</v>
      </c>
      <c r="E973" s="79" t="s">
        <v>1491</v>
      </c>
      <c r="F973" s="80" t="s">
        <v>138</v>
      </c>
      <c r="G973" s="101">
        <v>1.4</v>
      </c>
      <c r="H973" s="81">
        <v>1.4</v>
      </c>
      <c r="I973" s="116">
        <v>482.58</v>
      </c>
      <c r="J973" s="81">
        <v>403.48</v>
      </c>
      <c r="K973" s="116">
        <v>14.21</v>
      </c>
      <c r="L973" s="81">
        <v>11.88</v>
      </c>
      <c r="M973" s="81">
        <f>TRUNC(((J973*G973)+(L973*G973)),2)</f>
        <v>581.5</v>
      </c>
      <c r="N973" s="81">
        <f>TRUNC(((J973*H973)+(L973*H973)),2)</f>
        <v>581.5</v>
      </c>
      <c r="O973" s="38"/>
      <c r="P973" s="81">
        <v>482.58</v>
      </c>
      <c r="Q973" s="81">
        <v>14.21</v>
      </c>
      <c r="R973" s="81">
        <v>695.5</v>
      </c>
      <c r="S973" s="81">
        <v>695.5</v>
      </c>
      <c r="T973" s="64">
        <f t="shared" ref="T973:T1036" si="99">N973-S973</f>
        <v>-114</v>
      </c>
      <c r="U973" s="81">
        <f t="shared" si="95"/>
        <v>564.87</v>
      </c>
      <c r="V973" s="81">
        <f t="shared" si="96"/>
        <v>16.63</v>
      </c>
    </row>
    <row r="974" spans="1:22" x14ac:dyDescent="0.25">
      <c r="A974" s="51" t="s">
        <v>4125</v>
      </c>
      <c r="B974" s="91" t="s">
        <v>1535</v>
      </c>
      <c r="C974" s="95"/>
      <c r="D974" s="95"/>
      <c r="E974" s="74" t="s">
        <v>78</v>
      </c>
      <c r="F974" s="95"/>
      <c r="G974" s="100"/>
      <c r="H974" s="75"/>
      <c r="I974" s="115"/>
      <c r="J974" s="75"/>
      <c r="K974" s="115"/>
      <c r="L974" s="75"/>
      <c r="M974" s="76">
        <f>M975</f>
        <v>154.36000000000001</v>
      </c>
      <c r="N974" s="76">
        <f>N975</f>
        <v>154.36000000000001</v>
      </c>
      <c r="O974" s="38"/>
      <c r="P974" s="75"/>
      <c r="Q974" s="75"/>
      <c r="R974" s="76">
        <v>184.71</v>
      </c>
      <c r="S974" s="76">
        <v>184.71</v>
      </c>
      <c r="T974" s="64">
        <f t="shared" si="99"/>
        <v>-30.349999999999994</v>
      </c>
      <c r="U974" s="81">
        <f t="shared" si="95"/>
        <v>0</v>
      </c>
      <c r="V974" s="81">
        <f t="shared" si="96"/>
        <v>0</v>
      </c>
    </row>
    <row r="975" spans="1:22" x14ac:dyDescent="0.3">
      <c r="A975" s="51" t="s">
        <v>4126</v>
      </c>
      <c r="B975" s="92" t="s">
        <v>1536</v>
      </c>
      <c r="C975" s="77" t="s">
        <v>123</v>
      </c>
      <c r="D975" s="78">
        <v>261602</v>
      </c>
      <c r="E975" s="79" t="s">
        <v>181</v>
      </c>
      <c r="F975" s="80" t="s">
        <v>125</v>
      </c>
      <c r="G975" s="101">
        <v>7.01</v>
      </c>
      <c r="H975" s="81">
        <v>7.01</v>
      </c>
      <c r="I975" s="116">
        <v>11.48</v>
      </c>
      <c r="J975" s="81">
        <v>9.59</v>
      </c>
      <c r="K975" s="116">
        <v>14.87</v>
      </c>
      <c r="L975" s="81">
        <v>12.43</v>
      </c>
      <c r="M975" s="81">
        <f>TRUNC(((J975*G975)+(L975*G975)),2)</f>
        <v>154.36000000000001</v>
      </c>
      <c r="N975" s="81">
        <f>TRUNC(((J975*H975)+(L975*H975)),2)</f>
        <v>154.36000000000001</v>
      </c>
      <c r="O975" s="48"/>
      <c r="P975" s="81">
        <v>11.48</v>
      </c>
      <c r="Q975" s="81">
        <v>14.87</v>
      </c>
      <c r="R975" s="81">
        <v>184.71</v>
      </c>
      <c r="S975" s="81">
        <v>184.71</v>
      </c>
      <c r="T975" s="64">
        <f t="shared" si="99"/>
        <v>-30.349999999999994</v>
      </c>
      <c r="U975" s="81">
        <f t="shared" ref="U975:U1038" si="100">TRUNC(J975*H975,2)</f>
        <v>67.22</v>
      </c>
      <c r="V975" s="81">
        <f t="shared" ref="V975:V1038" si="101">TRUNC(L975*H975,2)</f>
        <v>87.13</v>
      </c>
    </row>
    <row r="976" spans="1:22" x14ac:dyDescent="0.25">
      <c r="A976" s="51" t="s">
        <v>4127</v>
      </c>
      <c r="B976" s="91" t="s">
        <v>1537</v>
      </c>
      <c r="C976" s="95"/>
      <c r="D976" s="95"/>
      <c r="E976" s="74" t="s">
        <v>80</v>
      </c>
      <c r="F976" s="95"/>
      <c r="G976" s="100"/>
      <c r="H976" s="75"/>
      <c r="I976" s="115"/>
      <c r="J976" s="75"/>
      <c r="K976" s="115"/>
      <c r="L976" s="75"/>
      <c r="M976" s="76">
        <f>M977</f>
        <v>36.72</v>
      </c>
      <c r="N976" s="76">
        <f>N977</f>
        <v>36.72</v>
      </c>
      <c r="O976" s="38"/>
      <c r="P976" s="75"/>
      <c r="Q976" s="75"/>
      <c r="R976" s="76">
        <v>44.06</v>
      </c>
      <c r="S976" s="76">
        <v>44.06</v>
      </c>
      <c r="T976" s="64">
        <f t="shared" si="99"/>
        <v>-7.3400000000000034</v>
      </c>
      <c r="U976" s="81">
        <f t="shared" si="100"/>
        <v>0</v>
      </c>
      <c r="V976" s="81">
        <f t="shared" si="101"/>
        <v>0</v>
      </c>
    </row>
    <row r="977" spans="1:22" x14ac:dyDescent="0.25">
      <c r="A977" s="51" t="s">
        <v>4128</v>
      </c>
      <c r="B977" s="92" t="s">
        <v>1538</v>
      </c>
      <c r="C977" s="77" t="s">
        <v>123</v>
      </c>
      <c r="D977" s="78">
        <v>270501</v>
      </c>
      <c r="E977" s="79" t="s">
        <v>149</v>
      </c>
      <c r="F977" s="80" t="s">
        <v>125</v>
      </c>
      <c r="G977" s="101">
        <v>12.24</v>
      </c>
      <c r="H977" s="81">
        <v>12.24</v>
      </c>
      <c r="I977" s="116">
        <v>1.6</v>
      </c>
      <c r="J977" s="81">
        <v>1.33</v>
      </c>
      <c r="K977" s="116">
        <v>2</v>
      </c>
      <c r="L977" s="81">
        <v>1.67</v>
      </c>
      <c r="M977" s="81">
        <f>TRUNC(((J977*G977)+(L977*G977)),2)</f>
        <v>36.72</v>
      </c>
      <c r="N977" s="81">
        <f>TRUNC(((J977*H977)+(L977*H977)),2)</f>
        <v>36.72</v>
      </c>
      <c r="O977" s="38"/>
      <c r="P977" s="81">
        <v>1.6</v>
      </c>
      <c r="Q977" s="81">
        <v>2</v>
      </c>
      <c r="R977" s="81">
        <v>44.06</v>
      </c>
      <c r="S977" s="81">
        <v>44.06</v>
      </c>
      <c r="T977" s="64">
        <f t="shared" si="99"/>
        <v>-7.3400000000000034</v>
      </c>
      <c r="U977" s="81">
        <f t="shared" si="100"/>
        <v>16.27</v>
      </c>
      <c r="V977" s="81">
        <f t="shared" si="101"/>
        <v>20.440000000000001</v>
      </c>
    </row>
    <row r="978" spans="1:22" x14ac:dyDescent="0.25">
      <c r="A978" s="51" t="s">
        <v>4129</v>
      </c>
      <c r="B978" s="90">
        <v>15</v>
      </c>
      <c r="C978" s="96"/>
      <c r="D978" s="96"/>
      <c r="E978" s="69" t="s">
        <v>17</v>
      </c>
      <c r="F978" s="70" t="s">
        <v>120</v>
      </c>
      <c r="G978" s="99">
        <v>1</v>
      </c>
      <c r="H978" s="72"/>
      <c r="I978" s="115"/>
      <c r="J978" s="72"/>
      <c r="K978" s="115"/>
      <c r="L978" s="72"/>
      <c r="M978" s="71">
        <f>M979+M982</f>
        <v>10068.470000000005</v>
      </c>
      <c r="N978" s="71">
        <f>N979+N982</f>
        <v>10068.470000000005</v>
      </c>
      <c r="O978" s="38"/>
      <c r="P978" s="72"/>
      <c r="Q978" s="72"/>
      <c r="R978" s="71">
        <v>12043.64</v>
      </c>
      <c r="S978" s="71">
        <v>12043.64</v>
      </c>
      <c r="T978" s="64">
        <f t="shared" si="99"/>
        <v>-1975.1699999999946</v>
      </c>
      <c r="U978" s="81">
        <f t="shared" si="100"/>
        <v>0</v>
      </c>
      <c r="V978" s="81">
        <f t="shared" si="101"/>
        <v>0</v>
      </c>
    </row>
    <row r="979" spans="1:22" x14ac:dyDescent="0.25">
      <c r="A979" s="51" t="s">
        <v>4130</v>
      </c>
      <c r="B979" s="91" t="s">
        <v>1539</v>
      </c>
      <c r="C979" s="95"/>
      <c r="D979" s="95"/>
      <c r="E979" s="74" t="s">
        <v>40</v>
      </c>
      <c r="F979" s="95"/>
      <c r="G979" s="100"/>
      <c r="H979" s="75"/>
      <c r="I979" s="115"/>
      <c r="J979" s="75"/>
      <c r="K979" s="115"/>
      <c r="L979" s="75"/>
      <c r="M979" s="76">
        <f>SUM(M980:M981)</f>
        <v>22.35</v>
      </c>
      <c r="N979" s="76">
        <f>SUM(N980:N981)</f>
        <v>22.35</v>
      </c>
      <c r="O979" s="38"/>
      <c r="P979" s="75"/>
      <c r="Q979" s="75"/>
      <c r="R979" s="76">
        <v>26.45</v>
      </c>
      <c r="S979" s="76">
        <v>26.45</v>
      </c>
      <c r="T979" s="64">
        <f t="shared" si="99"/>
        <v>-4.0999999999999979</v>
      </c>
      <c r="U979" s="81">
        <f t="shared" si="100"/>
        <v>0</v>
      </c>
      <c r="V979" s="81">
        <f t="shared" si="101"/>
        <v>0</v>
      </c>
    </row>
    <row r="980" spans="1:22" x14ac:dyDescent="0.25">
      <c r="A980" s="51" t="s">
        <v>4131</v>
      </c>
      <c r="B980" s="92" t="s">
        <v>1540</v>
      </c>
      <c r="C980" s="77" t="s">
        <v>123</v>
      </c>
      <c r="D980" s="78">
        <v>40101</v>
      </c>
      <c r="E980" s="79" t="s">
        <v>199</v>
      </c>
      <c r="F980" s="80" t="s">
        <v>160</v>
      </c>
      <c r="G980" s="101">
        <v>0.47</v>
      </c>
      <c r="H980" s="81">
        <v>0.47</v>
      </c>
      <c r="I980" s="116">
        <v>0</v>
      </c>
      <c r="J980" s="81">
        <v>0</v>
      </c>
      <c r="K980" s="116">
        <v>34.229999999999997</v>
      </c>
      <c r="L980" s="81">
        <v>28.61</v>
      </c>
      <c r="M980" s="81">
        <f>TRUNC(((J980*G980)+(L980*G980)),2)</f>
        <v>13.44</v>
      </c>
      <c r="N980" s="81">
        <f>TRUNC(((J980*H980)+(L980*H980)),2)</f>
        <v>13.44</v>
      </c>
      <c r="O980" s="38"/>
      <c r="P980" s="81">
        <v>0</v>
      </c>
      <c r="Q980" s="81">
        <v>34.229999999999997</v>
      </c>
      <c r="R980" s="81">
        <v>15.91</v>
      </c>
      <c r="S980" s="81">
        <v>15.91</v>
      </c>
      <c r="T980" s="64">
        <f t="shared" si="99"/>
        <v>-2.4700000000000006</v>
      </c>
      <c r="U980" s="81">
        <f t="shared" si="100"/>
        <v>0</v>
      </c>
      <c r="V980" s="81">
        <f t="shared" si="101"/>
        <v>13.44</v>
      </c>
    </row>
    <row r="981" spans="1:22" x14ac:dyDescent="0.25">
      <c r="A981" s="51" t="s">
        <v>4132</v>
      </c>
      <c r="B981" s="92" t="s">
        <v>1541</v>
      </c>
      <c r="C981" s="77" t="s">
        <v>123</v>
      </c>
      <c r="D981" s="78">
        <v>40902</v>
      </c>
      <c r="E981" s="79" t="s">
        <v>201</v>
      </c>
      <c r="F981" s="80" t="s">
        <v>160</v>
      </c>
      <c r="G981" s="101">
        <v>0.47</v>
      </c>
      <c r="H981" s="81">
        <v>0.47</v>
      </c>
      <c r="I981" s="116">
        <v>0</v>
      </c>
      <c r="J981" s="81">
        <v>0</v>
      </c>
      <c r="K981" s="116">
        <v>22.68</v>
      </c>
      <c r="L981" s="81">
        <v>18.96</v>
      </c>
      <c r="M981" s="81">
        <f>TRUNC(((J981*G981)+(L981*G981)),2)</f>
        <v>8.91</v>
      </c>
      <c r="N981" s="81">
        <f>TRUNC(((J981*H981)+(L981*H981)),2)</f>
        <v>8.91</v>
      </c>
      <c r="O981" s="38"/>
      <c r="P981" s="81">
        <v>0</v>
      </c>
      <c r="Q981" s="81">
        <v>22.68</v>
      </c>
      <c r="R981" s="81">
        <v>10.54</v>
      </c>
      <c r="S981" s="81">
        <v>10.54</v>
      </c>
      <c r="T981" s="64">
        <f t="shared" si="99"/>
        <v>-1.629999999999999</v>
      </c>
      <c r="U981" s="81">
        <f t="shared" si="100"/>
        <v>0</v>
      </c>
      <c r="V981" s="81">
        <f t="shared" si="101"/>
        <v>8.91</v>
      </c>
    </row>
    <row r="982" spans="1:22" x14ac:dyDescent="0.25">
      <c r="A982" s="51" t="s">
        <v>4133</v>
      </c>
      <c r="B982" s="91" t="s">
        <v>1542</v>
      </c>
      <c r="C982" s="95"/>
      <c r="D982" s="95"/>
      <c r="E982" s="74" t="s">
        <v>50</v>
      </c>
      <c r="F982" s="95"/>
      <c r="G982" s="100"/>
      <c r="H982" s="75"/>
      <c r="I982" s="115"/>
      <c r="J982" s="75"/>
      <c r="K982" s="115"/>
      <c r="L982" s="75"/>
      <c r="M982" s="76">
        <f>M983</f>
        <v>10046.120000000004</v>
      </c>
      <c r="N982" s="76">
        <f>N983</f>
        <v>10046.120000000004</v>
      </c>
      <c r="O982" s="38"/>
      <c r="P982" s="75"/>
      <c r="Q982" s="75"/>
      <c r="R982" s="76">
        <v>12017.19</v>
      </c>
      <c r="S982" s="76">
        <v>12017.19</v>
      </c>
      <c r="T982" s="64">
        <f t="shared" si="99"/>
        <v>-1971.0699999999961</v>
      </c>
      <c r="U982" s="81">
        <f t="shared" si="100"/>
        <v>0</v>
      </c>
      <c r="V982" s="81">
        <f t="shared" si="101"/>
        <v>0</v>
      </c>
    </row>
    <row r="983" spans="1:22" x14ac:dyDescent="0.25">
      <c r="A983" s="51" t="s">
        <v>4134</v>
      </c>
      <c r="B983" s="93" t="s">
        <v>1543</v>
      </c>
      <c r="C983" s="97"/>
      <c r="D983" s="97"/>
      <c r="E983" s="83" t="s">
        <v>1544</v>
      </c>
      <c r="F983" s="97"/>
      <c r="G983" s="102"/>
      <c r="H983" s="84"/>
      <c r="I983" s="115"/>
      <c r="J983" s="84"/>
      <c r="K983" s="115"/>
      <c r="L983" s="84"/>
      <c r="M983" s="85">
        <f>SUM(M984:M1010)</f>
        <v>10046.120000000004</v>
      </c>
      <c r="N983" s="85">
        <f>SUM(N984:N1010)</f>
        <v>10046.120000000004</v>
      </c>
      <c r="O983" s="38"/>
      <c r="P983" s="84"/>
      <c r="Q983" s="84"/>
      <c r="R983" s="85">
        <v>12017.19</v>
      </c>
      <c r="S983" s="85">
        <v>12017.19</v>
      </c>
      <c r="T983" s="64">
        <f t="shared" si="99"/>
        <v>-1971.0699999999961</v>
      </c>
      <c r="U983" s="81">
        <f t="shared" si="100"/>
        <v>0</v>
      </c>
      <c r="V983" s="81">
        <f t="shared" si="101"/>
        <v>0</v>
      </c>
    </row>
    <row r="984" spans="1:22" ht="24" x14ac:dyDescent="0.3">
      <c r="A984" s="51" t="s">
        <v>4135</v>
      </c>
      <c r="B984" s="92" t="s">
        <v>1545</v>
      </c>
      <c r="C984" s="77" t="s">
        <v>123</v>
      </c>
      <c r="D984" s="78">
        <v>91007</v>
      </c>
      <c r="E984" s="82" t="s">
        <v>3112</v>
      </c>
      <c r="F984" s="80" t="s">
        <v>120</v>
      </c>
      <c r="G984" s="101">
        <v>1</v>
      </c>
      <c r="H984" s="81">
        <v>1</v>
      </c>
      <c r="I984" s="116">
        <v>5290.05</v>
      </c>
      <c r="J984" s="81">
        <v>4423.01</v>
      </c>
      <c r="K984" s="116">
        <v>2762.93</v>
      </c>
      <c r="L984" s="81">
        <v>2310.08</v>
      </c>
      <c r="M984" s="81">
        <f t="shared" ref="M984:M1010" si="102">TRUNC(((J984*G984)+(L984*G984)),2)</f>
        <v>6733.09</v>
      </c>
      <c r="N984" s="81">
        <f t="shared" ref="N984:N1010" si="103">TRUNC(((J984*H984)+(L984*H984)),2)</f>
        <v>6733.09</v>
      </c>
      <c r="O984" s="48"/>
      <c r="P984" s="81">
        <v>5290.05</v>
      </c>
      <c r="Q984" s="81">
        <v>2762.93</v>
      </c>
      <c r="R984" s="81">
        <v>8052.98</v>
      </c>
      <c r="S984" s="81">
        <v>8052.98</v>
      </c>
      <c r="T984" s="64">
        <f t="shared" si="99"/>
        <v>-1319.8899999999994</v>
      </c>
      <c r="U984" s="81">
        <f t="shared" si="100"/>
        <v>4423.01</v>
      </c>
      <c r="V984" s="81">
        <f t="shared" si="101"/>
        <v>2310.08</v>
      </c>
    </row>
    <row r="985" spans="1:22" ht="24" x14ac:dyDescent="0.3">
      <c r="A985" s="51" t="s">
        <v>4136</v>
      </c>
      <c r="B985" s="92" t="s">
        <v>1546</v>
      </c>
      <c r="C985" s="77" t="s">
        <v>123</v>
      </c>
      <c r="D985" s="78">
        <v>91024</v>
      </c>
      <c r="E985" s="79" t="s">
        <v>1547</v>
      </c>
      <c r="F985" s="80" t="s">
        <v>120</v>
      </c>
      <c r="G985" s="101">
        <v>3</v>
      </c>
      <c r="H985" s="81">
        <v>3</v>
      </c>
      <c r="I985" s="116">
        <v>34.78</v>
      </c>
      <c r="J985" s="81">
        <v>29.07</v>
      </c>
      <c r="K985" s="116">
        <v>5.98</v>
      </c>
      <c r="L985" s="81">
        <v>4.99</v>
      </c>
      <c r="M985" s="81">
        <f t="shared" si="102"/>
        <v>102.18</v>
      </c>
      <c r="N985" s="81">
        <f t="shared" si="103"/>
        <v>102.18</v>
      </c>
      <c r="O985" s="48"/>
      <c r="P985" s="81">
        <v>34.78</v>
      </c>
      <c r="Q985" s="81">
        <v>5.98</v>
      </c>
      <c r="R985" s="81">
        <v>122.28</v>
      </c>
      <c r="S985" s="81">
        <v>122.28</v>
      </c>
      <c r="T985" s="64">
        <f t="shared" si="99"/>
        <v>-20.099999999999994</v>
      </c>
      <c r="U985" s="81">
        <f t="shared" si="100"/>
        <v>87.21</v>
      </c>
      <c r="V985" s="81">
        <f t="shared" si="101"/>
        <v>14.97</v>
      </c>
    </row>
    <row r="986" spans="1:22" x14ac:dyDescent="0.3">
      <c r="A986" s="51" t="s">
        <v>4137</v>
      </c>
      <c r="B986" s="92" t="s">
        <v>1548</v>
      </c>
      <c r="C986" s="77" t="s">
        <v>274</v>
      </c>
      <c r="D986" s="86" t="s">
        <v>1549</v>
      </c>
      <c r="E986" s="79" t="s">
        <v>1550</v>
      </c>
      <c r="F986" s="80" t="s">
        <v>120</v>
      </c>
      <c r="G986" s="101">
        <v>1</v>
      </c>
      <c r="H986" s="81">
        <v>1</v>
      </c>
      <c r="I986" s="116">
        <v>17.440000000000001</v>
      </c>
      <c r="J986" s="81">
        <v>14.58</v>
      </c>
      <c r="K986" s="116">
        <v>22.65</v>
      </c>
      <c r="L986" s="81">
        <v>18.93</v>
      </c>
      <c r="M986" s="81">
        <f t="shared" si="102"/>
        <v>33.51</v>
      </c>
      <c r="N986" s="81">
        <f t="shared" si="103"/>
        <v>33.51</v>
      </c>
      <c r="O986" s="48"/>
      <c r="P986" s="81">
        <v>17.440000000000001</v>
      </c>
      <c r="Q986" s="81">
        <v>22.65</v>
      </c>
      <c r="R986" s="81">
        <v>40.090000000000003</v>
      </c>
      <c r="S986" s="81">
        <v>40.090000000000003</v>
      </c>
      <c r="T986" s="64">
        <f t="shared" si="99"/>
        <v>-6.5800000000000054</v>
      </c>
      <c r="U986" s="81">
        <f t="shared" si="100"/>
        <v>14.58</v>
      </c>
      <c r="V986" s="81">
        <f t="shared" si="101"/>
        <v>18.93</v>
      </c>
    </row>
    <row r="987" spans="1:22" ht="24" x14ac:dyDescent="0.3">
      <c r="A987" s="51" t="s">
        <v>4138</v>
      </c>
      <c r="B987" s="92" t="s">
        <v>1551</v>
      </c>
      <c r="C987" s="77" t="s">
        <v>274</v>
      </c>
      <c r="D987" s="86" t="s">
        <v>1552</v>
      </c>
      <c r="E987" s="82" t="s">
        <v>3113</v>
      </c>
      <c r="F987" s="80" t="s">
        <v>120</v>
      </c>
      <c r="G987" s="101">
        <v>3</v>
      </c>
      <c r="H987" s="81">
        <v>3</v>
      </c>
      <c r="I987" s="116">
        <v>6.8</v>
      </c>
      <c r="J987" s="81">
        <v>5.68</v>
      </c>
      <c r="K987" s="116">
        <v>5.98</v>
      </c>
      <c r="L987" s="81">
        <v>4.99</v>
      </c>
      <c r="M987" s="81">
        <f t="shared" si="102"/>
        <v>32.01</v>
      </c>
      <c r="N987" s="81">
        <f t="shared" si="103"/>
        <v>32.01</v>
      </c>
      <c r="O987" s="48"/>
      <c r="P987" s="81">
        <v>6.8</v>
      </c>
      <c r="Q987" s="81">
        <v>5.98</v>
      </c>
      <c r="R987" s="81">
        <v>38.340000000000003</v>
      </c>
      <c r="S987" s="81">
        <v>38.340000000000003</v>
      </c>
      <c r="T987" s="64">
        <f t="shared" si="99"/>
        <v>-6.3300000000000054</v>
      </c>
      <c r="U987" s="81">
        <f t="shared" si="100"/>
        <v>17.04</v>
      </c>
      <c r="V987" s="81">
        <f t="shared" si="101"/>
        <v>14.97</v>
      </c>
    </row>
    <row r="988" spans="1:22" ht="24" x14ac:dyDescent="0.3">
      <c r="A988" s="51" t="s">
        <v>4139</v>
      </c>
      <c r="B988" s="92" t="s">
        <v>1553</v>
      </c>
      <c r="C988" s="77" t="s">
        <v>123</v>
      </c>
      <c r="D988" s="78">
        <v>91021</v>
      </c>
      <c r="E988" s="82" t="s">
        <v>3114</v>
      </c>
      <c r="F988" s="80" t="s">
        <v>120</v>
      </c>
      <c r="G988" s="101">
        <v>2</v>
      </c>
      <c r="H988" s="81">
        <v>2</v>
      </c>
      <c r="I988" s="116">
        <v>7.67</v>
      </c>
      <c r="J988" s="81">
        <v>6.41</v>
      </c>
      <c r="K988" s="116">
        <v>5.98</v>
      </c>
      <c r="L988" s="81">
        <v>4.99</v>
      </c>
      <c r="M988" s="81">
        <f t="shared" si="102"/>
        <v>22.8</v>
      </c>
      <c r="N988" s="81">
        <f t="shared" si="103"/>
        <v>22.8</v>
      </c>
      <c r="O988" s="48"/>
      <c r="P988" s="81">
        <v>7.67</v>
      </c>
      <c r="Q988" s="81">
        <v>5.98</v>
      </c>
      <c r="R988" s="81">
        <v>27.3</v>
      </c>
      <c r="S988" s="81">
        <v>27.3</v>
      </c>
      <c r="T988" s="64">
        <f t="shared" si="99"/>
        <v>-4.5</v>
      </c>
      <c r="U988" s="81">
        <f t="shared" si="100"/>
        <v>12.82</v>
      </c>
      <c r="V988" s="81">
        <f t="shared" si="101"/>
        <v>9.98</v>
      </c>
    </row>
    <row r="989" spans="1:22" ht="24" x14ac:dyDescent="0.3">
      <c r="A989" s="51" t="s">
        <v>4140</v>
      </c>
      <c r="B989" s="92" t="s">
        <v>1554</v>
      </c>
      <c r="C989" s="77" t="s">
        <v>194</v>
      </c>
      <c r="D989" s="78">
        <v>92692</v>
      </c>
      <c r="E989" s="79" t="s">
        <v>1555</v>
      </c>
      <c r="F989" s="80" t="s">
        <v>120</v>
      </c>
      <c r="G989" s="101">
        <v>6</v>
      </c>
      <c r="H989" s="81">
        <v>6</v>
      </c>
      <c r="I989" s="116">
        <v>8.18</v>
      </c>
      <c r="J989" s="81">
        <v>6.83</v>
      </c>
      <c r="K989" s="116">
        <v>6.45</v>
      </c>
      <c r="L989" s="81">
        <v>5.39</v>
      </c>
      <c r="M989" s="81">
        <f t="shared" si="102"/>
        <v>73.319999999999993</v>
      </c>
      <c r="N989" s="81">
        <f t="shared" si="103"/>
        <v>73.319999999999993</v>
      </c>
      <c r="O989" s="48"/>
      <c r="P989" s="81">
        <v>8.18</v>
      </c>
      <c r="Q989" s="81">
        <v>6.45</v>
      </c>
      <c r="R989" s="81">
        <v>87.78</v>
      </c>
      <c r="S989" s="81">
        <v>87.78</v>
      </c>
      <c r="T989" s="64">
        <f t="shared" si="99"/>
        <v>-14.460000000000008</v>
      </c>
      <c r="U989" s="81">
        <f t="shared" si="100"/>
        <v>40.98</v>
      </c>
      <c r="V989" s="81">
        <f t="shared" si="101"/>
        <v>32.340000000000003</v>
      </c>
    </row>
    <row r="990" spans="1:22" x14ac:dyDescent="0.3">
      <c r="A990" s="51" t="s">
        <v>4141</v>
      </c>
      <c r="B990" s="92" t="s">
        <v>1556</v>
      </c>
      <c r="C990" s="77" t="s">
        <v>123</v>
      </c>
      <c r="D990" s="78">
        <v>91031</v>
      </c>
      <c r="E990" s="79" t="s">
        <v>1557</v>
      </c>
      <c r="F990" s="80" t="s">
        <v>120</v>
      </c>
      <c r="G990" s="101">
        <v>6</v>
      </c>
      <c r="H990" s="81">
        <v>6</v>
      </c>
      <c r="I990" s="116">
        <v>7.31</v>
      </c>
      <c r="J990" s="81">
        <v>6.11</v>
      </c>
      <c r="K990" s="116">
        <v>5.98</v>
      </c>
      <c r="L990" s="81">
        <v>4.99</v>
      </c>
      <c r="M990" s="81">
        <f t="shared" si="102"/>
        <v>66.599999999999994</v>
      </c>
      <c r="N990" s="81">
        <f t="shared" si="103"/>
        <v>66.599999999999994</v>
      </c>
      <c r="O990" s="48"/>
      <c r="P990" s="81">
        <v>7.31</v>
      </c>
      <c r="Q990" s="81">
        <v>5.98</v>
      </c>
      <c r="R990" s="81">
        <v>79.739999999999995</v>
      </c>
      <c r="S990" s="81">
        <v>79.739999999999995</v>
      </c>
      <c r="T990" s="64">
        <f t="shared" si="99"/>
        <v>-13.14</v>
      </c>
      <c r="U990" s="81">
        <f t="shared" si="100"/>
        <v>36.659999999999997</v>
      </c>
      <c r="V990" s="81">
        <f t="shared" si="101"/>
        <v>29.94</v>
      </c>
    </row>
    <row r="991" spans="1:22" x14ac:dyDescent="0.25">
      <c r="A991" s="51" t="s">
        <v>4142</v>
      </c>
      <c r="B991" s="92" t="s">
        <v>1558</v>
      </c>
      <c r="C991" s="77" t="s">
        <v>274</v>
      </c>
      <c r="D991" s="86" t="s">
        <v>1559</v>
      </c>
      <c r="E991" s="79" t="s">
        <v>1560</v>
      </c>
      <c r="F991" s="80" t="s">
        <v>120</v>
      </c>
      <c r="G991" s="101">
        <v>4</v>
      </c>
      <c r="H991" s="81">
        <v>4</v>
      </c>
      <c r="I991" s="116">
        <v>7.52</v>
      </c>
      <c r="J991" s="81">
        <v>6.28</v>
      </c>
      <c r="K991" s="116">
        <v>5.98</v>
      </c>
      <c r="L991" s="81">
        <v>4.99</v>
      </c>
      <c r="M991" s="81">
        <f t="shared" si="102"/>
        <v>45.08</v>
      </c>
      <c r="N991" s="81">
        <f t="shared" si="103"/>
        <v>45.08</v>
      </c>
      <c r="O991" s="38"/>
      <c r="P991" s="81">
        <v>7.52</v>
      </c>
      <c r="Q991" s="81">
        <v>5.98</v>
      </c>
      <c r="R991" s="81">
        <v>54</v>
      </c>
      <c r="S991" s="81">
        <v>54</v>
      </c>
      <c r="T991" s="64">
        <f t="shared" si="99"/>
        <v>-8.9200000000000017</v>
      </c>
      <c r="U991" s="81">
        <f t="shared" si="100"/>
        <v>25.12</v>
      </c>
      <c r="V991" s="81">
        <f t="shared" si="101"/>
        <v>19.96</v>
      </c>
    </row>
    <row r="992" spans="1:22" x14ac:dyDescent="0.25">
      <c r="A992" s="51" t="s">
        <v>4143</v>
      </c>
      <c r="B992" s="92" t="s">
        <v>1561</v>
      </c>
      <c r="C992" s="77" t="s">
        <v>274</v>
      </c>
      <c r="D992" s="86" t="s">
        <v>1562</v>
      </c>
      <c r="E992" s="79" t="s">
        <v>1563</v>
      </c>
      <c r="F992" s="80" t="s">
        <v>120</v>
      </c>
      <c r="G992" s="101">
        <v>4</v>
      </c>
      <c r="H992" s="81">
        <v>4</v>
      </c>
      <c r="I992" s="116">
        <v>9.7799999999999994</v>
      </c>
      <c r="J992" s="81">
        <v>8.17</v>
      </c>
      <c r="K992" s="116">
        <v>5.98</v>
      </c>
      <c r="L992" s="81">
        <v>4.99</v>
      </c>
      <c r="M992" s="81">
        <f t="shared" si="102"/>
        <v>52.64</v>
      </c>
      <c r="N992" s="81">
        <f t="shared" si="103"/>
        <v>52.64</v>
      </c>
      <c r="O992" s="38"/>
      <c r="P992" s="81">
        <v>9.7799999999999994</v>
      </c>
      <c r="Q992" s="81">
        <v>5.98</v>
      </c>
      <c r="R992" s="81">
        <v>63.04</v>
      </c>
      <c r="S992" s="81">
        <v>63.04</v>
      </c>
      <c r="T992" s="64">
        <f t="shared" si="99"/>
        <v>-10.399999999999999</v>
      </c>
      <c r="U992" s="81">
        <f t="shared" si="100"/>
        <v>32.68</v>
      </c>
      <c r="V992" s="81">
        <f t="shared" si="101"/>
        <v>19.96</v>
      </c>
    </row>
    <row r="993" spans="1:22" ht="24" x14ac:dyDescent="0.3">
      <c r="A993" s="51" t="s">
        <v>4144</v>
      </c>
      <c r="B993" s="92" t="s">
        <v>1564</v>
      </c>
      <c r="C993" s="77" t="s">
        <v>194</v>
      </c>
      <c r="D993" s="78">
        <v>92688</v>
      </c>
      <c r="E993" s="79" t="s">
        <v>1565</v>
      </c>
      <c r="F993" s="80" t="s">
        <v>138</v>
      </c>
      <c r="G993" s="101">
        <v>12</v>
      </c>
      <c r="H993" s="81">
        <v>12</v>
      </c>
      <c r="I993" s="116">
        <v>30.02</v>
      </c>
      <c r="J993" s="81">
        <v>25.09</v>
      </c>
      <c r="K993" s="116">
        <v>11.07</v>
      </c>
      <c r="L993" s="81">
        <v>9.25</v>
      </c>
      <c r="M993" s="81">
        <f t="shared" si="102"/>
        <v>412.08</v>
      </c>
      <c r="N993" s="81">
        <f t="shared" si="103"/>
        <v>412.08</v>
      </c>
      <c r="O993" s="48"/>
      <c r="P993" s="81">
        <v>30.02</v>
      </c>
      <c r="Q993" s="81">
        <v>11.07</v>
      </c>
      <c r="R993" s="81">
        <v>493.08</v>
      </c>
      <c r="S993" s="81">
        <v>493.08</v>
      </c>
      <c r="T993" s="64">
        <f t="shared" si="99"/>
        <v>-81</v>
      </c>
      <c r="U993" s="81">
        <f t="shared" si="100"/>
        <v>301.08</v>
      </c>
      <c r="V993" s="81">
        <f t="shared" si="101"/>
        <v>111</v>
      </c>
    </row>
    <row r="994" spans="1:22" ht="36" x14ac:dyDescent="0.3">
      <c r="A994" s="51" t="s">
        <v>4145</v>
      </c>
      <c r="B994" s="92" t="s">
        <v>1566</v>
      </c>
      <c r="C994" s="77" t="s">
        <v>194</v>
      </c>
      <c r="D994" s="78">
        <v>92701</v>
      </c>
      <c r="E994" s="82" t="s">
        <v>3115</v>
      </c>
      <c r="F994" s="80" t="s">
        <v>120</v>
      </c>
      <c r="G994" s="101">
        <v>2</v>
      </c>
      <c r="H994" s="81">
        <v>2</v>
      </c>
      <c r="I994" s="116">
        <v>16.29</v>
      </c>
      <c r="J994" s="81">
        <v>13.62</v>
      </c>
      <c r="K994" s="116">
        <v>16.61</v>
      </c>
      <c r="L994" s="81">
        <v>13.88</v>
      </c>
      <c r="M994" s="81">
        <f t="shared" si="102"/>
        <v>55</v>
      </c>
      <c r="N994" s="81">
        <f t="shared" si="103"/>
        <v>55</v>
      </c>
      <c r="O994" s="48"/>
      <c r="P994" s="81">
        <v>16.29</v>
      </c>
      <c r="Q994" s="81">
        <v>16.61</v>
      </c>
      <c r="R994" s="81">
        <v>65.8</v>
      </c>
      <c r="S994" s="81">
        <v>65.8</v>
      </c>
      <c r="T994" s="64">
        <f t="shared" si="99"/>
        <v>-10.799999999999997</v>
      </c>
      <c r="U994" s="81">
        <f t="shared" si="100"/>
        <v>27.24</v>
      </c>
      <c r="V994" s="81">
        <f t="shared" si="101"/>
        <v>27.76</v>
      </c>
    </row>
    <row r="995" spans="1:22" x14ac:dyDescent="0.25">
      <c r="A995" s="51" t="s">
        <v>4146</v>
      </c>
      <c r="B995" s="92" t="s">
        <v>1567</v>
      </c>
      <c r="C995" s="77" t="s">
        <v>274</v>
      </c>
      <c r="D995" s="86" t="s">
        <v>1568</v>
      </c>
      <c r="E995" s="79" t="s">
        <v>1569</v>
      </c>
      <c r="F995" s="80" t="s">
        <v>138</v>
      </c>
      <c r="G995" s="101">
        <v>10</v>
      </c>
      <c r="H995" s="81">
        <v>10</v>
      </c>
      <c r="I995" s="116">
        <v>7.42</v>
      </c>
      <c r="J995" s="81">
        <v>6.2</v>
      </c>
      <c r="K995" s="116">
        <v>7.47</v>
      </c>
      <c r="L995" s="81">
        <v>6.24</v>
      </c>
      <c r="M995" s="81">
        <f t="shared" si="102"/>
        <v>124.4</v>
      </c>
      <c r="N995" s="81">
        <f t="shared" si="103"/>
        <v>124.4</v>
      </c>
      <c r="O995" s="38"/>
      <c r="P995" s="81">
        <v>7.42</v>
      </c>
      <c r="Q995" s="81">
        <v>7.47</v>
      </c>
      <c r="R995" s="81">
        <v>148.9</v>
      </c>
      <c r="S995" s="81">
        <v>148.9</v>
      </c>
      <c r="T995" s="64">
        <f t="shared" si="99"/>
        <v>-24.5</v>
      </c>
      <c r="U995" s="81">
        <f t="shared" si="100"/>
        <v>62</v>
      </c>
      <c r="V995" s="81">
        <f t="shared" si="101"/>
        <v>62.4</v>
      </c>
    </row>
    <row r="996" spans="1:22" ht="24" x14ac:dyDescent="0.3">
      <c r="A996" s="51" t="s">
        <v>4147</v>
      </c>
      <c r="B996" s="92" t="s">
        <v>1570</v>
      </c>
      <c r="C996" s="77" t="s">
        <v>123</v>
      </c>
      <c r="D996" s="78">
        <v>91025</v>
      </c>
      <c r="E996" s="82" t="s">
        <v>3116</v>
      </c>
      <c r="F996" s="80" t="s">
        <v>120</v>
      </c>
      <c r="G996" s="101">
        <v>3</v>
      </c>
      <c r="H996" s="81">
        <v>3</v>
      </c>
      <c r="I996" s="116">
        <v>128.88</v>
      </c>
      <c r="J996" s="81">
        <v>107.75</v>
      </c>
      <c r="K996" s="116">
        <v>16.14</v>
      </c>
      <c r="L996" s="81">
        <v>13.49</v>
      </c>
      <c r="M996" s="81">
        <f t="shared" si="102"/>
        <v>363.72</v>
      </c>
      <c r="N996" s="81">
        <f t="shared" si="103"/>
        <v>363.72</v>
      </c>
      <c r="O996" s="48"/>
      <c r="P996" s="81">
        <v>128.88</v>
      </c>
      <c r="Q996" s="81">
        <v>16.14</v>
      </c>
      <c r="R996" s="81">
        <v>435.06</v>
      </c>
      <c r="S996" s="81">
        <v>435.06</v>
      </c>
      <c r="T996" s="64">
        <f t="shared" si="99"/>
        <v>-71.339999999999975</v>
      </c>
      <c r="U996" s="81">
        <f t="shared" si="100"/>
        <v>323.25</v>
      </c>
      <c r="V996" s="81">
        <f t="shared" si="101"/>
        <v>40.47</v>
      </c>
    </row>
    <row r="997" spans="1:22" x14ac:dyDescent="0.25">
      <c r="A997" s="51" t="s">
        <v>4148</v>
      </c>
      <c r="B997" s="92" t="s">
        <v>1571</v>
      </c>
      <c r="C997" s="77" t="s">
        <v>123</v>
      </c>
      <c r="D997" s="78">
        <v>91020</v>
      </c>
      <c r="E997" s="79" t="s">
        <v>1572</v>
      </c>
      <c r="F997" s="80" t="s">
        <v>120</v>
      </c>
      <c r="G997" s="101">
        <v>2</v>
      </c>
      <c r="H997" s="81">
        <v>2</v>
      </c>
      <c r="I997" s="116">
        <v>17.440000000000001</v>
      </c>
      <c r="J997" s="81">
        <v>14.58</v>
      </c>
      <c r="K997" s="116">
        <v>13.75</v>
      </c>
      <c r="L997" s="81">
        <v>11.49</v>
      </c>
      <c r="M997" s="81">
        <f t="shared" si="102"/>
        <v>52.14</v>
      </c>
      <c r="N997" s="81">
        <f t="shared" si="103"/>
        <v>52.14</v>
      </c>
      <c r="O997" s="38"/>
      <c r="P997" s="81">
        <v>17.440000000000001</v>
      </c>
      <c r="Q997" s="81">
        <v>13.75</v>
      </c>
      <c r="R997" s="81">
        <v>62.38</v>
      </c>
      <c r="S997" s="81">
        <v>62.38</v>
      </c>
      <c r="T997" s="64">
        <f t="shared" si="99"/>
        <v>-10.240000000000002</v>
      </c>
      <c r="U997" s="81">
        <f t="shared" si="100"/>
        <v>29.16</v>
      </c>
      <c r="V997" s="81">
        <f t="shared" si="101"/>
        <v>22.98</v>
      </c>
    </row>
    <row r="998" spans="1:22" x14ac:dyDescent="0.25">
      <c r="A998" s="51" t="s">
        <v>4149</v>
      </c>
      <c r="B998" s="92" t="s">
        <v>1573</v>
      </c>
      <c r="C998" s="77" t="s">
        <v>274</v>
      </c>
      <c r="D998" s="86" t="s">
        <v>1574</v>
      </c>
      <c r="E998" s="79" t="s">
        <v>1575</v>
      </c>
      <c r="F998" s="80" t="s">
        <v>120</v>
      </c>
      <c r="G998" s="101">
        <v>1</v>
      </c>
      <c r="H998" s="81">
        <v>1</v>
      </c>
      <c r="I998" s="116">
        <v>46.5</v>
      </c>
      <c r="J998" s="81">
        <v>38.869999999999997</v>
      </c>
      <c r="K998" s="116">
        <v>16.14</v>
      </c>
      <c r="L998" s="81">
        <v>13.49</v>
      </c>
      <c r="M998" s="81">
        <f t="shared" si="102"/>
        <v>52.36</v>
      </c>
      <c r="N998" s="81">
        <f t="shared" si="103"/>
        <v>52.36</v>
      </c>
      <c r="O998" s="38"/>
      <c r="P998" s="81">
        <v>46.5</v>
      </c>
      <c r="Q998" s="81">
        <v>16.14</v>
      </c>
      <c r="R998" s="81">
        <v>62.64</v>
      </c>
      <c r="S998" s="81">
        <v>62.64</v>
      </c>
      <c r="T998" s="64">
        <f t="shared" si="99"/>
        <v>-10.280000000000001</v>
      </c>
      <c r="U998" s="81">
        <f t="shared" si="100"/>
        <v>38.869999999999997</v>
      </c>
      <c r="V998" s="81">
        <f t="shared" si="101"/>
        <v>13.49</v>
      </c>
    </row>
    <row r="999" spans="1:22" x14ac:dyDescent="0.25">
      <c r="A999" s="51" t="s">
        <v>4150</v>
      </c>
      <c r="B999" s="92" t="s">
        <v>1576</v>
      </c>
      <c r="C999" s="77" t="s">
        <v>274</v>
      </c>
      <c r="D999" s="86" t="s">
        <v>1577</v>
      </c>
      <c r="E999" s="79" t="s">
        <v>1578</v>
      </c>
      <c r="F999" s="80" t="s">
        <v>120</v>
      </c>
      <c r="G999" s="101">
        <v>1</v>
      </c>
      <c r="H999" s="81">
        <v>1</v>
      </c>
      <c r="I999" s="116">
        <v>27.9</v>
      </c>
      <c r="J999" s="81">
        <v>23.32</v>
      </c>
      <c r="K999" s="116">
        <v>16.14</v>
      </c>
      <c r="L999" s="81">
        <v>13.49</v>
      </c>
      <c r="M999" s="81">
        <f t="shared" si="102"/>
        <v>36.81</v>
      </c>
      <c r="N999" s="81">
        <f t="shared" si="103"/>
        <v>36.81</v>
      </c>
      <c r="O999" s="38"/>
      <c r="P999" s="81">
        <v>27.9</v>
      </c>
      <c r="Q999" s="81">
        <v>16.14</v>
      </c>
      <c r="R999" s="81">
        <v>44.04</v>
      </c>
      <c r="S999" s="81">
        <v>44.04</v>
      </c>
      <c r="T999" s="64">
        <f t="shared" si="99"/>
        <v>-7.2299999999999969</v>
      </c>
      <c r="U999" s="81">
        <f t="shared" si="100"/>
        <v>23.32</v>
      </c>
      <c r="V999" s="81">
        <f t="shared" si="101"/>
        <v>13.49</v>
      </c>
    </row>
    <row r="1000" spans="1:22" x14ac:dyDescent="0.25">
      <c r="A1000" s="51" t="s">
        <v>4151</v>
      </c>
      <c r="B1000" s="92" t="s">
        <v>1579</v>
      </c>
      <c r="C1000" s="77" t="s">
        <v>123</v>
      </c>
      <c r="D1000" s="78">
        <v>91029</v>
      </c>
      <c r="E1000" s="79" t="s">
        <v>1580</v>
      </c>
      <c r="F1000" s="80" t="s">
        <v>120</v>
      </c>
      <c r="G1000" s="101">
        <v>1</v>
      </c>
      <c r="H1000" s="81">
        <v>1</v>
      </c>
      <c r="I1000" s="116">
        <v>24.38</v>
      </c>
      <c r="J1000" s="81">
        <v>20.38</v>
      </c>
      <c r="K1000" s="116">
        <v>5.98</v>
      </c>
      <c r="L1000" s="81">
        <v>4.99</v>
      </c>
      <c r="M1000" s="81">
        <f t="shared" si="102"/>
        <v>25.37</v>
      </c>
      <c r="N1000" s="81">
        <f t="shared" si="103"/>
        <v>25.37</v>
      </c>
      <c r="O1000" s="38"/>
      <c r="P1000" s="81">
        <v>24.38</v>
      </c>
      <c r="Q1000" s="81">
        <v>5.98</v>
      </c>
      <c r="R1000" s="81">
        <v>30.36</v>
      </c>
      <c r="S1000" s="81">
        <v>30.36</v>
      </c>
      <c r="T1000" s="64">
        <f t="shared" si="99"/>
        <v>-4.9899999999999984</v>
      </c>
      <c r="U1000" s="81">
        <f t="shared" si="100"/>
        <v>20.38</v>
      </c>
      <c r="V1000" s="81">
        <f t="shared" si="101"/>
        <v>4.99</v>
      </c>
    </row>
    <row r="1001" spans="1:22" x14ac:dyDescent="0.25">
      <c r="A1001" s="51" t="s">
        <v>4152</v>
      </c>
      <c r="B1001" s="92" t="s">
        <v>1581</v>
      </c>
      <c r="C1001" s="77" t="s">
        <v>274</v>
      </c>
      <c r="D1001" s="86" t="s">
        <v>1582</v>
      </c>
      <c r="E1001" s="79" t="s">
        <v>1583</v>
      </c>
      <c r="F1001" s="80" t="s">
        <v>120</v>
      </c>
      <c r="G1001" s="101">
        <v>1</v>
      </c>
      <c r="H1001" s="81">
        <v>1</v>
      </c>
      <c r="I1001" s="116">
        <v>143.09</v>
      </c>
      <c r="J1001" s="81">
        <v>119.63</v>
      </c>
      <c r="K1001" s="116">
        <v>42.97</v>
      </c>
      <c r="L1001" s="81">
        <v>35.92</v>
      </c>
      <c r="M1001" s="81">
        <f t="shared" si="102"/>
        <v>155.55000000000001</v>
      </c>
      <c r="N1001" s="81">
        <f t="shared" si="103"/>
        <v>155.55000000000001</v>
      </c>
      <c r="O1001" s="38"/>
      <c r="P1001" s="81">
        <v>143.09</v>
      </c>
      <c r="Q1001" s="81">
        <v>42.97</v>
      </c>
      <c r="R1001" s="81">
        <v>186.06</v>
      </c>
      <c r="S1001" s="81">
        <v>186.06</v>
      </c>
      <c r="T1001" s="64">
        <f t="shared" si="99"/>
        <v>-30.509999999999991</v>
      </c>
      <c r="U1001" s="81">
        <f t="shared" si="100"/>
        <v>119.63</v>
      </c>
      <c r="V1001" s="81">
        <f t="shared" si="101"/>
        <v>35.92</v>
      </c>
    </row>
    <row r="1002" spans="1:22" x14ac:dyDescent="0.25">
      <c r="A1002" s="51" t="s">
        <v>4153</v>
      </c>
      <c r="B1002" s="92" t="s">
        <v>1584</v>
      </c>
      <c r="C1002" s="77" t="s">
        <v>123</v>
      </c>
      <c r="D1002" s="78">
        <v>85003</v>
      </c>
      <c r="E1002" s="79" t="s">
        <v>1585</v>
      </c>
      <c r="F1002" s="80" t="s">
        <v>120</v>
      </c>
      <c r="G1002" s="101">
        <v>1</v>
      </c>
      <c r="H1002" s="81">
        <v>1</v>
      </c>
      <c r="I1002" s="116">
        <v>182.65</v>
      </c>
      <c r="J1002" s="81">
        <v>152.71</v>
      </c>
      <c r="K1002" s="116">
        <v>16.04</v>
      </c>
      <c r="L1002" s="81">
        <v>13.41</v>
      </c>
      <c r="M1002" s="81">
        <f t="shared" si="102"/>
        <v>166.12</v>
      </c>
      <c r="N1002" s="81">
        <f t="shared" si="103"/>
        <v>166.12</v>
      </c>
      <c r="O1002" s="38"/>
      <c r="P1002" s="81">
        <v>182.65</v>
      </c>
      <c r="Q1002" s="81">
        <v>16.04</v>
      </c>
      <c r="R1002" s="81">
        <v>198.69</v>
      </c>
      <c r="S1002" s="81">
        <v>198.69</v>
      </c>
      <c r="T1002" s="64">
        <f t="shared" si="99"/>
        <v>-32.569999999999993</v>
      </c>
      <c r="U1002" s="81">
        <f t="shared" si="100"/>
        <v>152.71</v>
      </c>
      <c r="V1002" s="81">
        <f t="shared" si="101"/>
        <v>13.41</v>
      </c>
    </row>
    <row r="1003" spans="1:22" x14ac:dyDescent="0.25">
      <c r="A1003" s="51" t="s">
        <v>4154</v>
      </c>
      <c r="B1003" s="92" t="s">
        <v>1586</v>
      </c>
      <c r="C1003" s="77" t="s">
        <v>274</v>
      </c>
      <c r="D1003" s="86" t="s">
        <v>1587</v>
      </c>
      <c r="E1003" s="79" t="s">
        <v>1588</v>
      </c>
      <c r="F1003" s="80" t="s">
        <v>120</v>
      </c>
      <c r="G1003" s="101">
        <v>2</v>
      </c>
      <c r="H1003" s="81">
        <v>2</v>
      </c>
      <c r="I1003" s="116">
        <v>30.55</v>
      </c>
      <c r="J1003" s="81">
        <v>25.54</v>
      </c>
      <c r="K1003" s="116">
        <v>1.2</v>
      </c>
      <c r="L1003" s="81">
        <v>1</v>
      </c>
      <c r="M1003" s="81">
        <f t="shared" si="102"/>
        <v>53.08</v>
      </c>
      <c r="N1003" s="81">
        <f t="shared" si="103"/>
        <v>53.08</v>
      </c>
      <c r="O1003" s="38"/>
      <c r="P1003" s="81">
        <v>30.55</v>
      </c>
      <c r="Q1003" s="81">
        <v>1.2</v>
      </c>
      <c r="R1003" s="81">
        <v>63.5</v>
      </c>
      <c r="S1003" s="81">
        <v>63.5</v>
      </c>
      <c r="T1003" s="64">
        <f t="shared" si="99"/>
        <v>-10.420000000000002</v>
      </c>
      <c r="U1003" s="81">
        <f t="shared" si="100"/>
        <v>51.08</v>
      </c>
      <c r="V1003" s="81">
        <f t="shared" si="101"/>
        <v>2</v>
      </c>
    </row>
    <row r="1004" spans="1:22" x14ac:dyDescent="0.3">
      <c r="A1004" s="51" t="s">
        <v>4155</v>
      </c>
      <c r="B1004" s="92" t="s">
        <v>1589</v>
      </c>
      <c r="C1004" s="77" t="s">
        <v>274</v>
      </c>
      <c r="D1004" s="86" t="s">
        <v>1590</v>
      </c>
      <c r="E1004" s="79" t="s">
        <v>1591</v>
      </c>
      <c r="F1004" s="80" t="s">
        <v>120</v>
      </c>
      <c r="G1004" s="101">
        <v>2</v>
      </c>
      <c r="H1004" s="81">
        <v>2</v>
      </c>
      <c r="I1004" s="116">
        <v>30.55</v>
      </c>
      <c r="J1004" s="81">
        <v>25.54</v>
      </c>
      <c r="K1004" s="116">
        <v>1.2</v>
      </c>
      <c r="L1004" s="81">
        <v>1</v>
      </c>
      <c r="M1004" s="81">
        <f t="shared" si="102"/>
        <v>53.08</v>
      </c>
      <c r="N1004" s="81">
        <f t="shared" si="103"/>
        <v>53.08</v>
      </c>
      <c r="O1004" s="48"/>
      <c r="P1004" s="81">
        <v>30.55</v>
      </c>
      <c r="Q1004" s="81">
        <v>1.2</v>
      </c>
      <c r="R1004" s="81">
        <v>63.5</v>
      </c>
      <c r="S1004" s="81">
        <v>63.5</v>
      </c>
      <c r="T1004" s="64">
        <f t="shared" si="99"/>
        <v>-10.420000000000002</v>
      </c>
      <c r="U1004" s="81">
        <f t="shared" si="100"/>
        <v>51.08</v>
      </c>
      <c r="V1004" s="81">
        <f t="shared" si="101"/>
        <v>2</v>
      </c>
    </row>
    <row r="1005" spans="1:22" x14ac:dyDescent="0.25">
      <c r="A1005" s="51" t="s">
        <v>4156</v>
      </c>
      <c r="B1005" s="92" t="s">
        <v>1592</v>
      </c>
      <c r="C1005" s="77" t="s">
        <v>123</v>
      </c>
      <c r="D1005" s="78">
        <v>70371</v>
      </c>
      <c r="E1005" s="79" t="s">
        <v>285</v>
      </c>
      <c r="F1005" s="80" t="s">
        <v>120</v>
      </c>
      <c r="G1005" s="101">
        <v>8</v>
      </c>
      <c r="H1005" s="81">
        <v>8</v>
      </c>
      <c r="I1005" s="116">
        <v>1.47</v>
      </c>
      <c r="J1005" s="81">
        <v>1.22</v>
      </c>
      <c r="K1005" s="116">
        <v>0.37</v>
      </c>
      <c r="L1005" s="81">
        <v>0.3</v>
      </c>
      <c r="M1005" s="81">
        <f t="shared" si="102"/>
        <v>12.16</v>
      </c>
      <c r="N1005" s="81">
        <f t="shared" si="103"/>
        <v>12.16</v>
      </c>
      <c r="O1005" s="38"/>
      <c r="P1005" s="81">
        <v>1.47</v>
      </c>
      <c r="Q1005" s="81">
        <v>0.37</v>
      </c>
      <c r="R1005" s="81">
        <v>14.72</v>
      </c>
      <c r="S1005" s="81">
        <v>14.72</v>
      </c>
      <c r="T1005" s="64">
        <f t="shared" si="99"/>
        <v>-2.5600000000000005</v>
      </c>
      <c r="U1005" s="81">
        <f t="shared" si="100"/>
        <v>9.76</v>
      </c>
      <c r="V1005" s="81">
        <f t="shared" si="101"/>
        <v>2.4</v>
      </c>
    </row>
    <row r="1006" spans="1:22" x14ac:dyDescent="0.25">
      <c r="A1006" s="51" t="s">
        <v>4157</v>
      </c>
      <c r="B1006" s="92" t="s">
        <v>1593</v>
      </c>
      <c r="C1006" s="77" t="s">
        <v>123</v>
      </c>
      <c r="D1006" s="78">
        <v>71863</v>
      </c>
      <c r="E1006" s="79" t="s">
        <v>1594</v>
      </c>
      <c r="F1006" s="80" t="s">
        <v>120</v>
      </c>
      <c r="G1006" s="101">
        <v>16</v>
      </c>
      <c r="H1006" s="81">
        <v>16</v>
      </c>
      <c r="I1006" s="116">
        <v>0.56999999999999995</v>
      </c>
      <c r="J1006" s="81">
        <v>0.47</v>
      </c>
      <c r="K1006" s="116">
        <v>1.06</v>
      </c>
      <c r="L1006" s="81">
        <v>0.88</v>
      </c>
      <c r="M1006" s="81">
        <f t="shared" si="102"/>
        <v>21.6</v>
      </c>
      <c r="N1006" s="81">
        <f t="shared" si="103"/>
        <v>21.6</v>
      </c>
      <c r="O1006" s="38"/>
      <c r="P1006" s="81">
        <v>0.56999999999999995</v>
      </c>
      <c r="Q1006" s="81">
        <v>1.06</v>
      </c>
      <c r="R1006" s="81">
        <v>26.08</v>
      </c>
      <c r="S1006" s="81">
        <v>26.08</v>
      </c>
      <c r="T1006" s="64">
        <f t="shared" si="99"/>
        <v>-4.4799999999999969</v>
      </c>
      <c r="U1006" s="81">
        <f t="shared" si="100"/>
        <v>7.52</v>
      </c>
      <c r="V1006" s="81">
        <f t="shared" si="101"/>
        <v>14.08</v>
      </c>
    </row>
    <row r="1007" spans="1:22" x14ac:dyDescent="0.25">
      <c r="A1007" s="51" t="s">
        <v>4158</v>
      </c>
      <c r="B1007" s="92" t="s">
        <v>1595</v>
      </c>
      <c r="C1007" s="77" t="s">
        <v>123</v>
      </c>
      <c r="D1007" s="78">
        <v>70393</v>
      </c>
      <c r="E1007" s="79" t="s">
        <v>1596</v>
      </c>
      <c r="F1007" s="80" t="s">
        <v>120</v>
      </c>
      <c r="G1007" s="101">
        <v>16</v>
      </c>
      <c r="H1007" s="81">
        <v>16</v>
      </c>
      <c r="I1007" s="116">
        <v>0.45</v>
      </c>
      <c r="J1007" s="81">
        <v>0.37</v>
      </c>
      <c r="K1007" s="116">
        <v>0.75</v>
      </c>
      <c r="L1007" s="81">
        <v>0.62</v>
      </c>
      <c r="M1007" s="81">
        <f t="shared" si="102"/>
        <v>15.84</v>
      </c>
      <c r="N1007" s="81">
        <f t="shared" si="103"/>
        <v>15.84</v>
      </c>
      <c r="O1007" s="38"/>
      <c r="P1007" s="81">
        <v>0.45</v>
      </c>
      <c r="Q1007" s="81">
        <v>0.75</v>
      </c>
      <c r="R1007" s="81">
        <v>19.2</v>
      </c>
      <c r="S1007" s="81">
        <v>19.2</v>
      </c>
      <c r="T1007" s="64">
        <f t="shared" si="99"/>
        <v>-3.3599999999999994</v>
      </c>
      <c r="U1007" s="81">
        <f t="shared" si="100"/>
        <v>5.92</v>
      </c>
      <c r="V1007" s="81">
        <f t="shared" si="101"/>
        <v>9.92</v>
      </c>
    </row>
    <row r="1008" spans="1:22" ht="24" x14ac:dyDescent="0.3">
      <c r="A1008" s="51" t="s">
        <v>4159</v>
      </c>
      <c r="B1008" s="92" t="s">
        <v>1597</v>
      </c>
      <c r="C1008" s="77" t="s">
        <v>123</v>
      </c>
      <c r="D1008" s="78">
        <v>91041</v>
      </c>
      <c r="E1008" s="79" t="s">
        <v>1598</v>
      </c>
      <c r="F1008" s="80" t="s">
        <v>120</v>
      </c>
      <c r="G1008" s="101">
        <v>2</v>
      </c>
      <c r="H1008" s="81">
        <v>2</v>
      </c>
      <c r="I1008" s="116">
        <v>25.75</v>
      </c>
      <c r="J1008" s="81">
        <v>21.52</v>
      </c>
      <c r="K1008" s="116">
        <v>10.46</v>
      </c>
      <c r="L1008" s="81">
        <v>8.74</v>
      </c>
      <c r="M1008" s="81">
        <f t="shared" si="102"/>
        <v>60.52</v>
      </c>
      <c r="N1008" s="81">
        <f t="shared" si="103"/>
        <v>60.52</v>
      </c>
      <c r="O1008" s="48"/>
      <c r="P1008" s="81">
        <v>25.75</v>
      </c>
      <c r="Q1008" s="81">
        <v>10.46</v>
      </c>
      <c r="R1008" s="81">
        <v>72.42</v>
      </c>
      <c r="S1008" s="81">
        <v>72.42</v>
      </c>
      <c r="T1008" s="64">
        <f t="shared" si="99"/>
        <v>-11.899999999999999</v>
      </c>
      <c r="U1008" s="81">
        <f t="shared" si="100"/>
        <v>43.04</v>
      </c>
      <c r="V1008" s="81">
        <f t="shared" si="101"/>
        <v>17.48</v>
      </c>
    </row>
    <row r="1009" spans="1:22" ht="36" x14ac:dyDescent="0.3">
      <c r="A1009" s="51" t="s">
        <v>4160</v>
      </c>
      <c r="B1009" s="92" t="s">
        <v>1599</v>
      </c>
      <c r="C1009" s="77" t="s">
        <v>123</v>
      </c>
      <c r="D1009" s="78">
        <v>91045</v>
      </c>
      <c r="E1009" s="79" t="s">
        <v>1600</v>
      </c>
      <c r="F1009" s="80" t="s">
        <v>120</v>
      </c>
      <c r="G1009" s="101">
        <v>1</v>
      </c>
      <c r="H1009" s="81">
        <v>1</v>
      </c>
      <c r="I1009" s="116">
        <v>7.99</v>
      </c>
      <c r="J1009" s="81">
        <v>6.68</v>
      </c>
      <c r="K1009" s="116">
        <v>9.6999999999999993</v>
      </c>
      <c r="L1009" s="81">
        <v>8.11</v>
      </c>
      <c r="M1009" s="81">
        <f t="shared" si="102"/>
        <v>14.79</v>
      </c>
      <c r="N1009" s="81">
        <f t="shared" si="103"/>
        <v>14.79</v>
      </c>
      <c r="O1009" s="49"/>
      <c r="P1009" s="81">
        <v>7.99</v>
      </c>
      <c r="Q1009" s="81">
        <v>9.6999999999999993</v>
      </c>
      <c r="R1009" s="81">
        <v>17.690000000000001</v>
      </c>
      <c r="S1009" s="81">
        <v>17.690000000000001</v>
      </c>
      <c r="T1009" s="64">
        <f t="shared" si="99"/>
        <v>-2.9000000000000021</v>
      </c>
      <c r="U1009" s="81">
        <f t="shared" si="100"/>
        <v>6.68</v>
      </c>
      <c r="V1009" s="81">
        <f t="shared" si="101"/>
        <v>8.11</v>
      </c>
    </row>
    <row r="1010" spans="1:22" x14ac:dyDescent="0.25">
      <c r="A1010" s="51" t="s">
        <v>4161</v>
      </c>
      <c r="B1010" s="92" t="s">
        <v>1601</v>
      </c>
      <c r="C1010" s="77" t="s">
        <v>274</v>
      </c>
      <c r="D1010" s="86" t="s">
        <v>1602</v>
      </c>
      <c r="E1010" s="79" t="s">
        <v>1603</v>
      </c>
      <c r="F1010" s="80" t="s">
        <v>120</v>
      </c>
      <c r="G1010" s="101">
        <v>1</v>
      </c>
      <c r="H1010" s="81">
        <v>1</v>
      </c>
      <c r="I1010" s="116">
        <v>0</v>
      </c>
      <c r="J1010" s="81">
        <v>0</v>
      </c>
      <c r="K1010" s="116">
        <v>1447.52</v>
      </c>
      <c r="L1010" s="81">
        <v>1210.27</v>
      </c>
      <c r="M1010" s="81">
        <f t="shared" si="102"/>
        <v>1210.27</v>
      </c>
      <c r="N1010" s="81">
        <f t="shared" si="103"/>
        <v>1210.27</v>
      </c>
      <c r="O1010" s="38"/>
      <c r="P1010" s="81">
        <v>0</v>
      </c>
      <c r="Q1010" s="81">
        <v>1447.52</v>
      </c>
      <c r="R1010" s="81">
        <v>1447.52</v>
      </c>
      <c r="S1010" s="81">
        <v>1447.52</v>
      </c>
      <c r="T1010" s="64">
        <f t="shared" si="99"/>
        <v>-237.25</v>
      </c>
      <c r="U1010" s="81">
        <f t="shared" si="100"/>
        <v>0</v>
      </c>
      <c r="V1010" s="81">
        <f t="shared" si="101"/>
        <v>1210.27</v>
      </c>
    </row>
    <row r="1011" spans="1:22" x14ac:dyDescent="0.25">
      <c r="A1011" s="51" t="s">
        <v>4162</v>
      </c>
      <c r="B1011" s="90">
        <v>16</v>
      </c>
      <c r="C1011" s="96"/>
      <c r="D1011" s="96"/>
      <c r="E1011" s="69" t="s">
        <v>1604</v>
      </c>
      <c r="F1011" s="70" t="s">
        <v>120</v>
      </c>
      <c r="G1011" s="99">
        <v>1</v>
      </c>
      <c r="H1011" s="72"/>
      <c r="I1011" s="115"/>
      <c r="J1011" s="72"/>
      <c r="K1011" s="115"/>
      <c r="L1011" s="72"/>
      <c r="M1011" s="71">
        <f>M1012+M1014+M1016+M1019</f>
        <v>70826.449999999968</v>
      </c>
      <c r="N1011" s="71">
        <f>N1012+N1014+N1016+N1019</f>
        <v>70826.449999999968</v>
      </c>
      <c r="O1011" s="38"/>
      <c r="P1011" s="72"/>
      <c r="Q1011" s="72"/>
      <c r="R1011" s="71">
        <v>84717.7</v>
      </c>
      <c r="S1011" s="71">
        <v>84717.7</v>
      </c>
      <c r="T1011" s="64">
        <f t="shared" si="99"/>
        <v>-13891.250000000029</v>
      </c>
      <c r="U1011" s="81">
        <f t="shared" si="100"/>
        <v>0</v>
      </c>
      <c r="V1011" s="81">
        <f t="shared" si="101"/>
        <v>0</v>
      </c>
    </row>
    <row r="1012" spans="1:22" x14ac:dyDescent="0.25">
      <c r="A1012" s="51" t="s">
        <v>4163</v>
      </c>
      <c r="B1012" s="91" t="s">
        <v>1605</v>
      </c>
      <c r="C1012" s="95"/>
      <c r="D1012" s="95"/>
      <c r="E1012" s="74" t="s">
        <v>36</v>
      </c>
      <c r="F1012" s="95"/>
      <c r="G1012" s="100"/>
      <c r="H1012" s="75"/>
      <c r="I1012" s="115"/>
      <c r="J1012" s="75"/>
      <c r="K1012" s="115"/>
      <c r="L1012" s="75"/>
      <c r="M1012" s="76">
        <f>M1013</f>
        <v>169.22</v>
      </c>
      <c r="N1012" s="76">
        <f>N1013</f>
        <v>169.22</v>
      </c>
      <c r="O1012" s="38"/>
      <c r="P1012" s="75"/>
      <c r="Q1012" s="75"/>
      <c r="R1012" s="76">
        <v>202.41</v>
      </c>
      <c r="S1012" s="76">
        <v>202.41</v>
      </c>
      <c r="T1012" s="64">
        <f t="shared" si="99"/>
        <v>-33.19</v>
      </c>
      <c r="U1012" s="81">
        <f t="shared" si="100"/>
        <v>0</v>
      </c>
      <c r="V1012" s="81">
        <f t="shared" si="101"/>
        <v>0</v>
      </c>
    </row>
    <row r="1013" spans="1:22" x14ac:dyDescent="0.25">
      <c r="A1013" s="51" t="s">
        <v>4164</v>
      </c>
      <c r="B1013" s="92" t="s">
        <v>1606</v>
      </c>
      <c r="C1013" s="77" t="s">
        <v>123</v>
      </c>
      <c r="D1013" s="78">
        <v>20121</v>
      </c>
      <c r="E1013" s="79" t="s">
        <v>683</v>
      </c>
      <c r="F1013" s="80" t="s">
        <v>160</v>
      </c>
      <c r="G1013" s="101">
        <v>1.25</v>
      </c>
      <c r="H1013" s="81">
        <v>1.25</v>
      </c>
      <c r="I1013" s="116">
        <v>0</v>
      </c>
      <c r="J1013" s="81">
        <v>0</v>
      </c>
      <c r="K1013" s="116">
        <v>161.93</v>
      </c>
      <c r="L1013" s="81">
        <v>135.38</v>
      </c>
      <c r="M1013" s="81">
        <f>TRUNC(((J1013*G1013)+(L1013*G1013)),2)</f>
        <v>169.22</v>
      </c>
      <c r="N1013" s="81">
        <f>TRUNC(((J1013*H1013)+(L1013*H1013)),2)</f>
        <v>169.22</v>
      </c>
      <c r="O1013" s="38"/>
      <c r="P1013" s="81">
        <v>0</v>
      </c>
      <c r="Q1013" s="81">
        <v>161.93</v>
      </c>
      <c r="R1013" s="81">
        <v>202.41</v>
      </c>
      <c r="S1013" s="81">
        <v>202.41</v>
      </c>
      <c r="T1013" s="64">
        <f t="shared" si="99"/>
        <v>-33.19</v>
      </c>
      <c r="U1013" s="81">
        <f t="shared" si="100"/>
        <v>0</v>
      </c>
      <c r="V1013" s="81">
        <f t="shared" si="101"/>
        <v>169.22</v>
      </c>
    </row>
    <row r="1014" spans="1:22" x14ac:dyDescent="0.25">
      <c r="A1014" s="51" t="s">
        <v>4165</v>
      </c>
      <c r="B1014" s="91" t="s">
        <v>1607</v>
      </c>
      <c r="C1014" s="95"/>
      <c r="D1014" s="95"/>
      <c r="E1014" s="74" t="s">
        <v>38</v>
      </c>
      <c r="F1014" s="95"/>
      <c r="G1014" s="100"/>
      <c r="H1014" s="75"/>
      <c r="I1014" s="115"/>
      <c r="J1014" s="75"/>
      <c r="K1014" s="115"/>
      <c r="L1014" s="75"/>
      <c r="M1014" s="76">
        <f>M1015</f>
        <v>45.9</v>
      </c>
      <c r="N1014" s="76">
        <f>N1015</f>
        <v>45.9</v>
      </c>
      <c r="O1014" s="38"/>
      <c r="P1014" s="75"/>
      <c r="Q1014" s="75"/>
      <c r="R1014" s="76">
        <v>54.91</v>
      </c>
      <c r="S1014" s="76">
        <v>54.91</v>
      </c>
      <c r="T1014" s="64">
        <f t="shared" si="99"/>
        <v>-9.009999999999998</v>
      </c>
      <c r="U1014" s="81">
        <f t="shared" si="100"/>
        <v>0</v>
      </c>
      <c r="V1014" s="81">
        <f t="shared" si="101"/>
        <v>0</v>
      </c>
    </row>
    <row r="1015" spans="1:22" x14ac:dyDescent="0.25">
      <c r="A1015" s="51" t="s">
        <v>4166</v>
      </c>
      <c r="B1015" s="92" t="s">
        <v>1608</v>
      </c>
      <c r="C1015" s="77" t="s">
        <v>123</v>
      </c>
      <c r="D1015" s="78">
        <v>30101</v>
      </c>
      <c r="E1015" s="79" t="s">
        <v>188</v>
      </c>
      <c r="F1015" s="80" t="s">
        <v>160</v>
      </c>
      <c r="G1015" s="101">
        <v>1.25</v>
      </c>
      <c r="H1015" s="81">
        <v>1.25</v>
      </c>
      <c r="I1015" s="116">
        <v>34.33</v>
      </c>
      <c r="J1015" s="81">
        <v>28.7</v>
      </c>
      <c r="K1015" s="116">
        <v>9.6</v>
      </c>
      <c r="L1015" s="81">
        <v>8.02</v>
      </c>
      <c r="M1015" s="81">
        <f>TRUNC(((J1015*G1015)+(L1015*G1015)),2)</f>
        <v>45.9</v>
      </c>
      <c r="N1015" s="81">
        <f>TRUNC(((J1015*H1015)+(L1015*H1015)),2)</f>
        <v>45.9</v>
      </c>
      <c r="O1015" s="38"/>
      <c r="P1015" s="81">
        <v>34.33</v>
      </c>
      <c r="Q1015" s="81">
        <v>9.6</v>
      </c>
      <c r="R1015" s="81">
        <v>54.91</v>
      </c>
      <c r="S1015" s="81">
        <v>54.91</v>
      </c>
      <c r="T1015" s="64">
        <f t="shared" si="99"/>
        <v>-9.009999999999998</v>
      </c>
      <c r="U1015" s="81">
        <f t="shared" si="100"/>
        <v>35.869999999999997</v>
      </c>
      <c r="V1015" s="81">
        <f t="shared" si="101"/>
        <v>10.02</v>
      </c>
    </row>
    <row r="1016" spans="1:22" x14ac:dyDescent="0.25">
      <c r="A1016" s="51" t="s">
        <v>4167</v>
      </c>
      <c r="B1016" s="91" t="s">
        <v>1609</v>
      </c>
      <c r="C1016" s="95"/>
      <c r="D1016" s="95"/>
      <c r="E1016" s="74" t="s">
        <v>40</v>
      </c>
      <c r="F1016" s="95"/>
      <c r="G1016" s="100"/>
      <c r="H1016" s="75"/>
      <c r="I1016" s="115"/>
      <c r="J1016" s="75"/>
      <c r="K1016" s="115"/>
      <c r="L1016" s="75"/>
      <c r="M1016" s="76">
        <f>SUM(M1017:M1018)</f>
        <v>1783.87</v>
      </c>
      <c r="N1016" s="76">
        <f>SUM(N1017:N1018)</f>
        <v>1783.87</v>
      </c>
      <c r="O1016" s="38"/>
      <c r="P1016" s="75"/>
      <c r="Q1016" s="75"/>
      <c r="R1016" s="76">
        <v>2134.12</v>
      </c>
      <c r="S1016" s="76">
        <v>2134.12</v>
      </c>
      <c r="T1016" s="64">
        <f t="shared" si="99"/>
        <v>-350.25</v>
      </c>
      <c r="U1016" s="81">
        <f t="shared" si="100"/>
        <v>0</v>
      </c>
      <c r="V1016" s="81">
        <f t="shared" si="101"/>
        <v>0</v>
      </c>
    </row>
    <row r="1017" spans="1:22" x14ac:dyDescent="0.25">
      <c r="A1017" s="51" t="s">
        <v>4168</v>
      </c>
      <c r="B1017" s="92" t="s">
        <v>1610</v>
      </c>
      <c r="C1017" s="77" t="s">
        <v>123</v>
      </c>
      <c r="D1017" s="78">
        <v>40101</v>
      </c>
      <c r="E1017" s="79" t="s">
        <v>199</v>
      </c>
      <c r="F1017" s="80" t="s">
        <v>160</v>
      </c>
      <c r="G1017" s="101">
        <v>37.5</v>
      </c>
      <c r="H1017" s="81">
        <v>37.5</v>
      </c>
      <c r="I1017" s="116">
        <v>0</v>
      </c>
      <c r="J1017" s="81">
        <v>0</v>
      </c>
      <c r="K1017" s="116">
        <v>34.229999999999997</v>
      </c>
      <c r="L1017" s="81">
        <v>28.61</v>
      </c>
      <c r="M1017" s="81">
        <f>TRUNC(((J1017*G1017)+(L1017*G1017)),2)</f>
        <v>1072.8699999999999</v>
      </c>
      <c r="N1017" s="81">
        <f>TRUNC(((J1017*H1017)+(L1017*H1017)),2)</f>
        <v>1072.8699999999999</v>
      </c>
      <c r="O1017" s="38"/>
      <c r="P1017" s="81">
        <v>0</v>
      </c>
      <c r="Q1017" s="81">
        <v>34.229999999999997</v>
      </c>
      <c r="R1017" s="81">
        <v>1283.6199999999999</v>
      </c>
      <c r="S1017" s="81">
        <v>1283.6199999999999</v>
      </c>
      <c r="T1017" s="64">
        <f t="shared" si="99"/>
        <v>-210.75</v>
      </c>
      <c r="U1017" s="81">
        <f t="shared" si="100"/>
        <v>0</v>
      </c>
      <c r="V1017" s="81">
        <f t="shared" si="101"/>
        <v>1072.8699999999999</v>
      </c>
    </row>
    <row r="1018" spans="1:22" x14ac:dyDescent="0.25">
      <c r="A1018" s="51" t="s">
        <v>4169</v>
      </c>
      <c r="B1018" s="92" t="s">
        <v>1611</v>
      </c>
      <c r="C1018" s="77" t="s">
        <v>123</v>
      </c>
      <c r="D1018" s="78">
        <v>40902</v>
      </c>
      <c r="E1018" s="79" t="s">
        <v>201</v>
      </c>
      <c r="F1018" s="80" t="s">
        <v>160</v>
      </c>
      <c r="G1018" s="101">
        <v>37.5</v>
      </c>
      <c r="H1018" s="81">
        <v>37.5</v>
      </c>
      <c r="I1018" s="116">
        <v>0</v>
      </c>
      <c r="J1018" s="81">
        <v>0</v>
      </c>
      <c r="K1018" s="116">
        <v>22.68</v>
      </c>
      <c r="L1018" s="81">
        <v>18.96</v>
      </c>
      <c r="M1018" s="81">
        <f>TRUNC(((J1018*G1018)+(L1018*G1018)),2)</f>
        <v>711</v>
      </c>
      <c r="N1018" s="81">
        <f>TRUNC(((J1018*H1018)+(L1018*H1018)),2)</f>
        <v>711</v>
      </c>
      <c r="O1018" s="38"/>
      <c r="P1018" s="81">
        <v>0</v>
      </c>
      <c r="Q1018" s="81">
        <v>22.68</v>
      </c>
      <c r="R1018" s="81">
        <v>850.5</v>
      </c>
      <c r="S1018" s="81">
        <v>850.5</v>
      </c>
      <c r="T1018" s="64">
        <f t="shared" si="99"/>
        <v>-139.5</v>
      </c>
      <c r="U1018" s="81">
        <f t="shared" si="100"/>
        <v>0</v>
      </c>
      <c r="V1018" s="81">
        <f t="shared" si="101"/>
        <v>711</v>
      </c>
    </row>
    <row r="1019" spans="1:22" x14ac:dyDescent="0.25">
      <c r="A1019" s="51" t="s">
        <v>4170</v>
      </c>
      <c r="B1019" s="91" t="s">
        <v>1612</v>
      </c>
      <c r="C1019" s="95"/>
      <c r="D1019" s="95"/>
      <c r="E1019" s="74" t="s">
        <v>50</v>
      </c>
      <c r="F1019" s="95"/>
      <c r="G1019" s="100"/>
      <c r="H1019" s="75"/>
      <c r="I1019" s="115"/>
      <c r="J1019" s="75"/>
      <c r="K1019" s="115"/>
      <c r="L1019" s="75"/>
      <c r="M1019" s="76">
        <f>M1020</f>
        <v>68827.459999999963</v>
      </c>
      <c r="N1019" s="76">
        <f>N1020</f>
        <v>68827.459999999963</v>
      </c>
      <c r="O1019" s="38"/>
      <c r="P1019" s="75"/>
      <c r="Q1019" s="75"/>
      <c r="R1019" s="76">
        <v>82326.259999999995</v>
      </c>
      <c r="S1019" s="76">
        <v>82326.259999999995</v>
      </c>
      <c r="T1019" s="64">
        <f t="shared" si="99"/>
        <v>-13498.800000000032</v>
      </c>
      <c r="U1019" s="81">
        <f t="shared" si="100"/>
        <v>0</v>
      </c>
      <c r="V1019" s="81">
        <f t="shared" si="101"/>
        <v>0</v>
      </c>
    </row>
    <row r="1020" spans="1:22" x14ac:dyDescent="0.25">
      <c r="A1020" s="51" t="s">
        <v>4171</v>
      </c>
      <c r="B1020" s="93" t="s">
        <v>1613</v>
      </c>
      <c r="C1020" s="97"/>
      <c r="D1020" s="97"/>
      <c r="E1020" s="83" t="s">
        <v>1614</v>
      </c>
      <c r="F1020" s="97"/>
      <c r="G1020" s="102"/>
      <c r="H1020" s="84"/>
      <c r="I1020" s="115"/>
      <c r="J1020" s="84"/>
      <c r="K1020" s="115"/>
      <c r="L1020" s="84"/>
      <c r="M1020" s="85">
        <f>SUM(M1021:M1059)</f>
        <v>68827.459999999963</v>
      </c>
      <c r="N1020" s="85">
        <f>SUM(N1021:N1059)</f>
        <v>68827.459999999963</v>
      </c>
      <c r="O1020" s="38"/>
      <c r="P1020" s="84"/>
      <c r="Q1020" s="84"/>
      <c r="R1020" s="85">
        <v>82326.259999999995</v>
      </c>
      <c r="S1020" s="85">
        <v>82326.259999999995</v>
      </c>
      <c r="T1020" s="64">
        <f t="shared" si="99"/>
        <v>-13498.800000000032</v>
      </c>
      <c r="U1020" s="81">
        <f t="shared" si="100"/>
        <v>0</v>
      </c>
      <c r="V1020" s="81">
        <f t="shared" si="101"/>
        <v>0</v>
      </c>
    </row>
    <row r="1021" spans="1:22" ht="24" x14ac:dyDescent="0.3">
      <c r="A1021" s="51" t="s">
        <v>4172</v>
      </c>
      <c r="B1021" s="92" t="s">
        <v>1615</v>
      </c>
      <c r="C1021" s="77" t="s">
        <v>274</v>
      </c>
      <c r="D1021" s="86" t="s">
        <v>1616</v>
      </c>
      <c r="E1021" s="82" t="s">
        <v>3117</v>
      </c>
      <c r="F1021" s="80" t="s">
        <v>120</v>
      </c>
      <c r="G1021" s="101">
        <v>1</v>
      </c>
      <c r="H1021" s="81">
        <v>1</v>
      </c>
      <c r="I1021" s="116">
        <v>3792.67</v>
      </c>
      <c r="J1021" s="81">
        <v>3171.05</v>
      </c>
      <c r="K1021" s="116">
        <v>298.88</v>
      </c>
      <c r="L1021" s="81">
        <v>249.89</v>
      </c>
      <c r="M1021" s="81">
        <f t="shared" ref="M1021:M1059" si="104">TRUNC(((J1021*G1021)+(L1021*G1021)),2)</f>
        <v>3420.94</v>
      </c>
      <c r="N1021" s="81">
        <f t="shared" ref="N1021:N1059" si="105">TRUNC(((J1021*H1021)+(L1021*H1021)),2)</f>
        <v>3420.94</v>
      </c>
      <c r="O1021" s="48"/>
      <c r="P1021" s="81">
        <v>3792.67</v>
      </c>
      <c r="Q1021" s="81">
        <v>298.88</v>
      </c>
      <c r="R1021" s="81">
        <v>4091.55</v>
      </c>
      <c r="S1021" s="81">
        <v>4091.55</v>
      </c>
      <c r="T1021" s="64">
        <f t="shared" si="99"/>
        <v>-670.61000000000013</v>
      </c>
      <c r="U1021" s="81">
        <f t="shared" si="100"/>
        <v>3171.05</v>
      </c>
      <c r="V1021" s="81">
        <f t="shared" si="101"/>
        <v>249.89</v>
      </c>
    </row>
    <row r="1022" spans="1:22" ht="24" x14ac:dyDescent="0.3">
      <c r="A1022" s="51" t="s">
        <v>4173</v>
      </c>
      <c r="B1022" s="92" t="s">
        <v>1617</v>
      </c>
      <c r="C1022" s="77" t="s">
        <v>274</v>
      </c>
      <c r="D1022" s="86" t="s">
        <v>1618</v>
      </c>
      <c r="E1022" s="82" t="s">
        <v>3118</v>
      </c>
      <c r="F1022" s="80" t="s">
        <v>120</v>
      </c>
      <c r="G1022" s="101">
        <v>1</v>
      </c>
      <c r="H1022" s="81">
        <v>1</v>
      </c>
      <c r="I1022" s="116">
        <v>270.3</v>
      </c>
      <c r="J1022" s="81">
        <v>225.99</v>
      </c>
      <c r="K1022" s="116">
        <v>5.23</v>
      </c>
      <c r="L1022" s="81">
        <v>4.37</v>
      </c>
      <c r="M1022" s="81">
        <f t="shared" si="104"/>
        <v>230.36</v>
      </c>
      <c r="N1022" s="81">
        <f t="shared" si="105"/>
        <v>230.36</v>
      </c>
      <c r="O1022" s="48"/>
      <c r="P1022" s="81">
        <v>270.3</v>
      </c>
      <c r="Q1022" s="81">
        <v>5.23</v>
      </c>
      <c r="R1022" s="81">
        <v>275.52999999999997</v>
      </c>
      <c r="S1022" s="81">
        <v>275.52999999999997</v>
      </c>
      <c r="T1022" s="64">
        <f t="shared" si="99"/>
        <v>-45.169999999999959</v>
      </c>
      <c r="U1022" s="81">
        <f t="shared" si="100"/>
        <v>225.99</v>
      </c>
      <c r="V1022" s="81">
        <f t="shared" si="101"/>
        <v>4.37</v>
      </c>
    </row>
    <row r="1023" spans="1:22" ht="36" x14ac:dyDescent="0.3">
      <c r="A1023" s="51" t="s">
        <v>4174</v>
      </c>
      <c r="B1023" s="92" t="s">
        <v>1619</v>
      </c>
      <c r="C1023" s="77" t="s">
        <v>194</v>
      </c>
      <c r="D1023" s="78">
        <v>94473</v>
      </c>
      <c r="E1023" s="79" t="s">
        <v>1446</v>
      </c>
      <c r="F1023" s="80" t="s">
        <v>120</v>
      </c>
      <c r="G1023" s="101">
        <v>20</v>
      </c>
      <c r="H1023" s="81">
        <v>20</v>
      </c>
      <c r="I1023" s="116">
        <v>105.07</v>
      </c>
      <c r="J1023" s="81">
        <v>87.84</v>
      </c>
      <c r="K1023" s="116">
        <v>19.45</v>
      </c>
      <c r="L1023" s="81">
        <v>16.260000000000002</v>
      </c>
      <c r="M1023" s="81">
        <f t="shared" si="104"/>
        <v>2082</v>
      </c>
      <c r="N1023" s="81">
        <f t="shared" si="105"/>
        <v>2082</v>
      </c>
      <c r="O1023" s="49"/>
      <c r="P1023" s="81">
        <v>105.07</v>
      </c>
      <c r="Q1023" s="81">
        <v>19.45</v>
      </c>
      <c r="R1023" s="81">
        <v>2490.4</v>
      </c>
      <c r="S1023" s="81">
        <v>2490.4</v>
      </c>
      <c r="T1023" s="64">
        <f t="shared" si="99"/>
        <v>-408.40000000000009</v>
      </c>
      <c r="U1023" s="81">
        <f t="shared" si="100"/>
        <v>1756.8</v>
      </c>
      <c r="V1023" s="81">
        <f t="shared" si="101"/>
        <v>325.2</v>
      </c>
    </row>
    <row r="1024" spans="1:22" ht="36" x14ac:dyDescent="0.3">
      <c r="A1024" s="51" t="s">
        <v>4175</v>
      </c>
      <c r="B1024" s="92" t="s">
        <v>1620</v>
      </c>
      <c r="C1024" s="77" t="s">
        <v>194</v>
      </c>
      <c r="D1024" s="78">
        <v>94474</v>
      </c>
      <c r="E1024" s="79" t="s">
        <v>1621</v>
      </c>
      <c r="F1024" s="80" t="s">
        <v>120</v>
      </c>
      <c r="G1024" s="101">
        <v>1</v>
      </c>
      <c r="H1024" s="81">
        <v>1</v>
      </c>
      <c r="I1024" s="116">
        <v>116.04</v>
      </c>
      <c r="J1024" s="81">
        <v>97.02</v>
      </c>
      <c r="K1024" s="116">
        <v>19.45</v>
      </c>
      <c r="L1024" s="81">
        <v>16.260000000000002</v>
      </c>
      <c r="M1024" s="81">
        <f t="shared" si="104"/>
        <v>113.28</v>
      </c>
      <c r="N1024" s="81">
        <f t="shared" si="105"/>
        <v>113.28</v>
      </c>
      <c r="O1024" s="49"/>
      <c r="P1024" s="81">
        <v>116.04</v>
      </c>
      <c r="Q1024" s="81">
        <v>19.45</v>
      </c>
      <c r="R1024" s="81">
        <v>135.49</v>
      </c>
      <c r="S1024" s="81">
        <v>135.49</v>
      </c>
      <c r="T1024" s="64">
        <f t="shared" si="99"/>
        <v>-22.210000000000008</v>
      </c>
      <c r="U1024" s="81">
        <f t="shared" si="100"/>
        <v>97.02</v>
      </c>
      <c r="V1024" s="81">
        <f t="shared" si="101"/>
        <v>16.260000000000002</v>
      </c>
    </row>
    <row r="1025" spans="1:22" x14ac:dyDescent="0.25">
      <c r="A1025" s="51" t="s">
        <v>4176</v>
      </c>
      <c r="B1025" s="92" t="s">
        <v>1622</v>
      </c>
      <c r="C1025" s="77" t="s">
        <v>123</v>
      </c>
      <c r="D1025" s="78">
        <v>80910</v>
      </c>
      <c r="E1025" s="79" t="s">
        <v>1623</v>
      </c>
      <c r="F1025" s="80" t="s">
        <v>120</v>
      </c>
      <c r="G1025" s="101">
        <v>3</v>
      </c>
      <c r="H1025" s="81">
        <v>3</v>
      </c>
      <c r="I1025" s="116">
        <v>299.66000000000003</v>
      </c>
      <c r="J1025" s="81">
        <v>250.54</v>
      </c>
      <c r="K1025" s="116">
        <v>42.97</v>
      </c>
      <c r="L1025" s="81">
        <v>35.92</v>
      </c>
      <c r="M1025" s="81">
        <f t="shared" si="104"/>
        <v>859.38</v>
      </c>
      <c r="N1025" s="81">
        <f t="shared" si="105"/>
        <v>859.38</v>
      </c>
      <c r="O1025" s="38"/>
      <c r="P1025" s="81">
        <v>299.66000000000003</v>
      </c>
      <c r="Q1025" s="81">
        <v>42.97</v>
      </c>
      <c r="R1025" s="81">
        <v>1027.8900000000001</v>
      </c>
      <c r="S1025" s="81">
        <v>1027.8900000000001</v>
      </c>
      <c r="T1025" s="64">
        <f t="shared" si="99"/>
        <v>-168.5100000000001</v>
      </c>
      <c r="U1025" s="81">
        <f t="shared" si="100"/>
        <v>751.62</v>
      </c>
      <c r="V1025" s="81">
        <f t="shared" si="101"/>
        <v>107.76</v>
      </c>
    </row>
    <row r="1026" spans="1:22" x14ac:dyDescent="0.25">
      <c r="A1026" s="51" t="s">
        <v>4177</v>
      </c>
      <c r="B1026" s="92" t="s">
        <v>1624</v>
      </c>
      <c r="C1026" s="77" t="s">
        <v>123</v>
      </c>
      <c r="D1026" s="78">
        <v>82379</v>
      </c>
      <c r="E1026" s="79" t="s">
        <v>1625</v>
      </c>
      <c r="F1026" s="80" t="s">
        <v>138</v>
      </c>
      <c r="G1026" s="101">
        <v>207</v>
      </c>
      <c r="H1026" s="81">
        <v>207</v>
      </c>
      <c r="I1026" s="116">
        <v>142.71</v>
      </c>
      <c r="J1026" s="81">
        <v>119.31</v>
      </c>
      <c r="K1026" s="116">
        <v>31.01</v>
      </c>
      <c r="L1026" s="81">
        <v>25.92</v>
      </c>
      <c r="M1026" s="81">
        <f t="shared" si="104"/>
        <v>30062.61</v>
      </c>
      <c r="N1026" s="81">
        <f t="shared" si="105"/>
        <v>30062.61</v>
      </c>
      <c r="O1026" s="38"/>
      <c r="P1026" s="81">
        <v>142.71</v>
      </c>
      <c r="Q1026" s="81">
        <v>31.01</v>
      </c>
      <c r="R1026" s="81">
        <v>35960.04</v>
      </c>
      <c r="S1026" s="81">
        <v>35960.04</v>
      </c>
      <c r="T1026" s="64">
        <f t="shared" si="99"/>
        <v>-5897.43</v>
      </c>
      <c r="U1026" s="81">
        <f t="shared" si="100"/>
        <v>24697.17</v>
      </c>
      <c r="V1026" s="81">
        <f t="shared" si="101"/>
        <v>5365.44</v>
      </c>
    </row>
    <row r="1027" spans="1:22" x14ac:dyDescent="0.25">
      <c r="A1027" s="51" t="s">
        <v>4178</v>
      </c>
      <c r="B1027" s="92" t="s">
        <v>1626</v>
      </c>
      <c r="C1027" s="77" t="s">
        <v>123</v>
      </c>
      <c r="D1027" s="78">
        <v>85003</v>
      </c>
      <c r="E1027" s="79" t="s">
        <v>1585</v>
      </c>
      <c r="F1027" s="80" t="s">
        <v>120</v>
      </c>
      <c r="G1027" s="101">
        <v>2</v>
      </c>
      <c r="H1027" s="81">
        <v>2</v>
      </c>
      <c r="I1027" s="116">
        <v>182.65</v>
      </c>
      <c r="J1027" s="81">
        <v>152.71</v>
      </c>
      <c r="K1027" s="116">
        <v>16.04</v>
      </c>
      <c r="L1027" s="81">
        <v>13.41</v>
      </c>
      <c r="M1027" s="81">
        <f t="shared" si="104"/>
        <v>332.24</v>
      </c>
      <c r="N1027" s="81">
        <f t="shared" si="105"/>
        <v>332.24</v>
      </c>
      <c r="O1027" s="38"/>
      <c r="P1027" s="81">
        <v>182.65</v>
      </c>
      <c r="Q1027" s="81">
        <v>16.04</v>
      </c>
      <c r="R1027" s="81">
        <v>397.38</v>
      </c>
      <c r="S1027" s="81">
        <v>397.38</v>
      </c>
      <c r="T1027" s="64">
        <f t="shared" si="99"/>
        <v>-65.139999999999986</v>
      </c>
      <c r="U1027" s="81">
        <f t="shared" si="100"/>
        <v>305.42</v>
      </c>
      <c r="V1027" s="81">
        <f t="shared" si="101"/>
        <v>26.82</v>
      </c>
    </row>
    <row r="1028" spans="1:22" x14ac:dyDescent="0.25">
      <c r="A1028" s="51" t="s">
        <v>4179</v>
      </c>
      <c r="B1028" s="92" t="s">
        <v>1627</v>
      </c>
      <c r="C1028" s="77" t="s">
        <v>123</v>
      </c>
      <c r="D1028" s="78">
        <v>85006</v>
      </c>
      <c r="E1028" s="79" t="s">
        <v>1628</v>
      </c>
      <c r="F1028" s="80" t="s">
        <v>120</v>
      </c>
      <c r="G1028" s="101">
        <v>13</v>
      </c>
      <c r="H1028" s="81">
        <v>13</v>
      </c>
      <c r="I1028" s="116">
        <v>204.73</v>
      </c>
      <c r="J1028" s="81">
        <v>171.17</v>
      </c>
      <c r="K1028" s="116">
        <v>16.04</v>
      </c>
      <c r="L1028" s="81">
        <v>13.41</v>
      </c>
      <c r="M1028" s="81">
        <f t="shared" si="104"/>
        <v>2399.54</v>
      </c>
      <c r="N1028" s="81">
        <f t="shared" si="105"/>
        <v>2399.54</v>
      </c>
      <c r="O1028" s="38"/>
      <c r="P1028" s="81">
        <v>204.73</v>
      </c>
      <c r="Q1028" s="81">
        <v>16.04</v>
      </c>
      <c r="R1028" s="81">
        <v>2870.01</v>
      </c>
      <c r="S1028" s="81">
        <v>2870.01</v>
      </c>
      <c r="T1028" s="64">
        <f t="shared" si="99"/>
        <v>-470.47000000000025</v>
      </c>
      <c r="U1028" s="81">
        <f t="shared" si="100"/>
        <v>2225.21</v>
      </c>
      <c r="V1028" s="81">
        <f t="shared" si="101"/>
        <v>174.33</v>
      </c>
    </row>
    <row r="1029" spans="1:22" ht="24" x14ac:dyDescent="0.3">
      <c r="A1029" s="51" t="s">
        <v>4180</v>
      </c>
      <c r="B1029" s="92" t="s">
        <v>1629</v>
      </c>
      <c r="C1029" s="77" t="s">
        <v>123</v>
      </c>
      <c r="D1029" s="78">
        <v>85011</v>
      </c>
      <c r="E1029" s="79" t="s">
        <v>1630</v>
      </c>
      <c r="F1029" s="80" t="s">
        <v>120</v>
      </c>
      <c r="G1029" s="101">
        <v>6</v>
      </c>
      <c r="H1029" s="81">
        <v>6</v>
      </c>
      <c r="I1029" s="116">
        <v>443.53</v>
      </c>
      <c r="J1029" s="81">
        <v>370.83</v>
      </c>
      <c r="K1029" s="116">
        <v>187.73</v>
      </c>
      <c r="L1029" s="81">
        <v>156.96</v>
      </c>
      <c r="M1029" s="81">
        <f t="shared" si="104"/>
        <v>3166.74</v>
      </c>
      <c r="N1029" s="81">
        <f t="shared" si="105"/>
        <v>3166.74</v>
      </c>
      <c r="O1029" s="48"/>
      <c r="P1029" s="81">
        <v>443.53</v>
      </c>
      <c r="Q1029" s="81">
        <v>187.73</v>
      </c>
      <c r="R1029" s="81">
        <v>3787.56</v>
      </c>
      <c r="S1029" s="81">
        <v>3787.56</v>
      </c>
      <c r="T1029" s="64">
        <f t="shared" si="99"/>
        <v>-620.82000000000016</v>
      </c>
      <c r="U1029" s="81">
        <f t="shared" si="100"/>
        <v>2224.98</v>
      </c>
      <c r="V1029" s="81">
        <f t="shared" si="101"/>
        <v>941.76</v>
      </c>
    </row>
    <row r="1030" spans="1:22" x14ac:dyDescent="0.25">
      <c r="A1030" s="51" t="s">
        <v>4181</v>
      </c>
      <c r="B1030" s="92" t="s">
        <v>1631</v>
      </c>
      <c r="C1030" s="77" t="s">
        <v>123</v>
      </c>
      <c r="D1030" s="78">
        <v>85017</v>
      </c>
      <c r="E1030" s="79" t="s">
        <v>1632</v>
      </c>
      <c r="F1030" s="80" t="s">
        <v>417</v>
      </c>
      <c r="G1030" s="101">
        <v>12</v>
      </c>
      <c r="H1030" s="81">
        <v>12</v>
      </c>
      <c r="I1030" s="116">
        <v>396.99</v>
      </c>
      <c r="J1030" s="81">
        <v>331.92</v>
      </c>
      <c r="K1030" s="116">
        <v>7.47</v>
      </c>
      <c r="L1030" s="81">
        <v>6.24</v>
      </c>
      <c r="M1030" s="81">
        <f t="shared" si="104"/>
        <v>4057.92</v>
      </c>
      <c r="N1030" s="81">
        <f t="shared" si="105"/>
        <v>4057.92</v>
      </c>
      <c r="O1030" s="38"/>
      <c r="P1030" s="81">
        <v>396.99</v>
      </c>
      <c r="Q1030" s="81">
        <v>7.47</v>
      </c>
      <c r="R1030" s="81">
        <v>4853.5200000000004</v>
      </c>
      <c r="S1030" s="81">
        <v>4853.5200000000004</v>
      </c>
      <c r="T1030" s="64">
        <f t="shared" si="99"/>
        <v>-795.60000000000036</v>
      </c>
      <c r="U1030" s="81">
        <f t="shared" si="100"/>
        <v>3983.04</v>
      </c>
      <c r="V1030" s="81">
        <f t="shared" si="101"/>
        <v>74.88</v>
      </c>
    </row>
    <row r="1031" spans="1:22" x14ac:dyDescent="0.25">
      <c r="A1031" s="51" t="s">
        <v>4182</v>
      </c>
      <c r="B1031" s="92" t="s">
        <v>1633</v>
      </c>
      <c r="C1031" s="77" t="s">
        <v>123</v>
      </c>
      <c r="D1031" s="78">
        <v>85025</v>
      </c>
      <c r="E1031" s="79" t="s">
        <v>1634</v>
      </c>
      <c r="F1031" s="80" t="s">
        <v>120</v>
      </c>
      <c r="G1031" s="101">
        <v>6</v>
      </c>
      <c r="H1031" s="81">
        <v>6</v>
      </c>
      <c r="I1031" s="116">
        <v>203.8</v>
      </c>
      <c r="J1031" s="81">
        <v>170.39</v>
      </c>
      <c r="K1031" s="116">
        <v>3.11</v>
      </c>
      <c r="L1031" s="81">
        <v>2.6</v>
      </c>
      <c r="M1031" s="81">
        <f t="shared" si="104"/>
        <v>1037.94</v>
      </c>
      <c r="N1031" s="81">
        <f t="shared" si="105"/>
        <v>1037.94</v>
      </c>
      <c r="O1031" s="38"/>
      <c r="P1031" s="81">
        <v>203.8</v>
      </c>
      <c r="Q1031" s="81">
        <v>3.11</v>
      </c>
      <c r="R1031" s="81">
        <v>1241.46</v>
      </c>
      <c r="S1031" s="81">
        <v>1241.46</v>
      </c>
      <c r="T1031" s="64">
        <f t="shared" si="99"/>
        <v>-203.51999999999998</v>
      </c>
      <c r="U1031" s="81">
        <f t="shared" si="100"/>
        <v>1022.34</v>
      </c>
      <c r="V1031" s="81">
        <f t="shared" si="101"/>
        <v>15.6</v>
      </c>
    </row>
    <row r="1032" spans="1:22" x14ac:dyDescent="0.25">
      <c r="A1032" s="51" t="s">
        <v>4183</v>
      </c>
      <c r="B1032" s="92" t="s">
        <v>1635</v>
      </c>
      <c r="C1032" s="77" t="s">
        <v>123</v>
      </c>
      <c r="D1032" s="78">
        <v>85027</v>
      </c>
      <c r="E1032" s="79" t="s">
        <v>1636</v>
      </c>
      <c r="F1032" s="80" t="s">
        <v>120</v>
      </c>
      <c r="G1032" s="101">
        <v>2</v>
      </c>
      <c r="H1032" s="81">
        <v>2</v>
      </c>
      <c r="I1032" s="116">
        <v>49.94</v>
      </c>
      <c r="J1032" s="81">
        <v>41.75</v>
      </c>
      <c r="K1032" s="116">
        <v>5.61</v>
      </c>
      <c r="L1032" s="81">
        <v>4.6900000000000004</v>
      </c>
      <c r="M1032" s="81">
        <f t="shared" si="104"/>
        <v>92.88</v>
      </c>
      <c r="N1032" s="81">
        <f t="shared" si="105"/>
        <v>92.88</v>
      </c>
      <c r="O1032" s="38"/>
      <c r="P1032" s="81">
        <v>49.94</v>
      </c>
      <c r="Q1032" s="81">
        <v>5.61</v>
      </c>
      <c r="R1032" s="81">
        <v>111.1</v>
      </c>
      <c r="S1032" s="81">
        <v>111.1</v>
      </c>
      <c r="T1032" s="64">
        <f t="shared" si="99"/>
        <v>-18.22</v>
      </c>
      <c r="U1032" s="81">
        <f t="shared" si="100"/>
        <v>83.5</v>
      </c>
      <c r="V1032" s="81">
        <f t="shared" si="101"/>
        <v>9.3800000000000008</v>
      </c>
    </row>
    <row r="1033" spans="1:22" x14ac:dyDescent="0.25">
      <c r="A1033" s="51" t="s">
        <v>4184</v>
      </c>
      <c r="B1033" s="92" t="s">
        <v>1637</v>
      </c>
      <c r="C1033" s="77" t="s">
        <v>123</v>
      </c>
      <c r="D1033" s="78">
        <v>85031</v>
      </c>
      <c r="E1033" s="79" t="s">
        <v>1638</v>
      </c>
      <c r="F1033" s="80" t="s">
        <v>120</v>
      </c>
      <c r="G1033" s="101">
        <v>6</v>
      </c>
      <c r="H1033" s="81">
        <v>6</v>
      </c>
      <c r="I1033" s="116">
        <v>309.85000000000002</v>
      </c>
      <c r="J1033" s="81">
        <v>259.06</v>
      </c>
      <c r="K1033" s="116">
        <v>18.68</v>
      </c>
      <c r="L1033" s="81">
        <v>15.61</v>
      </c>
      <c r="M1033" s="81">
        <f t="shared" si="104"/>
        <v>1648.02</v>
      </c>
      <c r="N1033" s="81">
        <f t="shared" si="105"/>
        <v>1648.02</v>
      </c>
      <c r="O1033" s="38"/>
      <c r="P1033" s="81">
        <v>309.85000000000002</v>
      </c>
      <c r="Q1033" s="81">
        <v>18.68</v>
      </c>
      <c r="R1033" s="81">
        <v>1971.18</v>
      </c>
      <c r="S1033" s="81">
        <v>1971.18</v>
      </c>
      <c r="T1033" s="64">
        <f t="shared" si="99"/>
        <v>-323.16000000000008</v>
      </c>
      <c r="U1033" s="81">
        <f t="shared" si="100"/>
        <v>1554.36</v>
      </c>
      <c r="V1033" s="81">
        <f t="shared" si="101"/>
        <v>93.66</v>
      </c>
    </row>
    <row r="1034" spans="1:22" ht="24" x14ac:dyDescent="0.3">
      <c r="A1034" s="51" t="s">
        <v>4185</v>
      </c>
      <c r="B1034" s="92" t="s">
        <v>1639</v>
      </c>
      <c r="C1034" s="77" t="s">
        <v>274</v>
      </c>
      <c r="D1034" s="86" t="s">
        <v>1640</v>
      </c>
      <c r="E1034" s="79" t="s">
        <v>1641</v>
      </c>
      <c r="F1034" s="80" t="s">
        <v>120</v>
      </c>
      <c r="G1034" s="101">
        <v>6</v>
      </c>
      <c r="H1034" s="81">
        <v>6</v>
      </c>
      <c r="I1034" s="116">
        <v>117.14</v>
      </c>
      <c r="J1034" s="81">
        <v>97.94</v>
      </c>
      <c r="K1034" s="116">
        <v>3.35</v>
      </c>
      <c r="L1034" s="81">
        <v>2.8</v>
      </c>
      <c r="M1034" s="81">
        <f t="shared" si="104"/>
        <v>604.44000000000005</v>
      </c>
      <c r="N1034" s="81">
        <f t="shared" si="105"/>
        <v>604.44000000000005</v>
      </c>
      <c r="O1034" s="48"/>
      <c r="P1034" s="81">
        <v>117.14</v>
      </c>
      <c r="Q1034" s="81">
        <v>3.35</v>
      </c>
      <c r="R1034" s="81">
        <v>722.94</v>
      </c>
      <c r="S1034" s="81">
        <v>722.94</v>
      </c>
      <c r="T1034" s="64">
        <f t="shared" si="99"/>
        <v>-118.5</v>
      </c>
      <c r="U1034" s="81">
        <f t="shared" si="100"/>
        <v>587.64</v>
      </c>
      <c r="V1034" s="81">
        <f t="shared" si="101"/>
        <v>16.8</v>
      </c>
    </row>
    <row r="1035" spans="1:22" x14ac:dyDescent="0.25">
      <c r="A1035" s="51" t="s">
        <v>4186</v>
      </c>
      <c r="B1035" s="92" t="s">
        <v>1642</v>
      </c>
      <c r="C1035" s="77" t="s">
        <v>123</v>
      </c>
      <c r="D1035" s="78">
        <v>85035</v>
      </c>
      <c r="E1035" s="79" t="s">
        <v>1643</v>
      </c>
      <c r="F1035" s="80" t="s">
        <v>120</v>
      </c>
      <c r="G1035" s="101">
        <v>1</v>
      </c>
      <c r="H1035" s="81">
        <v>1</v>
      </c>
      <c r="I1035" s="116">
        <v>129.94999999999999</v>
      </c>
      <c r="J1035" s="81">
        <v>108.65</v>
      </c>
      <c r="K1035" s="116">
        <v>5.61</v>
      </c>
      <c r="L1035" s="81">
        <v>4.6900000000000004</v>
      </c>
      <c r="M1035" s="81">
        <f t="shared" si="104"/>
        <v>113.34</v>
      </c>
      <c r="N1035" s="81">
        <f t="shared" si="105"/>
        <v>113.34</v>
      </c>
      <c r="O1035" s="38"/>
      <c r="P1035" s="81">
        <v>129.94999999999999</v>
      </c>
      <c r="Q1035" s="81">
        <v>5.61</v>
      </c>
      <c r="R1035" s="81">
        <v>135.56</v>
      </c>
      <c r="S1035" s="81">
        <v>135.56</v>
      </c>
      <c r="T1035" s="64">
        <f t="shared" si="99"/>
        <v>-22.22</v>
      </c>
      <c r="U1035" s="81">
        <f t="shared" si="100"/>
        <v>108.65</v>
      </c>
      <c r="V1035" s="81">
        <f t="shared" si="101"/>
        <v>4.6900000000000004</v>
      </c>
    </row>
    <row r="1036" spans="1:22" x14ac:dyDescent="0.25">
      <c r="A1036" s="51" t="s">
        <v>4187</v>
      </c>
      <c r="B1036" s="92" t="s">
        <v>1644</v>
      </c>
      <c r="C1036" s="77" t="s">
        <v>123</v>
      </c>
      <c r="D1036" s="78">
        <v>85037</v>
      </c>
      <c r="E1036" s="79" t="s">
        <v>1645</v>
      </c>
      <c r="F1036" s="80" t="s">
        <v>120</v>
      </c>
      <c r="G1036" s="101">
        <v>1</v>
      </c>
      <c r="H1036" s="81">
        <v>1</v>
      </c>
      <c r="I1036" s="116">
        <v>240.09</v>
      </c>
      <c r="J1036" s="81">
        <v>200.73</v>
      </c>
      <c r="K1036" s="116">
        <v>24.29</v>
      </c>
      <c r="L1036" s="81">
        <v>20.3</v>
      </c>
      <c r="M1036" s="81">
        <f t="shared" si="104"/>
        <v>221.03</v>
      </c>
      <c r="N1036" s="81">
        <f t="shared" si="105"/>
        <v>221.03</v>
      </c>
      <c r="O1036" s="38"/>
      <c r="P1036" s="81">
        <v>240.09</v>
      </c>
      <c r="Q1036" s="81">
        <v>24.29</v>
      </c>
      <c r="R1036" s="81">
        <v>264.38</v>
      </c>
      <c r="S1036" s="81">
        <v>264.38</v>
      </c>
      <c r="T1036" s="64">
        <f t="shared" si="99"/>
        <v>-43.349999999999994</v>
      </c>
      <c r="U1036" s="81">
        <f t="shared" si="100"/>
        <v>200.73</v>
      </c>
      <c r="V1036" s="81">
        <f t="shared" si="101"/>
        <v>20.3</v>
      </c>
    </row>
    <row r="1037" spans="1:22" x14ac:dyDescent="0.25">
      <c r="A1037" s="51" t="s">
        <v>4188</v>
      </c>
      <c r="B1037" s="92" t="s">
        <v>1646</v>
      </c>
      <c r="C1037" s="77" t="s">
        <v>123</v>
      </c>
      <c r="D1037" s="78">
        <v>85039</v>
      </c>
      <c r="E1037" s="79" t="s">
        <v>1647</v>
      </c>
      <c r="F1037" s="80" t="s">
        <v>120</v>
      </c>
      <c r="G1037" s="101">
        <v>1</v>
      </c>
      <c r="H1037" s="81">
        <v>1</v>
      </c>
      <c r="I1037" s="116">
        <v>93.57</v>
      </c>
      <c r="J1037" s="81">
        <v>78.23</v>
      </c>
      <c r="K1037" s="116">
        <v>24.29</v>
      </c>
      <c r="L1037" s="81">
        <v>20.3</v>
      </c>
      <c r="M1037" s="81">
        <f t="shared" si="104"/>
        <v>98.53</v>
      </c>
      <c r="N1037" s="81">
        <f t="shared" si="105"/>
        <v>98.53</v>
      </c>
      <c r="O1037" s="38"/>
      <c r="P1037" s="81">
        <v>93.57</v>
      </c>
      <c r="Q1037" s="81">
        <v>24.29</v>
      </c>
      <c r="R1037" s="81">
        <v>117.86</v>
      </c>
      <c r="S1037" s="81">
        <v>117.86</v>
      </c>
      <c r="T1037" s="64">
        <f t="shared" ref="T1037:T1100" si="106">N1037-S1037</f>
        <v>-19.329999999999998</v>
      </c>
      <c r="U1037" s="81">
        <f t="shared" si="100"/>
        <v>78.23</v>
      </c>
      <c r="V1037" s="81">
        <f t="shared" si="101"/>
        <v>20.3</v>
      </c>
    </row>
    <row r="1038" spans="1:22" x14ac:dyDescent="0.25">
      <c r="A1038" s="51" t="s">
        <v>4189</v>
      </c>
      <c r="B1038" s="92" t="s">
        <v>1648</v>
      </c>
      <c r="C1038" s="77" t="s">
        <v>123</v>
      </c>
      <c r="D1038" s="78">
        <v>85041</v>
      </c>
      <c r="E1038" s="79" t="s">
        <v>1649</v>
      </c>
      <c r="F1038" s="80" t="s">
        <v>120</v>
      </c>
      <c r="G1038" s="101">
        <v>1</v>
      </c>
      <c r="H1038" s="81">
        <v>1</v>
      </c>
      <c r="I1038" s="116">
        <v>157.78</v>
      </c>
      <c r="J1038" s="81">
        <v>131.91</v>
      </c>
      <c r="K1038" s="116">
        <v>24.29</v>
      </c>
      <c r="L1038" s="81">
        <v>20.3</v>
      </c>
      <c r="M1038" s="81">
        <f t="shared" si="104"/>
        <v>152.21</v>
      </c>
      <c r="N1038" s="81">
        <f t="shared" si="105"/>
        <v>152.21</v>
      </c>
      <c r="O1038" s="38"/>
      <c r="P1038" s="81">
        <v>157.78</v>
      </c>
      <c r="Q1038" s="81">
        <v>24.29</v>
      </c>
      <c r="R1038" s="81">
        <v>182.07</v>
      </c>
      <c r="S1038" s="81">
        <v>182.07</v>
      </c>
      <c r="T1038" s="64">
        <f t="shared" si="106"/>
        <v>-29.859999999999985</v>
      </c>
      <c r="U1038" s="81">
        <f t="shared" si="100"/>
        <v>131.91</v>
      </c>
      <c r="V1038" s="81">
        <f t="shared" si="101"/>
        <v>20.3</v>
      </c>
    </row>
    <row r="1039" spans="1:22" x14ac:dyDescent="0.25">
      <c r="A1039" s="51" t="s">
        <v>4190</v>
      </c>
      <c r="B1039" s="92" t="s">
        <v>1650</v>
      </c>
      <c r="C1039" s="77" t="s">
        <v>123</v>
      </c>
      <c r="D1039" s="78">
        <v>85047</v>
      </c>
      <c r="E1039" s="79" t="s">
        <v>1651</v>
      </c>
      <c r="F1039" s="80" t="s">
        <v>120</v>
      </c>
      <c r="G1039" s="101">
        <v>7</v>
      </c>
      <c r="H1039" s="81">
        <v>7</v>
      </c>
      <c r="I1039" s="116">
        <v>41.71</v>
      </c>
      <c r="J1039" s="81">
        <v>34.869999999999997</v>
      </c>
      <c r="K1039" s="116">
        <v>14.94</v>
      </c>
      <c r="L1039" s="81">
        <v>12.49</v>
      </c>
      <c r="M1039" s="81">
        <f t="shared" si="104"/>
        <v>331.52</v>
      </c>
      <c r="N1039" s="81">
        <f t="shared" si="105"/>
        <v>331.52</v>
      </c>
      <c r="O1039" s="38"/>
      <c r="P1039" s="81">
        <v>41.71</v>
      </c>
      <c r="Q1039" s="81">
        <v>14.94</v>
      </c>
      <c r="R1039" s="81">
        <v>396.55</v>
      </c>
      <c r="S1039" s="81">
        <v>396.55</v>
      </c>
      <c r="T1039" s="64">
        <f t="shared" si="106"/>
        <v>-65.03000000000003</v>
      </c>
      <c r="U1039" s="81">
        <f t="shared" ref="U1039:U1102" si="107">TRUNC(J1039*H1039,2)</f>
        <v>244.09</v>
      </c>
      <c r="V1039" s="81">
        <f t="shared" ref="V1039:V1102" si="108">TRUNC(L1039*H1039,2)</f>
        <v>87.43</v>
      </c>
    </row>
    <row r="1040" spans="1:22" ht="24" x14ac:dyDescent="0.3">
      <c r="A1040" s="51" t="s">
        <v>4191</v>
      </c>
      <c r="B1040" s="92" t="s">
        <v>1652</v>
      </c>
      <c r="C1040" s="77" t="s">
        <v>194</v>
      </c>
      <c r="D1040" s="78">
        <v>92377</v>
      </c>
      <c r="E1040" s="79" t="s">
        <v>1653</v>
      </c>
      <c r="F1040" s="80" t="s">
        <v>120</v>
      </c>
      <c r="G1040" s="101">
        <v>6</v>
      </c>
      <c r="H1040" s="81">
        <v>6</v>
      </c>
      <c r="I1040" s="116">
        <v>67.209999999999994</v>
      </c>
      <c r="J1040" s="81">
        <v>56.19</v>
      </c>
      <c r="K1040" s="116">
        <v>27.41</v>
      </c>
      <c r="L1040" s="81">
        <v>22.91</v>
      </c>
      <c r="M1040" s="81">
        <f t="shared" si="104"/>
        <v>474.6</v>
      </c>
      <c r="N1040" s="81">
        <f t="shared" si="105"/>
        <v>474.6</v>
      </c>
      <c r="O1040" s="48"/>
      <c r="P1040" s="81">
        <v>67.209999999999994</v>
      </c>
      <c r="Q1040" s="81">
        <v>27.41</v>
      </c>
      <c r="R1040" s="81">
        <v>567.72</v>
      </c>
      <c r="S1040" s="81">
        <v>567.72</v>
      </c>
      <c r="T1040" s="64">
        <f t="shared" si="106"/>
        <v>-93.12</v>
      </c>
      <c r="U1040" s="81">
        <f t="shared" si="107"/>
        <v>337.14</v>
      </c>
      <c r="V1040" s="81">
        <f t="shared" si="108"/>
        <v>137.46</v>
      </c>
    </row>
    <row r="1041" spans="1:22" x14ac:dyDescent="0.25">
      <c r="A1041" s="51" t="s">
        <v>4192</v>
      </c>
      <c r="B1041" s="92" t="s">
        <v>1654</v>
      </c>
      <c r="C1041" s="77" t="s">
        <v>123</v>
      </c>
      <c r="D1041" s="78">
        <v>85077</v>
      </c>
      <c r="E1041" s="79" t="s">
        <v>1655</v>
      </c>
      <c r="F1041" s="80" t="s">
        <v>120</v>
      </c>
      <c r="G1041" s="101">
        <v>2</v>
      </c>
      <c r="H1041" s="81">
        <v>2</v>
      </c>
      <c r="I1041" s="116">
        <v>441.47</v>
      </c>
      <c r="J1041" s="81">
        <v>369.11</v>
      </c>
      <c r="K1041" s="116">
        <v>42.97</v>
      </c>
      <c r="L1041" s="81">
        <v>35.92</v>
      </c>
      <c r="M1041" s="81">
        <f t="shared" si="104"/>
        <v>810.06</v>
      </c>
      <c r="N1041" s="81">
        <f t="shared" si="105"/>
        <v>810.06</v>
      </c>
      <c r="O1041" s="38"/>
      <c r="P1041" s="81">
        <v>441.47</v>
      </c>
      <c r="Q1041" s="81">
        <v>42.97</v>
      </c>
      <c r="R1041" s="81">
        <v>968.88</v>
      </c>
      <c r="S1041" s="81">
        <v>968.88</v>
      </c>
      <c r="T1041" s="64">
        <f t="shared" si="106"/>
        <v>-158.82000000000005</v>
      </c>
      <c r="U1041" s="81">
        <f t="shared" si="107"/>
        <v>738.22</v>
      </c>
      <c r="V1041" s="81">
        <f t="shared" si="108"/>
        <v>71.84</v>
      </c>
    </row>
    <row r="1042" spans="1:22" ht="24" x14ac:dyDescent="0.3">
      <c r="A1042" s="51" t="s">
        <v>4193</v>
      </c>
      <c r="B1042" s="92" t="s">
        <v>1656</v>
      </c>
      <c r="C1042" s="77" t="s">
        <v>274</v>
      </c>
      <c r="D1042" s="86" t="s">
        <v>1657</v>
      </c>
      <c r="E1042" s="79" t="s">
        <v>1658</v>
      </c>
      <c r="F1042" s="80" t="s">
        <v>120</v>
      </c>
      <c r="G1042" s="101">
        <v>6</v>
      </c>
      <c r="H1042" s="81">
        <v>6</v>
      </c>
      <c r="I1042" s="116">
        <v>214.28</v>
      </c>
      <c r="J1042" s="81">
        <v>179.15</v>
      </c>
      <c r="K1042" s="116">
        <v>5.98</v>
      </c>
      <c r="L1042" s="81">
        <v>4.99</v>
      </c>
      <c r="M1042" s="81">
        <f t="shared" si="104"/>
        <v>1104.8399999999999</v>
      </c>
      <c r="N1042" s="81">
        <f t="shared" si="105"/>
        <v>1104.8399999999999</v>
      </c>
      <c r="O1042" s="48"/>
      <c r="P1042" s="81">
        <v>214.28</v>
      </c>
      <c r="Q1042" s="81">
        <v>5.98</v>
      </c>
      <c r="R1042" s="81">
        <v>1321.56</v>
      </c>
      <c r="S1042" s="81">
        <v>1321.56</v>
      </c>
      <c r="T1042" s="64">
        <f t="shared" si="106"/>
        <v>-216.72000000000003</v>
      </c>
      <c r="U1042" s="81">
        <f t="shared" si="107"/>
        <v>1074.9000000000001</v>
      </c>
      <c r="V1042" s="81">
        <f t="shared" si="108"/>
        <v>29.94</v>
      </c>
    </row>
    <row r="1043" spans="1:22" ht="24" x14ac:dyDescent="0.3">
      <c r="A1043" s="51" t="s">
        <v>4194</v>
      </c>
      <c r="B1043" s="92" t="s">
        <v>1659</v>
      </c>
      <c r="C1043" s="77" t="s">
        <v>274</v>
      </c>
      <c r="D1043" s="86" t="s">
        <v>1660</v>
      </c>
      <c r="E1043" s="79" t="s">
        <v>1661</v>
      </c>
      <c r="F1043" s="80" t="s">
        <v>120</v>
      </c>
      <c r="G1043" s="101">
        <v>6</v>
      </c>
      <c r="H1043" s="81">
        <v>6</v>
      </c>
      <c r="I1043" s="116">
        <v>28.57</v>
      </c>
      <c r="J1043" s="81">
        <v>23.88</v>
      </c>
      <c r="K1043" s="116">
        <v>3.35</v>
      </c>
      <c r="L1043" s="81">
        <v>2.8</v>
      </c>
      <c r="M1043" s="81">
        <f t="shared" si="104"/>
        <v>160.08000000000001</v>
      </c>
      <c r="N1043" s="81">
        <f t="shared" si="105"/>
        <v>160.08000000000001</v>
      </c>
      <c r="O1043" s="48"/>
      <c r="P1043" s="81">
        <v>28.57</v>
      </c>
      <c r="Q1043" s="81">
        <v>3.35</v>
      </c>
      <c r="R1043" s="81">
        <v>191.52</v>
      </c>
      <c r="S1043" s="81">
        <v>191.52</v>
      </c>
      <c r="T1043" s="64">
        <f t="shared" si="106"/>
        <v>-31.439999999999998</v>
      </c>
      <c r="U1043" s="81">
        <f t="shared" si="107"/>
        <v>143.28</v>
      </c>
      <c r="V1043" s="81">
        <f t="shared" si="108"/>
        <v>16.8</v>
      </c>
    </row>
    <row r="1044" spans="1:22" x14ac:dyDescent="0.3">
      <c r="A1044" s="51" t="s">
        <v>4195</v>
      </c>
      <c r="B1044" s="92" t="s">
        <v>1662</v>
      </c>
      <c r="C1044" s="77" t="s">
        <v>274</v>
      </c>
      <c r="D1044" s="86" t="s">
        <v>1663</v>
      </c>
      <c r="E1044" s="79" t="s">
        <v>1664</v>
      </c>
      <c r="F1044" s="80" t="s">
        <v>120</v>
      </c>
      <c r="G1044" s="101">
        <v>1</v>
      </c>
      <c r="H1044" s="81">
        <v>1</v>
      </c>
      <c r="I1044" s="116">
        <v>232.94</v>
      </c>
      <c r="J1044" s="81">
        <v>194.76</v>
      </c>
      <c r="K1044" s="116">
        <v>42.97</v>
      </c>
      <c r="L1044" s="81">
        <v>35.92</v>
      </c>
      <c r="M1044" s="81">
        <f t="shared" si="104"/>
        <v>230.68</v>
      </c>
      <c r="N1044" s="81">
        <f t="shared" si="105"/>
        <v>230.68</v>
      </c>
      <c r="O1044" s="48"/>
      <c r="P1044" s="81">
        <v>232.94</v>
      </c>
      <c r="Q1044" s="81">
        <v>42.97</v>
      </c>
      <c r="R1044" s="81">
        <v>275.91000000000003</v>
      </c>
      <c r="S1044" s="81">
        <v>275.91000000000003</v>
      </c>
      <c r="T1044" s="64">
        <f t="shared" si="106"/>
        <v>-45.230000000000018</v>
      </c>
      <c r="U1044" s="81">
        <f t="shared" si="107"/>
        <v>194.76</v>
      </c>
      <c r="V1044" s="81">
        <f t="shared" si="108"/>
        <v>35.92</v>
      </c>
    </row>
    <row r="1045" spans="1:22" x14ac:dyDescent="0.25">
      <c r="A1045" s="51" t="s">
        <v>4196</v>
      </c>
      <c r="B1045" s="92" t="s">
        <v>1665</v>
      </c>
      <c r="C1045" s="77" t="s">
        <v>123</v>
      </c>
      <c r="D1045" s="78">
        <v>85056</v>
      </c>
      <c r="E1045" s="79" t="s">
        <v>1666</v>
      </c>
      <c r="F1045" s="80" t="s">
        <v>120</v>
      </c>
      <c r="G1045" s="101">
        <v>9</v>
      </c>
      <c r="H1045" s="81">
        <v>9</v>
      </c>
      <c r="I1045" s="116">
        <v>87.21</v>
      </c>
      <c r="J1045" s="81">
        <v>72.91</v>
      </c>
      <c r="K1045" s="116">
        <v>34.75</v>
      </c>
      <c r="L1045" s="81">
        <v>29.05</v>
      </c>
      <c r="M1045" s="81">
        <f t="shared" si="104"/>
        <v>917.64</v>
      </c>
      <c r="N1045" s="81">
        <f t="shared" si="105"/>
        <v>917.64</v>
      </c>
      <c r="O1045" s="38"/>
      <c r="P1045" s="81">
        <v>87.21</v>
      </c>
      <c r="Q1045" s="81">
        <v>34.75</v>
      </c>
      <c r="R1045" s="81">
        <v>1097.6400000000001</v>
      </c>
      <c r="S1045" s="81">
        <v>1097.6400000000001</v>
      </c>
      <c r="T1045" s="64">
        <f t="shared" si="106"/>
        <v>-180.00000000000011</v>
      </c>
      <c r="U1045" s="81">
        <f t="shared" si="107"/>
        <v>656.19</v>
      </c>
      <c r="V1045" s="81">
        <f t="shared" si="108"/>
        <v>261.45</v>
      </c>
    </row>
    <row r="1046" spans="1:22" x14ac:dyDescent="0.25">
      <c r="A1046" s="51" t="s">
        <v>4197</v>
      </c>
      <c r="B1046" s="92" t="s">
        <v>1667</v>
      </c>
      <c r="C1046" s="77" t="s">
        <v>274</v>
      </c>
      <c r="D1046" s="86" t="s">
        <v>1668</v>
      </c>
      <c r="E1046" s="79" t="s">
        <v>1669</v>
      </c>
      <c r="F1046" s="80" t="s">
        <v>120</v>
      </c>
      <c r="G1046" s="101">
        <v>4</v>
      </c>
      <c r="H1046" s="81">
        <v>4</v>
      </c>
      <c r="I1046" s="116">
        <v>283.45999999999998</v>
      </c>
      <c r="J1046" s="81">
        <v>237</v>
      </c>
      <c r="K1046" s="116">
        <v>14.94</v>
      </c>
      <c r="L1046" s="81">
        <v>12.49</v>
      </c>
      <c r="M1046" s="81">
        <f t="shared" si="104"/>
        <v>997.96</v>
      </c>
      <c r="N1046" s="81">
        <f t="shared" si="105"/>
        <v>997.96</v>
      </c>
      <c r="O1046" s="38"/>
      <c r="P1046" s="81">
        <v>283.45999999999998</v>
      </c>
      <c r="Q1046" s="81">
        <v>14.94</v>
      </c>
      <c r="R1046" s="81">
        <v>1193.5999999999999</v>
      </c>
      <c r="S1046" s="81">
        <v>1193.5999999999999</v>
      </c>
      <c r="T1046" s="64">
        <f t="shared" si="106"/>
        <v>-195.63999999999987</v>
      </c>
      <c r="U1046" s="81">
        <f t="shared" si="107"/>
        <v>948</v>
      </c>
      <c r="V1046" s="81">
        <f t="shared" si="108"/>
        <v>49.96</v>
      </c>
    </row>
    <row r="1047" spans="1:22" x14ac:dyDescent="0.25">
      <c r="A1047" s="51" t="s">
        <v>4198</v>
      </c>
      <c r="B1047" s="92" t="s">
        <v>1670</v>
      </c>
      <c r="C1047" s="77" t="s">
        <v>274</v>
      </c>
      <c r="D1047" s="86" t="s">
        <v>1671</v>
      </c>
      <c r="E1047" s="79" t="s">
        <v>1672</v>
      </c>
      <c r="F1047" s="80" t="s">
        <v>120</v>
      </c>
      <c r="G1047" s="101">
        <v>1</v>
      </c>
      <c r="H1047" s="81">
        <v>1</v>
      </c>
      <c r="I1047" s="116">
        <v>230.37</v>
      </c>
      <c r="J1047" s="81">
        <v>192.61</v>
      </c>
      <c r="K1047" s="116">
        <v>3.35</v>
      </c>
      <c r="L1047" s="81">
        <v>2.8</v>
      </c>
      <c r="M1047" s="81">
        <f t="shared" si="104"/>
        <v>195.41</v>
      </c>
      <c r="N1047" s="81">
        <f t="shared" si="105"/>
        <v>195.41</v>
      </c>
      <c r="O1047" s="38"/>
      <c r="P1047" s="81">
        <v>230.37</v>
      </c>
      <c r="Q1047" s="81">
        <v>3.35</v>
      </c>
      <c r="R1047" s="81">
        <v>233.72</v>
      </c>
      <c r="S1047" s="81">
        <v>233.72</v>
      </c>
      <c r="T1047" s="64">
        <f t="shared" si="106"/>
        <v>-38.31</v>
      </c>
      <c r="U1047" s="81">
        <f t="shared" si="107"/>
        <v>192.61</v>
      </c>
      <c r="V1047" s="81">
        <f t="shared" si="108"/>
        <v>2.8</v>
      </c>
    </row>
    <row r="1048" spans="1:22" ht="24" x14ac:dyDescent="0.3">
      <c r="A1048" s="51" t="s">
        <v>4199</v>
      </c>
      <c r="B1048" s="92" t="s">
        <v>1673</v>
      </c>
      <c r="C1048" s="77" t="s">
        <v>274</v>
      </c>
      <c r="D1048" s="86" t="s">
        <v>1674</v>
      </c>
      <c r="E1048" s="82" t="s">
        <v>3119</v>
      </c>
      <c r="F1048" s="80" t="s">
        <v>120</v>
      </c>
      <c r="G1048" s="101">
        <v>4</v>
      </c>
      <c r="H1048" s="81">
        <v>4</v>
      </c>
      <c r="I1048" s="116">
        <v>115.94</v>
      </c>
      <c r="J1048" s="81">
        <v>96.93</v>
      </c>
      <c r="K1048" s="116">
        <v>37.36</v>
      </c>
      <c r="L1048" s="81">
        <v>31.23</v>
      </c>
      <c r="M1048" s="81">
        <f t="shared" si="104"/>
        <v>512.64</v>
      </c>
      <c r="N1048" s="81">
        <f t="shared" si="105"/>
        <v>512.64</v>
      </c>
      <c r="O1048" s="48"/>
      <c r="P1048" s="81">
        <v>115.94</v>
      </c>
      <c r="Q1048" s="81">
        <v>37.36</v>
      </c>
      <c r="R1048" s="81">
        <v>613.20000000000005</v>
      </c>
      <c r="S1048" s="81">
        <v>613.20000000000005</v>
      </c>
      <c r="T1048" s="64">
        <f t="shared" si="106"/>
        <v>-100.56000000000006</v>
      </c>
      <c r="U1048" s="81">
        <f t="shared" si="107"/>
        <v>387.72</v>
      </c>
      <c r="V1048" s="81">
        <f t="shared" si="108"/>
        <v>124.92</v>
      </c>
    </row>
    <row r="1049" spans="1:22" ht="24" x14ac:dyDescent="0.3">
      <c r="A1049" s="51" t="s">
        <v>4200</v>
      </c>
      <c r="B1049" s="92" t="s">
        <v>1675</v>
      </c>
      <c r="C1049" s="77" t="s">
        <v>274</v>
      </c>
      <c r="D1049" s="86" t="s">
        <v>1676</v>
      </c>
      <c r="E1049" s="79" t="s">
        <v>1677</v>
      </c>
      <c r="F1049" s="80" t="s">
        <v>120</v>
      </c>
      <c r="G1049" s="101">
        <v>7</v>
      </c>
      <c r="H1049" s="81">
        <v>7</v>
      </c>
      <c r="I1049" s="116">
        <v>49.14</v>
      </c>
      <c r="J1049" s="81">
        <v>41.08</v>
      </c>
      <c r="K1049" s="116">
        <v>29.89</v>
      </c>
      <c r="L1049" s="81">
        <v>24.99</v>
      </c>
      <c r="M1049" s="81">
        <f t="shared" si="104"/>
        <v>462.49</v>
      </c>
      <c r="N1049" s="81">
        <f t="shared" si="105"/>
        <v>462.49</v>
      </c>
      <c r="O1049" s="48"/>
      <c r="P1049" s="81">
        <v>49.14</v>
      </c>
      <c r="Q1049" s="81">
        <v>29.89</v>
      </c>
      <c r="R1049" s="81">
        <v>553.21</v>
      </c>
      <c r="S1049" s="81">
        <v>553.21</v>
      </c>
      <c r="T1049" s="64">
        <f t="shared" si="106"/>
        <v>-90.720000000000027</v>
      </c>
      <c r="U1049" s="81">
        <f t="shared" si="107"/>
        <v>287.56</v>
      </c>
      <c r="V1049" s="81">
        <f t="shared" si="108"/>
        <v>174.93</v>
      </c>
    </row>
    <row r="1050" spans="1:22" ht="36" x14ac:dyDescent="0.3">
      <c r="A1050" s="51" t="s">
        <v>4201</v>
      </c>
      <c r="B1050" s="92" t="s">
        <v>1678</v>
      </c>
      <c r="C1050" s="77" t="s">
        <v>274</v>
      </c>
      <c r="D1050" s="86" t="s">
        <v>1679</v>
      </c>
      <c r="E1050" s="79" t="s">
        <v>1680</v>
      </c>
      <c r="F1050" s="80" t="s">
        <v>120</v>
      </c>
      <c r="G1050" s="101">
        <v>1</v>
      </c>
      <c r="H1050" s="81">
        <v>1</v>
      </c>
      <c r="I1050" s="116">
        <v>563.84</v>
      </c>
      <c r="J1050" s="81">
        <v>471.42</v>
      </c>
      <c r="K1050" s="116">
        <v>298.88</v>
      </c>
      <c r="L1050" s="81">
        <v>249.89</v>
      </c>
      <c r="M1050" s="81">
        <f t="shared" si="104"/>
        <v>721.31</v>
      </c>
      <c r="N1050" s="81">
        <f t="shared" si="105"/>
        <v>721.31</v>
      </c>
      <c r="O1050" s="48"/>
      <c r="P1050" s="81">
        <v>563.84</v>
      </c>
      <c r="Q1050" s="81">
        <v>298.88</v>
      </c>
      <c r="R1050" s="81">
        <v>862.72</v>
      </c>
      <c r="S1050" s="81">
        <v>862.72</v>
      </c>
      <c r="T1050" s="64">
        <f t="shared" si="106"/>
        <v>-141.41000000000008</v>
      </c>
      <c r="U1050" s="81">
        <f t="shared" si="107"/>
        <v>471.42</v>
      </c>
      <c r="V1050" s="81">
        <f t="shared" si="108"/>
        <v>249.89</v>
      </c>
    </row>
    <row r="1051" spans="1:22" ht="24" x14ac:dyDescent="0.3">
      <c r="A1051" s="51" t="s">
        <v>4202</v>
      </c>
      <c r="B1051" s="92" t="s">
        <v>1681</v>
      </c>
      <c r="C1051" s="77" t="s">
        <v>194</v>
      </c>
      <c r="D1051" s="78">
        <v>97599</v>
      </c>
      <c r="E1051" s="79" t="s">
        <v>1682</v>
      </c>
      <c r="F1051" s="80" t="s">
        <v>120</v>
      </c>
      <c r="G1051" s="101">
        <v>39</v>
      </c>
      <c r="H1051" s="81">
        <v>39</v>
      </c>
      <c r="I1051" s="116">
        <v>19.12</v>
      </c>
      <c r="J1051" s="81">
        <v>15.98</v>
      </c>
      <c r="K1051" s="116">
        <v>5.24</v>
      </c>
      <c r="L1051" s="81">
        <v>4.38</v>
      </c>
      <c r="M1051" s="81">
        <f t="shared" si="104"/>
        <v>794.04</v>
      </c>
      <c r="N1051" s="81">
        <f t="shared" si="105"/>
        <v>794.04</v>
      </c>
      <c r="O1051" s="48"/>
      <c r="P1051" s="81">
        <v>19.12</v>
      </c>
      <c r="Q1051" s="81">
        <v>5.24</v>
      </c>
      <c r="R1051" s="81">
        <v>950.04</v>
      </c>
      <c r="S1051" s="81">
        <v>950.04</v>
      </c>
      <c r="T1051" s="64">
        <f t="shared" si="106"/>
        <v>-156</v>
      </c>
      <c r="U1051" s="81">
        <f t="shared" si="107"/>
        <v>623.22</v>
      </c>
      <c r="V1051" s="81">
        <f t="shared" si="108"/>
        <v>170.82</v>
      </c>
    </row>
    <row r="1052" spans="1:22" x14ac:dyDescent="0.25">
      <c r="A1052" s="51" t="s">
        <v>4203</v>
      </c>
      <c r="B1052" s="92" t="s">
        <v>1683</v>
      </c>
      <c r="C1052" s="77" t="s">
        <v>123</v>
      </c>
      <c r="D1052" s="78">
        <v>72338</v>
      </c>
      <c r="E1052" s="79" t="s">
        <v>1684</v>
      </c>
      <c r="F1052" s="80" t="s">
        <v>120</v>
      </c>
      <c r="G1052" s="101">
        <v>2</v>
      </c>
      <c r="H1052" s="81">
        <v>2</v>
      </c>
      <c r="I1052" s="116">
        <v>1555.15</v>
      </c>
      <c r="J1052" s="81">
        <v>1300.26</v>
      </c>
      <c r="K1052" s="116">
        <v>22.42</v>
      </c>
      <c r="L1052" s="81">
        <v>18.739999999999998</v>
      </c>
      <c r="M1052" s="81">
        <f t="shared" si="104"/>
        <v>2638</v>
      </c>
      <c r="N1052" s="81">
        <f t="shared" si="105"/>
        <v>2638</v>
      </c>
      <c r="O1052" s="38"/>
      <c r="P1052" s="81">
        <v>1555.15</v>
      </c>
      <c r="Q1052" s="81">
        <v>22.42</v>
      </c>
      <c r="R1052" s="81">
        <v>3155.14</v>
      </c>
      <c r="S1052" s="81">
        <v>3155.14</v>
      </c>
      <c r="T1052" s="64">
        <f t="shared" si="106"/>
        <v>-517.13999999999987</v>
      </c>
      <c r="U1052" s="81">
        <f t="shared" si="107"/>
        <v>2600.52</v>
      </c>
      <c r="V1052" s="81">
        <f t="shared" si="108"/>
        <v>37.479999999999997</v>
      </c>
    </row>
    <row r="1053" spans="1:22" x14ac:dyDescent="0.25">
      <c r="A1053" s="51" t="s">
        <v>4204</v>
      </c>
      <c r="B1053" s="92" t="s">
        <v>1685</v>
      </c>
      <c r="C1053" s="77" t="s">
        <v>274</v>
      </c>
      <c r="D1053" s="86" t="s">
        <v>1686</v>
      </c>
      <c r="E1053" s="79" t="s">
        <v>1687</v>
      </c>
      <c r="F1053" s="80" t="s">
        <v>120</v>
      </c>
      <c r="G1053" s="101">
        <v>15</v>
      </c>
      <c r="H1053" s="81">
        <v>15</v>
      </c>
      <c r="I1053" s="116">
        <v>30.55</v>
      </c>
      <c r="J1053" s="81">
        <v>25.54</v>
      </c>
      <c r="K1053" s="116">
        <v>1.2</v>
      </c>
      <c r="L1053" s="81">
        <v>1</v>
      </c>
      <c r="M1053" s="81">
        <f t="shared" si="104"/>
        <v>398.1</v>
      </c>
      <c r="N1053" s="81">
        <f t="shared" si="105"/>
        <v>398.1</v>
      </c>
      <c r="O1053" s="38"/>
      <c r="P1053" s="81">
        <v>30.55</v>
      </c>
      <c r="Q1053" s="81">
        <v>1.2</v>
      </c>
      <c r="R1053" s="81">
        <v>476.25</v>
      </c>
      <c r="S1053" s="81">
        <v>476.25</v>
      </c>
      <c r="T1053" s="64">
        <f t="shared" si="106"/>
        <v>-78.149999999999977</v>
      </c>
      <c r="U1053" s="81">
        <f t="shared" si="107"/>
        <v>383.1</v>
      </c>
      <c r="V1053" s="81">
        <f t="shared" si="108"/>
        <v>15</v>
      </c>
    </row>
    <row r="1054" spans="1:22" x14ac:dyDescent="0.25">
      <c r="A1054" s="51" t="s">
        <v>4205</v>
      </c>
      <c r="B1054" s="92" t="s">
        <v>1688</v>
      </c>
      <c r="C1054" s="77" t="s">
        <v>274</v>
      </c>
      <c r="D1054" s="86" t="s">
        <v>1689</v>
      </c>
      <c r="E1054" s="79" t="s">
        <v>1690</v>
      </c>
      <c r="F1054" s="80" t="s">
        <v>120</v>
      </c>
      <c r="G1054" s="101">
        <v>30</v>
      </c>
      <c r="H1054" s="81">
        <v>30</v>
      </c>
      <c r="I1054" s="116">
        <v>30.55</v>
      </c>
      <c r="J1054" s="81">
        <v>25.54</v>
      </c>
      <c r="K1054" s="116">
        <v>1.2</v>
      </c>
      <c r="L1054" s="81">
        <v>1</v>
      </c>
      <c r="M1054" s="81">
        <f t="shared" si="104"/>
        <v>796.2</v>
      </c>
      <c r="N1054" s="81">
        <f t="shared" si="105"/>
        <v>796.2</v>
      </c>
      <c r="O1054" s="38"/>
      <c r="P1054" s="81">
        <v>30.55</v>
      </c>
      <c r="Q1054" s="81">
        <v>1.2</v>
      </c>
      <c r="R1054" s="81">
        <v>952.5</v>
      </c>
      <c r="S1054" s="81">
        <v>952.5</v>
      </c>
      <c r="T1054" s="64">
        <f t="shared" si="106"/>
        <v>-156.29999999999995</v>
      </c>
      <c r="U1054" s="81">
        <f t="shared" si="107"/>
        <v>766.2</v>
      </c>
      <c r="V1054" s="81">
        <f t="shared" si="108"/>
        <v>30</v>
      </c>
    </row>
    <row r="1055" spans="1:22" x14ac:dyDescent="0.3">
      <c r="A1055" s="51" t="s">
        <v>4206</v>
      </c>
      <c r="B1055" s="92" t="s">
        <v>1691</v>
      </c>
      <c r="C1055" s="77" t="s">
        <v>274</v>
      </c>
      <c r="D1055" s="86" t="s">
        <v>1587</v>
      </c>
      <c r="E1055" s="79" t="s">
        <v>1588</v>
      </c>
      <c r="F1055" s="80" t="s">
        <v>120</v>
      </c>
      <c r="G1055" s="101">
        <v>1</v>
      </c>
      <c r="H1055" s="81">
        <v>1</v>
      </c>
      <c r="I1055" s="116">
        <v>30.55</v>
      </c>
      <c r="J1055" s="81">
        <v>25.54</v>
      </c>
      <c r="K1055" s="116">
        <v>1.2</v>
      </c>
      <c r="L1055" s="81">
        <v>1</v>
      </c>
      <c r="M1055" s="81">
        <f t="shared" si="104"/>
        <v>26.54</v>
      </c>
      <c r="N1055" s="81">
        <f t="shared" si="105"/>
        <v>26.54</v>
      </c>
      <c r="O1055" s="48"/>
      <c r="P1055" s="81">
        <v>30.55</v>
      </c>
      <c r="Q1055" s="81">
        <v>1.2</v>
      </c>
      <c r="R1055" s="81">
        <v>31.75</v>
      </c>
      <c r="S1055" s="81">
        <v>31.75</v>
      </c>
      <c r="T1055" s="64">
        <f t="shared" si="106"/>
        <v>-5.2100000000000009</v>
      </c>
      <c r="U1055" s="81">
        <f t="shared" si="107"/>
        <v>25.54</v>
      </c>
      <c r="V1055" s="81">
        <f t="shared" si="108"/>
        <v>1</v>
      </c>
    </row>
    <row r="1056" spans="1:22" ht="24" x14ac:dyDescent="0.3">
      <c r="A1056" s="51" t="s">
        <v>4207</v>
      </c>
      <c r="B1056" s="92" t="s">
        <v>1692</v>
      </c>
      <c r="C1056" s="77" t="s">
        <v>274</v>
      </c>
      <c r="D1056" s="86" t="s">
        <v>1590</v>
      </c>
      <c r="E1056" s="82" t="s">
        <v>3120</v>
      </c>
      <c r="F1056" s="80" t="s">
        <v>120</v>
      </c>
      <c r="G1056" s="101">
        <v>1</v>
      </c>
      <c r="H1056" s="81">
        <v>1</v>
      </c>
      <c r="I1056" s="116">
        <v>30.55</v>
      </c>
      <c r="J1056" s="81">
        <v>25.54</v>
      </c>
      <c r="K1056" s="116">
        <v>1.2</v>
      </c>
      <c r="L1056" s="81">
        <v>1</v>
      </c>
      <c r="M1056" s="81">
        <f t="shared" si="104"/>
        <v>26.54</v>
      </c>
      <c r="N1056" s="81">
        <f t="shared" si="105"/>
        <v>26.54</v>
      </c>
      <c r="O1056" s="48"/>
      <c r="P1056" s="81">
        <v>30.55</v>
      </c>
      <c r="Q1056" s="81">
        <v>1.2</v>
      </c>
      <c r="R1056" s="81">
        <v>31.75</v>
      </c>
      <c r="S1056" s="81">
        <v>31.75</v>
      </c>
      <c r="T1056" s="64">
        <f t="shared" si="106"/>
        <v>-5.2100000000000009</v>
      </c>
      <c r="U1056" s="81">
        <f t="shared" si="107"/>
        <v>25.54</v>
      </c>
      <c r="V1056" s="81">
        <f t="shared" si="108"/>
        <v>1</v>
      </c>
    </row>
    <row r="1057" spans="1:22" ht="24" x14ac:dyDescent="0.3">
      <c r="A1057" s="51" t="s">
        <v>4208</v>
      </c>
      <c r="B1057" s="92" t="s">
        <v>1693</v>
      </c>
      <c r="C1057" s="77" t="s">
        <v>274</v>
      </c>
      <c r="D1057" s="86" t="s">
        <v>1694</v>
      </c>
      <c r="E1057" s="82" t="s">
        <v>3121</v>
      </c>
      <c r="F1057" s="80" t="s">
        <v>120</v>
      </c>
      <c r="G1057" s="101">
        <v>4</v>
      </c>
      <c r="H1057" s="81">
        <v>4</v>
      </c>
      <c r="I1057" s="116">
        <v>37.340000000000003</v>
      </c>
      <c r="J1057" s="81">
        <v>31.21</v>
      </c>
      <c r="K1057" s="116">
        <v>1.2</v>
      </c>
      <c r="L1057" s="81">
        <v>1</v>
      </c>
      <c r="M1057" s="81">
        <f t="shared" si="104"/>
        <v>128.84</v>
      </c>
      <c r="N1057" s="81">
        <f t="shared" si="105"/>
        <v>128.84</v>
      </c>
      <c r="O1057" s="48"/>
      <c r="P1057" s="81">
        <v>37.340000000000003</v>
      </c>
      <c r="Q1057" s="81">
        <v>1.2</v>
      </c>
      <c r="R1057" s="81">
        <v>154.16</v>
      </c>
      <c r="S1057" s="81">
        <v>154.16</v>
      </c>
      <c r="T1057" s="64">
        <f t="shared" si="106"/>
        <v>-25.319999999999993</v>
      </c>
      <c r="U1057" s="81">
        <f t="shared" si="107"/>
        <v>124.84</v>
      </c>
      <c r="V1057" s="81">
        <f t="shared" si="108"/>
        <v>4</v>
      </c>
    </row>
    <row r="1058" spans="1:22" x14ac:dyDescent="0.3">
      <c r="A1058" s="51" t="s">
        <v>4209</v>
      </c>
      <c r="B1058" s="92" t="s">
        <v>1695</v>
      </c>
      <c r="C1058" s="77" t="s">
        <v>274</v>
      </c>
      <c r="D1058" s="86" t="s">
        <v>1696</v>
      </c>
      <c r="E1058" s="79" t="s">
        <v>1697</v>
      </c>
      <c r="F1058" s="80" t="s">
        <v>120</v>
      </c>
      <c r="G1058" s="101">
        <v>4</v>
      </c>
      <c r="H1058" s="81">
        <v>4</v>
      </c>
      <c r="I1058" s="116">
        <v>37.340000000000003</v>
      </c>
      <c r="J1058" s="81">
        <v>31.21</v>
      </c>
      <c r="K1058" s="116">
        <v>1.2</v>
      </c>
      <c r="L1058" s="81">
        <v>1</v>
      </c>
      <c r="M1058" s="81">
        <f t="shared" si="104"/>
        <v>128.84</v>
      </c>
      <c r="N1058" s="81">
        <f t="shared" si="105"/>
        <v>128.84</v>
      </c>
      <c r="O1058" s="48"/>
      <c r="P1058" s="81">
        <v>37.340000000000003</v>
      </c>
      <c r="Q1058" s="81">
        <v>1.2</v>
      </c>
      <c r="R1058" s="81">
        <v>154.16</v>
      </c>
      <c r="S1058" s="81">
        <v>154.16</v>
      </c>
      <c r="T1058" s="64">
        <f t="shared" si="106"/>
        <v>-25.319999999999993</v>
      </c>
      <c r="U1058" s="81">
        <f t="shared" si="107"/>
        <v>124.84</v>
      </c>
      <c r="V1058" s="81">
        <f t="shared" si="108"/>
        <v>4</v>
      </c>
    </row>
    <row r="1059" spans="1:22" ht="24" x14ac:dyDescent="0.3">
      <c r="A1059" s="51" t="s">
        <v>4210</v>
      </c>
      <c r="B1059" s="92" t="s">
        <v>1698</v>
      </c>
      <c r="C1059" s="77" t="s">
        <v>274</v>
      </c>
      <c r="D1059" s="86" t="s">
        <v>1699</v>
      </c>
      <c r="E1059" s="79" t="s">
        <v>1700</v>
      </c>
      <c r="F1059" s="80" t="s">
        <v>120</v>
      </c>
      <c r="G1059" s="101">
        <v>1</v>
      </c>
      <c r="H1059" s="81">
        <v>1</v>
      </c>
      <c r="I1059" s="116">
        <v>0</v>
      </c>
      <c r="J1059" s="81">
        <v>0</v>
      </c>
      <c r="K1059" s="116">
        <v>7508.36</v>
      </c>
      <c r="L1059" s="81">
        <v>6277.73</v>
      </c>
      <c r="M1059" s="81">
        <f t="shared" si="104"/>
        <v>6277.73</v>
      </c>
      <c r="N1059" s="81">
        <f t="shared" si="105"/>
        <v>6277.73</v>
      </c>
      <c r="O1059" s="48"/>
      <c r="P1059" s="81">
        <v>0</v>
      </c>
      <c r="Q1059" s="81">
        <v>7508.36</v>
      </c>
      <c r="R1059" s="81">
        <v>7508.36</v>
      </c>
      <c r="S1059" s="81">
        <v>7508.36</v>
      </c>
      <c r="T1059" s="64">
        <f t="shared" si="106"/>
        <v>-1230.6300000000001</v>
      </c>
      <c r="U1059" s="81">
        <f t="shared" si="107"/>
        <v>0</v>
      </c>
      <c r="V1059" s="81">
        <f t="shared" si="108"/>
        <v>6277.73</v>
      </c>
    </row>
    <row r="1060" spans="1:22" x14ac:dyDescent="0.25">
      <c r="A1060" s="51" t="s">
        <v>4211</v>
      </c>
      <c r="B1060" s="90">
        <v>17</v>
      </c>
      <c r="C1060" s="96"/>
      <c r="D1060" s="96"/>
      <c r="E1060" s="69" t="s">
        <v>19</v>
      </c>
      <c r="F1060" s="70" t="s">
        <v>120</v>
      </c>
      <c r="G1060" s="99">
        <v>1</v>
      </c>
      <c r="H1060" s="72"/>
      <c r="I1060" s="115"/>
      <c r="J1060" s="72"/>
      <c r="K1060" s="115"/>
      <c r="L1060" s="72"/>
      <c r="M1060" s="71">
        <f>M1061+M1063+M1065+M1068</f>
        <v>177946.36000000002</v>
      </c>
      <c r="N1060" s="71">
        <f>N1061+N1063+N1065+N1068</f>
        <v>177946.36000000002</v>
      </c>
      <c r="O1060" s="38"/>
      <c r="P1060" s="72"/>
      <c r="Q1060" s="72"/>
      <c r="R1060" s="71">
        <v>212859.82</v>
      </c>
      <c r="S1060" s="71">
        <v>212859.82</v>
      </c>
      <c r="T1060" s="64">
        <f t="shared" si="106"/>
        <v>-34913.459999999992</v>
      </c>
      <c r="U1060" s="81">
        <f t="shared" si="107"/>
        <v>0</v>
      </c>
      <c r="V1060" s="81">
        <f t="shared" si="108"/>
        <v>0</v>
      </c>
    </row>
    <row r="1061" spans="1:22" x14ac:dyDescent="0.25">
      <c r="A1061" s="51" t="s">
        <v>4212</v>
      </c>
      <c r="B1061" s="91" t="s">
        <v>1701</v>
      </c>
      <c r="C1061" s="95"/>
      <c r="D1061" s="95"/>
      <c r="E1061" s="74" t="s">
        <v>36</v>
      </c>
      <c r="F1061" s="95"/>
      <c r="G1061" s="100"/>
      <c r="H1061" s="75"/>
      <c r="I1061" s="115"/>
      <c r="J1061" s="75"/>
      <c r="K1061" s="115"/>
      <c r="L1061" s="75"/>
      <c r="M1061" s="76">
        <f>M1062</f>
        <v>643.04999999999995</v>
      </c>
      <c r="N1061" s="76">
        <f>N1062</f>
        <v>643.04999999999995</v>
      </c>
      <c r="O1061" s="38"/>
      <c r="P1061" s="75"/>
      <c r="Q1061" s="75"/>
      <c r="R1061" s="76">
        <v>769.16</v>
      </c>
      <c r="S1061" s="76">
        <v>769.16</v>
      </c>
      <c r="T1061" s="64">
        <f t="shared" si="106"/>
        <v>-126.11000000000001</v>
      </c>
      <c r="U1061" s="81">
        <f t="shared" si="107"/>
        <v>0</v>
      </c>
      <c r="V1061" s="81">
        <f t="shared" si="108"/>
        <v>0</v>
      </c>
    </row>
    <row r="1062" spans="1:22" x14ac:dyDescent="0.3">
      <c r="A1062" s="51" t="s">
        <v>4213</v>
      </c>
      <c r="B1062" s="92" t="s">
        <v>1702</v>
      </c>
      <c r="C1062" s="77" t="s">
        <v>123</v>
      </c>
      <c r="D1062" s="78">
        <v>20121</v>
      </c>
      <c r="E1062" s="79" t="s">
        <v>683</v>
      </c>
      <c r="F1062" s="80" t="s">
        <v>160</v>
      </c>
      <c r="G1062" s="101">
        <v>4.75</v>
      </c>
      <c r="H1062" s="81">
        <v>4.75</v>
      </c>
      <c r="I1062" s="116">
        <v>0</v>
      </c>
      <c r="J1062" s="81">
        <v>0</v>
      </c>
      <c r="K1062" s="116">
        <v>161.93</v>
      </c>
      <c r="L1062" s="81">
        <v>135.38</v>
      </c>
      <c r="M1062" s="81">
        <f>TRUNC(((J1062*G1062)+(L1062*G1062)),2)</f>
        <v>643.04999999999995</v>
      </c>
      <c r="N1062" s="81">
        <f>TRUNC(((J1062*H1062)+(L1062*H1062)),2)</f>
        <v>643.04999999999995</v>
      </c>
      <c r="O1062" s="48"/>
      <c r="P1062" s="81">
        <v>0</v>
      </c>
      <c r="Q1062" s="81">
        <v>161.93</v>
      </c>
      <c r="R1062" s="81">
        <v>769.16</v>
      </c>
      <c r="S1062" s="81">
        <v>769.16</v>
      </c>
      <c r="T1062" s="64">
        <f t="shared" si="106"/>
        <v>-126.11000000000001</v>
      </c>
      <c r="U1062" s="81">
        <f t="shared" si="107"/>
        <v>0</v>
      </c>
      <c r="V1062" s="81">
        <f t="shared" si="108"/>
        <v>643.04999999999995</v>
      </c>
    </row>
    <row r="1063" spans="1:22" x14ac:dyDescent="0.25">
      <c r="A1063" s="51" t="s">
        <v>4214</v>
      </c>
      <c r="B1063" s="91" t="s">
        <v>1703</v>
      </c>
      <c r="C1063" s="95"/>
      <c r="D1063" s="95"/>
      <c r="E1063" s="74" t="s">
        <v>38</v>
      </c>
      <c r="F1063" s="95"/>
      <c r="G1063" s="100"/>
      <c r="H1063" s="75"/>
      <c r="I1063" s="115"/>
      <c r="J1063" s="75"/>
      <c r="K1063" s="115"/>
      <c r="L1063" s="75"/>
      <c r="M1063" s="76">
        <f>M1064</f>
        <v>174.42</v>
      </c>
      <c r="N1063" s="76">
        <f>N1064</f>
        <v>174.42</v>
      </c>
      <c r="O1063" s="38"/>
      <c r="P1063" s="75"/>
      <c r="Q1063" s="75"/>
      <c r="R1063" s="76">
        <v>208.66</v>
      </c>
      <c r="S1063" s="76">
        <v>208.66</v>
      </c>
      <c r="T1063" s="64">
        <f t="shared" si="106"/>
        <v>-34.240000000000009</v>
      </c>
      <c r="U1063" s="81">
        <f t="shared" si="107"/>
        <v>0</v>
      </c>
      <c r="V1063" s="81">
        <f t="shared" si="108"/>
        <v>0</v>
      </c>
    </row>
    <row r="1064" spans="1:22" x14ac:dyDescent="0.25">
      <c r="A1064" s="51" t="s">
        <v>4215</v>
      </c>
      <c r="B1064" s="92" t="s">
        <v>1704</v>
      </c>
      <c r="C1064" s="77" t="s">
        <v>123</v>
      </c>
      <c r="D1064" s="78">
        <v>30101</v>
      </c>
      <c r="E1064" s="79" t="s">
        <v>188</v>
      </c>
      <c r="F1064" s="80" t="s">
        <v>160</v>
      </c>
      <c r="G1064" s="101">
        <v>4.75</v>
      </c>
      <c r="H1064" s="81">
        <v>4.75</v>
      </c>
      <c r="I1064" s="116">
        <v>34.33</v>
      </c>
      <c r="J1064" s="81">
        <v>28.7</v>
      </c>
      <c r="K1064" s="116">
        <v>9.6</v>
      </c>
      <c r="L1064" s="81">
        <v>8.02</v>
      </c>
      <c r="M1064" s="81">
        <f>TRUNC(((J1064*G1064)+(L1064*G1064)),2)</f>
        <v>174.42</v>
      </c>
      <c r="N1064" s="81">
        <f>TRUNC(((J1064*H1064)+(L1064*H1064)),2)</f>
        <v>174.42</v>
      </c>
      <c r="O1064" s="38"/>
      <c r="P1064" s="81">
        <v>34.33</v>
      </c>
      <c r="Q1064" s="81">
        <v>9.6</v>
      </c>
      <c r="R1064" s="81">
        <v>208.66</v>
      </c>
      <c r="S1064" s="81">
        <v>208.66</v>
      </c>
      <c r="T1064" s="64">
        <f t="shared" si="106"/>
        <v>-34.240000000000009</v>
      </c>
      <c r="U1064" s="81">
        <f t="shared" si="107"/>
        <v>136.32</v>
      </c>
      <c r="V1064" s="81">
        <f t="shared" si="108"/>
        <v>38.090000000000003</v>
      </c>
    </row>
    <row r="1065" spans="1:22" x14ac:dyDescent="0.25">
      <c r="A1065" s="51" t="s">
        <v>4216</v>
      </c>
      <c r="B1065" s="91" t="s">
        <v>1705</v>
      </c>
      <c r="C1065" s="95"/>
      <c r="D1065" s="95"/>
      <c r="E1065" s="74" t="s">
        <v>40</v>
      </c>
      <c r="F1065" s="95"/>
      <c r="G1065" s="100"/>
      <c r="H1065" s="75"/>
      <c r="I1065" s="115"/>
      <c r="J1065" s="75"/>
      <c r="K1065" s="115"/>
      <c r="L1065" s="75"/>
      <c r="M1065" s="76">
        <f>SUM(M1066:M1067)</f>
        <v>5946.25</v>
      </c>
      <c r="N1065" s="76">
        <f>SUM(N1066:N1067)</f>
        <v>5946.25</v>
      </c>
      <c r="O1065" s="38"/>
      <c r="P1065" s="75"/>
      <c r="Q1065" s="75"/>
      <c r="R1065" s="76">
        <v>7113.75</v>
      </c>
      <c r="S1065" s="76">
        <v>7113.75</v>
      </c>
      <c r="T1065" s="64">
        <f t="shared" si="106"/>
        <v>-1167.5</v>
      </c>
      <c r="U1065" s="81">
        <f t="shared" si="107"/>
        <v>0</v>
      </c>
      <c r="V1065" s="81">
        <f t="shared" si="108"/>
        <v>0</v>
      </c>
    </row>
    <row r="1066" spans="1:22" x14ac:dyDescent="0.25">
      <c r="A1066" s="51" t="s">
        <v>4217</v>
      </c>
      <c r="B1066" s="92" t="s">
        <v>1706</v>
      </c>
      <c r="C1066" s="77" t="s">
        <v>123</v>
      </c>
      <c r="D1066" s="78">
        <v>40101</v>
      </c>
      <c r="E1066" s="79" t="s">
        <v>199</v>
      </c>
      <c r="F1066" s="80" t="s">
        <v>160</v>
      </c>
      <c r="G1066" s="101">
        <v>125</v>
      </c>
      <c r="H1066" s="81">
        <v>125</v>
      </c>
      <c r="I1066" s="116">
        <v>0</v>
      </c>
      <c r="J1066" s="81">
        <v>0</v>
      </c>
      <c r="K1066" s="116">
        <v>34.229999999999997</v>
      </c>
      <c r="L1066" s="81">
        <v>28.61</v>
      </c>
      <c r="M1066" s="81">
        <f>TRUNC(((J1066*G1066)+(L1066*G1066)),2)</f>
        <v>3576.25</v>
      </c>
      <c r="N1066" s="81">
        <f>TRUNC(((J1066*H1066)+(L1066*H1066)),2)</f>
        <v>3576.25</v>
      </c>
      <c r="O1066" s="38"/>
      <c r="P1066" s="81">
        <v>0</v>
      </c>
      <c r="Q1066" s="81">
        <v>34.229999999999997</v>
      </c>
      <c r="R1066" s="81">
        <v>4278.75</v>
      </c>
      <c r="S1066" s="81">
        <v>4278.75</v>
      </c>
      <c r="T1066" s="64">
        <f t="shared" si="106"/>
        <v>-702.5</v>
      </c>
      <c r="U1066" s="81">
        <f t="shared" si="107"/>
        <v>0</v>
      </c>
      <c r="V1066" s="81">
        <f t="shared" si="108"/>
        <v>3576.25</v>
      </c>
    </row>
    <row r="1067" spans="1:22" x14ac:dyDescent="0.25">
      <c r="A1067" s="51" t="s">
        <v>4218</v>
      </c>
      <c r="B1067" s="92" t="s">
        <v>1707</v>
      </c>
      <c r="C1067" s="77" t="s">
        <v>123</v>
      </c>
      <c r="D1067" s="78">
        <v>40902</v>
      </c>
      <c r="E1067" s="79" t="s">
        <v>201</v>
      </c>
      <c r="F1067" s="80" t="s">
        <v>160</v>
      </c>
      <c r="G1067" s="101">
        <v>125</v>
      </c>
      <c r="H1067" s="81">
        <v>125</v>
      </c>
      <c r="I1067" s="116">
        <v>0</v>
      </c>
      <c r="J1067" s="81">
        <v>0</v>
      </c>
      <c r="K1067" s="116">
        <v>22.68</v>
      </c>
      <c r="L1067" s="81">
        <v>18.96</v>
      </c>
      <c r="M1067" s="81">
        <f>TRUNC(((J1067*G1067)+(L1067*G1067)),2)</f>
        <v>2370</v>
      </c>
      <c r="N1067" s="81">
        <f>TRUNC(((J1067*H1067)+(L1067*H1067)),2)</f>
        <v>2370</v>
      </c>
      <c r="O1067" s="38"/>
      <c r="P1067" s="81">
        <v>0</v>
      </c>
      <c r="Q1067" s="81">
        <v>22.68</v>
      </c>
      <c r="R1067" s="81">
        <v>2835</v>
      </c>
      <c r="S1067" s="81">
        <v>2835</v>
      </c>
      <c r="T1067" s="64">
        <f t="shared" si="106"/>
        <v>-465</v>
      </c>
      <c r="U1067" s="81">
        <f t="shared" si="107"/>
        <v>0</v>
      </c>
      <c r="V1067" s="81">
        <f t="shared" si="108"/>
        <v>2370</v>
      </c>
    </row>
    <row r="1068" spans="1:22" x14ac:dyDescent="0.25">
      <c r="A1068" s="51" t="s">
        <v>4219</v>
      </c>
      <c r="B1068" s="91" t="s">
        <v>1708</v>
      </c>
      <c r="C1068" s="95"/>
      <c r="D1068" s="95"/>
      <c r="E1068" s="74" t="s">
        <v>48</v>
      </c>
      <c r="F1068" s="95"/>
      <c r="G1068" s="100"/>
      <c r="H1068" s="75"/>
      <c r="I1068" s="115"/>
      <c r="J1068" s="75"/>
      <c r="K1068" s="115"/>
      <c r="L1068" s="75"/>
      <c r="M1068" s="76">
        <f>M1069+M1109+M1171+M1209</f>
        <v>171182.64</v>
      </c>
      <c r="N1068" s="76">
        <f>N1069+N1109+N1171+N1209</f>
        <v>171182.64</v>
      </c>
      <c r="O1068" s="38"/>
      <c r="P1068" s="75"/>
      <c r="Q1068" s="75"/>
      <c r="R1068" s="76">
        <v>204768.25</v>
      </c>
      <c r="S1068" s="76">
        <v>204768.25</v>
      </c>
      <c r="T1068" s="64">
        <f t="shared" si="106"/>
        <v>-33585.609999999986</v>
      </c>
      <c r="U1068" s="81">
        <f t="shared" si="107"/>
        <v>0</v>
      </c>
      <c r="V1068" s="81">
        <f t="shared" si="108"/>
        <v>0</v>
      </c>
    </row>
    <row r="1069" spans="1:22" x14ac:dyDescent="0.25">
      <c r="A1069" s="51" t="s">
        <v>4220</v>
      </c>
      <c r="B1069" s="93" t="s">
        <v>1709</v>
      </c>
      <c r="C1069" s="97"/>
      <c r="D1069" s="97"/>
      <c r="E1069" s="83" t="s">
        <v>1012</v>
      </c>
      <c r="F1069" s="97"/>
      <c r="G1069" s="102"/>
      <c r="H1069" s="84"/>
      <c r="I1069" s="115"/>
      <c r="J1069" s="84"/>
      <c r="K1069" s="115"/>
      <c r="L1069" s="84"/>
      <c r="M1069" s="85">
        <f>M1070+M1081+M1091+M1097+M1103</f>
        <v>45386.710000000006</v>
      </c>
      <c r="N1069" s="85">
        <f>N1070+N1081+N1091+N1097+N1103</f>
        <v>45386.710000000006</v>
      </c>
      <c r="O1069" s="38"/>
      <c r="P1069" s="84"/>
      <c r="Q1069" s="84"/>
      <c r="R1069" s="85">
        <v>54288.77</v>
      </c>
      <c r="S1069" s="85">
        <v>54288.77</v>
      </c>
      <c r="T1069" s="64">
        <f t="shared" si="106"/>
        <v>-8902.0599999999904</v>
      </c>
      <c r="U1069" s="81">
        <f t="shared" si="107"/>
        <v>0</v>
      </c>
      <c r="V1069" s="81">
        <f t="shared" si="108"/>
        <v>0</v>
      </c>
    </row>
    <row r="1070" spans="1:22" x14ac:dyDescent="0.25">
      <c r="A1070" s="51" t="s">
        <v>4221</v>
      </c>
      <c r="B1070" s="94" t="s">
        <v>1710</v>
      </c>
      <c r="C1070" s="98"/>
      <c r="D1070" s="98"/>
      <c r="E1070" s="87" t="s">
        <v>1014</v>
      </c>
      <c r="F1070" s="98"/>
      <c r="G1070" s="103"/>
      <c r="H1070" s="88"/>
      <c r="I1070" s="115"/>
      <c r="J1070" s="88"/>
      <c r="K1070" s="115"/>
      <c r="L1070" s="88"/>
      <c r="M1070" s="89">
        <f>SUM(M1071:M1080)</f>
        <v>28151.559999999998</v>
      </c>
      <c r="N1070" s="89">
        <f>SUM(N1071:N1080)</f>
        <v>28151.559999999998</v>
      </c>
      <c r="O1070" s="38"/>
      <c r="P1070" s="88"/>
      <c r="Q1070" s="88"/>
      <c r="R1070" s="89">
        <v>33672.68</v>
      </c>
      <c r="S1070" s="89">
        <v>33672.68</v>
      </c>
      <c r="T1070" s="64">
        <f t="shared" si="106"/>
        <v>-5521.1200000000026</v>
      </c>
      <c r="U1070" s="81">
        <f t="shared" si="107"/>
        <v>0</v>
      </c>
      <c r="V1070" s="81">
        <f t="shared" si="108"/>
        <v>0</v>
      </c>
    </row>
    <row r="1071" spans="1:22" x14ac:dyDescent="0.25">
      <c r="A1071" s="51" t="s">
        <v>4222</v>
      </c>
      <c r="B1071" s="92" t="s">
        <v>1711</v>
      </c>
      <c r="C1071" s="77" t="s">
        <v>123</v>
      </c>
      <c r="D1071" s="78">
        <v>80510</v>
      </c>
      <c r="E1071" s="79" t="s">
        <v>414</v>
      </c>
      <c r="F1071" s="80" t="s">
        <v>120</v>
      </c>
      <c r="G1071" s="101">
        <v>32</v>
      </c>
      <c r="H1071" s="81">
        <v>32</v>
      </c>
      <c r="I1071" s="116">
        <v>12.8</v>
      </c>
      <c r="J1071" s="81">
        <v>10.7</v>
      </c>
      <c r="K1071" s="116">
        <v>5.61</v>
      </c>
      <c r="L1071" s="81">
        <v>4.6900000000000004</v>
      </c>
      <c r="M1071" s="81">
        <f t="shared" ref="M1071:M1080" si="109">TRUNC(((J1071*G1071)+(L1071*G1071)),2)</f>
        <v>492.48</v>
      </c>
      <c r="N1071" s="81">
        <f t="shared" ref="N1071:N1080" si="110">TRUNC(((J1071*H1071)+(L1071*H1071)),2)</f>
        <v>492.48</v>
      </c>
      <c r="O1071" s="38"/>
      <c r="P1071" s="81">
        <v>12.8</v>
      </c>
      <c r="Q1071" s="81">
        <v>5.61</v>
      </c>
      <c r="R1071" s="81">
        <v>589.12</v>
      </c>
      <c r="S1071" s="81">
        <v>589.12</v>
      </c>
      <c r="T1071" s="64">
        <f t="shared" si="106"/>
        <v>-96.639999999999986</v>
      </c>
      <c r="U1071" s="81">
        <f t="shared" si="107"/>
        <v>342.4</v>
      </c>
      <c r="V1071" s="81">
        <f t="shared" si="108"/>
        <v>150.08000000000001</v>
      </c>
    </row>
    <row r="1072" spans="1:22" x14ac:dyDescent="0.25">
      <c r="A1072" s="51" t="s">
        <v>4223</v>
      </c>
      <c r="B1072" s="92" t="s">
        <v>1712</v>
      </c>
      <c r="C1072" s="77" t="s">
        <v>123</v>
      </c>
      <c r="D1072" s="78">
        <v>80502</v>
      </c>
      <c r="E1072" s="79" t="s">
        <v>406</v>
      </c>
      <c r="F1072" s="80" t="s">
        <v>120</v>
      </c>
      <c r="G1072" s="101">
        <v>28</v>
      </c>
      <c r="H1072" s="81">
        <v>28</v>
      </c>
      <c r="I1072" s="116">
        <v>252.47</v>
      </c>
      <c r="J1072" s="81">
        <v>211.09</v>
      </c>
      <c r="K1072" s="116">
        <v>70.61</v>
      </c>
      <c r="L1072" s="81">
        <v>59.03</v>
      </c>
      <c r="M1072" s="81">
        <f t="shared" si="109"/>
        <v>7563.36</v>
      </c>
      <c r="N1072" s="81">
        <f t="shared" si="110"/>
        <v>7563.36</v>
      </c>
      <c r="O1072" s="38"/>
      <c r="P1072" s="81">
        <v>252.47</v>
      </c>
      <c r="Q1072" s="81">
        <v>70.61</v>
      </c>
      <c r="R1072" s="81">
        <v>9046.24</v>
      </c>
      <c r="S1072" s="81">
        <v>9046.24</v>
      </c>
      <c r="T1072" s="64">
        <f t="shared" si="106"/>
        <v>-1482.88</v>
      </c>
      <c r="U1072" s="81">
        <f t="shared" si="107"/>
        <v>5910.52</v>
      </c>
      <c r="V1072" s="81">
        <f t="shared" si="108"/>
        <v>1652.84</v>
      </c>
    </row>
    <row r="1073" spans="1:22" x14ac:dyDescent="0.25">
      <c r="A1073" s="51" t="s">
        <v>4224</v>
      </c>
      <c r="B1073" s="92" t="s">
        <v>1713</v>
      </c>
      <c r="C1073" s="77" t="s">
        <v>123</v>
      </c>
      <c r="D1073" s="78">
        <v>80503</v>
      </c>
      <c r="E1073" s="79" t="s">
        <v>1714</v>
      </c>
      <c r="F1073" s="80" t="s">
        <v>120</v>
      </c>
      <c r="G1073" s="101">
        <v>4</v>
      </c>
      <c r="H1073" s="81">
        <v>4</v>
      </c>
      <c r="I1073" s="116">
        <v>743.3</v>
      </c>
      <c r="J1073" s="81">
        <v>621.47</v>
      </c>
      <c r="K1073" s="116">
        <v>70.61</v>
      </c>
      <c r="L1073" s="81">
        <v>59.03</v>
      </c>
      <c r="M1073" s="81">
        <f t="shared" si="109"/>
        <v>2722</v>
      </c>
      <c r="N1073" s="81">
        <f t="shared" si="110"/>
        <v>2722</v>
      </c>
      <c r="O1073" s="38"/>
      <c r="P1073" s="81">
        <v>743.3</v>
      </c>
      <c r="Q1073" s="81">
        <v>70.61</v>
      </c>
      <c r="R1073" s="81">
        <v>3255.64</v>
      </c>
      <c r="S1073" s="81">
        <v>3255.64</v>
      </c>
      <c r="T1073" s="64">
        <f t="shared" si="106"/>
        <v>-533.63999999999987</v>
      </c>
      <c r="U1073" s="81">
        <f t="shared" si="107"/>
        <v>2485.88</v>
      </c>
      <c r="V1073" s="81">
        <f t="shared" si="108"/>
        <v>236.12</v>
      </c>
    </row>
    <row r="1074" spans="1:22" ht="24" x14ac:dyDescent="0.3">
      <c r="A1074" s="51" t="s">
        <v>4225</v>
      </c>
      <c r="B1074" s="92" t="s">
        <v>1715</v>
      </c>
      <c r="C1074" s="77" t="s">
        <v>123</v>
      </c>
      <c r="D1074" s="78">
        <v>80517</v>
      </c>
      <c r="E1074" s="82" t="s">
        <v>3097</v>
      </c>
      <c r="F1074" s="80" t="s">
        <v>120</v>
      </c>
      <c r="G1074" s="101">
        <v>28</v>
      </c>
      <c r="H1074" s="81">
        <v>28</v>
      </c>
      <c r="I1074" s="116">
        <v>299.64999999999998</v>
      </c>
      <c r="J1074" s="81">
        <v>250.53</v>
      </c>
      <c r="K1074" s="116">
        <v>60.82</v>
      </c>
      <c r="L1074" s="81">
        <v>50.85</v>
      </c>
      <c r="M1074" s="81">
        <f t="shared" si="109"/>
        <v>8438.64</v>
      </c>
      <c r="N1074" s="81">
        <f t="shared" si="110"/>
        <v>8438.64</v>
      </c>
      <c r="O1074" s="48"/>
      <c r="P1074" s="81">
        <v>299.64999999999998</v>
      </c>
      <c r="Q1074" s="81">
        <v>60.82</v>
      </c>
      <c r="R1074" s="81">
        <v>10093.16</v>
      </c>
      <c r="S1074" s="81">
        <v>10093.16</v>
      </c>
      <c r="T1074" s="64">
        <f t="shared" si="106"/>
        <v>-1654.5200000000004</v>
      </c>
      <c r="U1074" s="81">
        <f t="shared" si="107"/>
        <v>7014.84</v>
      </c>
      <c r="V1074" s="81">
        <f t="shared" si="108"/>
        <v>1423.8</v>
      </c>
    </row>
    <row r="1075" spans="1:22" x14ac:dyDescent="0.3">
      <c r="A1075" s="51" t="s">
        <v>4226</v>
      </c>
      <c r="B1075" s="92" t="s">
        <v>1716</v>
      </c>
      <c r="C1075" s="77" t="s">
        <v>123</v>
      </c>
      <c r="D1075" s="78">
        <v>80519</v>
      </c>
      <c r="E1075" s="79" t="s">
        <v>1021</v>
      </c>
      <c r="F1075" s="80" t="s">
        <v>120</v>
      </c>
      <c r="G1075" s="101">
        <v>4</v>
      </c>
      <c r="H1075" s="81">
        <v>4</v>
      </c>
      <c r="I1075" s="116">
        <v>392.35</v>
      </c>
      <c r="J1075" s="81">
        <v>328.04</v>
      </c>
      <c r="K1075" s="116">
        <v>60.82</v>
      </c>
      <c r="L1075" s="81">
        <v>50.85</v>
      </c>
      <c r="M1075" s="81">
        <f t="shared" si="109"/>
        <v>1515.56</v>
      </c>
      <c r="N1075" s="81">
        <f t="shared" si="110"/>
        <v>1515.56</v>
      </c>
      <c r="O1075" s="48"/>
      <c r="P1075" s="81">
        <v>392.35</v>
      </c>
      <c r="Q1075" s="81">
        <v>60.82</v>
      </c>
      <c r="R1075" s="81">
        <v>1812.68</v>
      </c>
      <c r="S1075" s="81">
        <v>1812.68</v>
      </c>
      <c r="T1075" s="64">
        <f t="shared" si="106"/>
        <v>-297.12000000000012</v>
      </c>
      <c r="U1075" s="81">
        <f t="shared" si="107"/>
        <v>1312.16</v>
      </c>
      <c r="V1075" s="81">
        <f t="shared" si="108"/>
        <v>203.4</v>
      </c>
    </row>
    <row r="1076" spans="1:22" x14ac:dyDescent="0.25">
      <c r="A1076" s="51" t="s">
        <v>4227</v>
      </c>
      <c r="B1076" s="92" t="s">
        <v>1717</v>
      </c>
      <c r="C1076" s="77" t="s">
        <v>123</v>
      </c>
      <c r="D1076" s="78">
        <v>80514</v>
      </c>
      <c r="E1076" s="79" t="s">
        <v>412</v>
      </c>
      <c r="F1076" s="80" t="s">
        <v>120</v>
      </c>
      <c r="G1076" s="101">
        <v>32</v>
      </c>
      <c r="H1076" s="81">
        <v>32</v>
      </c>
      <c r="I1076" s="116">
        <v>40.590000000000003</v>
      </c>
      <c r="J1076" s="81">
        <v>33.93</v>
      </c>
      <c r="K1076" s="116">
        <v>5.23</v>
      </c>
      <c r="L1076" s="81">
        <v>4.37</v>
      </c>
      <c r="M1076" s="81">
        <f t="shared" si="109"/>
        <v>1225.5999999999999</v>
      </c>
      <c r="N1076" s="81">
        <f t="shared" si="110"/>
        <v>1225.5999999999999</v>
      </c>
      <c r="O1076" s="38"/>
      <c r="P1076" s="81">
        <v>40.590000000000003</v>
      </c>
      <c r="Q1076" s="81">
        <v>5.23</v>
      </c>
      <c r="R1076" s="81">
        <v>1466.24</v>
      </c>
      <c r="S1076" s="81">
        <v>1466.24</v>
      </c>
      <c r="T1076" s="64">
        <f t="shared" si="106"/>
        <v>-240.6400000000001</v>
      </c>
      <c r="U1076" s="81">
        <f t="shared" si="107"/>
        <v>1085.76</v>
      </c>
      <c r="V1076" s="81">
        <f t="shared" si="108"/>
        <v>139.84</v>
      </c>
    </row>
    <row r="1077" spans="1:22" x14ac:dyDescent="0.25">
      <c r="A1077" s="51" t="s">
        <v>4228</v>
      </c>
      <c r="B1077" s="92" t="s">
        <v>1718</v>
      </c>
      <c r="C1077" s="77" t="s">
        <v>123</v>
      </c>
      <c r="D1077" s="78">
        <v>80513</v>
      </c>
      <c r="E1077" s="79" t="s">
        <v>410</v>
      </c>
      <c r="F1077" s="80" t="s">
        <v>120</v>
      </c>
      <c r="G1077" s="101">
        <v>32</v>
      </c>
      <c r="H1077" s="81">
        <v>32</v>
      </c>
      <c r="I1077" s="116">
        <v>11.64</v>
      </c>
      <c r="J1077" s="81">
        <v>9.73</v>
      </c>
      <c r="K1077" s="116">
        <v>11.96</v>
      </c>
      <c r="L1077" s="81">
        <v>9.99</v>
      </c>
      <c r="M1077" s="81">
        <f t="shared" si="109"/>
        <v>631.04</v>
      </c>
      <c r="N1077" s="81">
        <f t="shared" si="110"/>
        <v>631.04</v>
      </c>
      <c r="O1077" s="38"/>
      <c r="P1077" s="81">
        <v>11.64</v>
      </c>
      <c r="Q1077" s="81">
        <v>11.96</v>
      </c>
      <c r="R1077" s="81">
        <v>755.2</v>
      </c>
      <c r="S1077" s="81">
        <v>755.2</v>
      </c>
      <c r="T1077" s="64">
        <f t="shared" si="106"/>
        <v>-124.16000000000008</v>
      </c>
      <c r="U1077" s="81">
        <f t="shared" si="107"/>
        <v>311.36</v>
      </c>
      <c r="V1077" s="81">
        <f t="shared" si="108"/>
        <v>319.68</v>
      </c>
    </row>
    <row r="1078" spans="1:22" x14ac:dyDescent="0.25">
      <c r="A1078" s="51" t="s">
        <v>4229</v>
      </c>
      <c r="B1078" s="92" t="s">
        <v>1719</v>
      </c>
      <c r="C1078" s="77" t="s">
        <v>123</v>
      </c>
      <c r="D1078" s="78">
        <v>80520</v>
      </c>
      <c r="E1078" s="79" t="s">
        <v>416</v>
      </c>
      <c r="F1078" s="80" t="s">
        <v>417</v>
      </c>
      <c r="G1078" s="101">
        <v>32</v>
      </c>
      <c r="H1078" s="81">
        <v>32</v>
      </c>
      <c r="I1078" s="116">
        <v>5.27</v>
      </c>
      <c r="J1078" s="81">
        <v>4.4000000000000004</v>
      </c>
      <c r="K1078" s="116">
        <v>7.47</v>
      </c>
      <c r="L1078" s="81">
        <v>6.24</v>
      </c>
      <c r="M1078" s="81">
        <f t="shared" si="109"/>
        <v>340.48</v>
      </c>
      <c r="N1078" s="81">
        <f t="shared" si="110"/>
        <v>340.48</v>
      </c>
      <c r="O1078" s="38"/>
      <c r="P1078" s="81">
        <v>5.27</v>
      </c>
      <c r="Q1078" s="81">
        <v>7.47</v>
      </c>
      <c r="R1078" s="81">
        <v>407.68</v>
      </c>
      <c r="S1078" s="81">
        <v>407.68</v>
      </c>
      <c r="T1078" s="64">
        <f t="shared" si="106"/>
        <v>-67.199999999999989</v>
      </c>
      <c r="U1078" s="81">
        <f t="shared" si="107"/>
        <v>140.80000000000001</v>
      </c>
      <c r="V1078" s="81">
        <f t="shared" si="108"/>
        <v>199.68</v>
      </c>
    </row>
    <row r="1079" spans="1:22" x14ac:dyDescent="0.3">
      <c r="A1079" s="51" t="s">
        <v>4230</v>
      </c>
      <c r="B1079" s="92" t="s">
        <v>1720</v>
      </c>
      <c r="C1079" s="77" t="s">
        <v>123</v>
      </c>
      <c r="D1079" s="78">
        <v>80526</v>
      </c>
      <c r="E1079" s="79" t="s">
        <v>419</v>
      </c>
      <c r="F1079" s="80" t="s">
        <v>120</v>
      </c>
      <c r="G1079" s="101">
        <v>32</v>
      </c>
      <c r="H1079" s="81">
        <v>32</v>
      </c>
      <c r="I1079" s="116">
        <v>157.30000000000001</v>
      </c>
      <c r="J1079" s="81">
        <v>131.51</v>
      </c>
      <c r="K1079" s="116">
        <v>5.61</v>
      </c>
      <c r="L1079" s="81">
        <v>4.6900000000000004</v>
      </c>
      <c r="M1079" s="81">
        <f t="shared" si="109"/>
        <v>4358.3999999999996</v>
      </c>
      <c r="N1079" s="81">
        <f t="shared" si="110"/>
        <v>4358.3999999999996</v>
      </c>
      <c r="O1079" s="48"/>
      <c r="P1079" s="81">
        <v>157.30000000000001</v>
      </c>
      <c r="Q1079" s="81">
        <v>5.61</v>
      </c>
      <c r="R1079" s="81">
        <v>5213.12</v>
      </c>
      <c r="S1079" s="81">
        <v>5213.12</v>
      </c>
      <c r="T1079" s="64">
        <f t="shared" si="106"/>
        <v>-854.72000000000025</v>
      </c>
      <c r="U1079" s="81">
        <f t="shared" si="107"/>
        <v>4208.32</v>
      </c>
      <c r="V1079" s="81">
        <f t="shared" si="108"/>
        <v>150.08000000000001</v>
      </c>
    </row>
    <row r="1080" spans="1:22" x14ac:dyDescent="0.25">
      <c r="A1080" s="51" t="s">
        <v>4231</v>
      </c>
      <c r="B1080" s="92" t="s">
        <v>1721</v>
      </c>
      <c r="C1080" s="77" t="s">
        <v>194</v>
      </c>
      <c r="D1080" s="78">
        <v>95544</v>
      </c>
      <c r="E1080" s="79" t="s">
        <v>421</v>
      </c>
      <c r="F1080" s="80" t="s">
        <v>120</v>
      </c>
      <c r="G1080" s="101">
        <v>32</v>
      </c>
      <c r="H1080" s="81">
        <v>32</v>
      </c>
      <c r="I1080" s="116">
        <v>23.82</v>
      </c>
      <c r="J1080" s="81">
        <v>19.91</v>
      </c>
      <c r="K1080" s="116">
        <v>8.48</v>
      </c>
      <c r="L1080" s="81">
        <v>7.09</v>
      </c>
      <c r="M1080" s="81">
        <f t="shared" si="109"/>
        <v>864</v>
      </c>
      <c r="N1080" s="81">
        <f t="shared" si="110"/>
        <v>864</v>
      </c>
      <c r="O1080" s="38"/>
      <c r="P1080" s="81">
        <v>23.82</v>
      </c>
      <c r="Q1080" s="81">
        <v>8.48</v>
      </c>
      <c r="R1080" s="81">
        <v>1033.5999999999999</v>
      </c>
      <c r="S1080" s="81">
        <v>1033.5999999999999</v>
      </c>
      <c r="T1080" s="64">
        <f t="shared" si="106"/>
        <v>-169.59999999999991</v>
      </c>
      <c r="U1080" s="81">
        <f t="shared" si="107"/>
        <v>637.12</v>
      </c>
      <c r="V1080" s="81">
        <f t="shared" si="108"/>
        <v>226.88</v>
      </c>
    </row>
    <row r="1081" spans="1:22" x14ac:dyDescent="0.25">
      <c r="A1081" s="51" t="s">
        <v>4232</v>
      </c>
      <c r="B1081" s="94" t="s">
        <v>1722</v>
      </c>
      <c r="C1081" s="98"/>
      <c r="D1081" s="98"/>
      <c r="E1081" s="87" t="s">
        <v>1036</v>
      </c>
      <c r="F1081" s="98"/>
      <c r="G1081" s="103"/>
      <c r="H1081" s="88"/>
      <c r="I1081" s="115"/>
      <c r="J1081" s="88"/>
      <c r="K1081" s="115"/>
      <c r="L1081" s="88"/>
      <c r="M1081" s="89">
        <f>SUM(M1082:M1090)</f>
        <v>11268.439999999999</v>
      </c>
      <c r="N1081" s="89">
        <f>SUM(N1082:N1090)</f>
        <v>11268.439999999999</v>
      </c>
      <c r="O1081" s="38"/>
      <c r="P1081" s="88"/>
      <c r="Q1081" s="88"/>
      <c r="R1081" s="89">
        <v>13479.04</v>
      </c>
      <c r="S1081" s="89">
        <v>13479.04</v>
      </c>
      <c r="T1081" s="64">
        <f t="shared" si="106"/>
        <v>-2210.6000000000022</v>
      </c>
      <c r="U1081" s="81">
        <f t="shared" si="107"/>
        <v>0</v>
      </c>
      <c r="V1081" s="81">
        <f t="shared" si="108"/>
        <v>0</v>
      </c>
    </row>
    <row r="1082" spans="1:22" x14ac:dyDescent="0.25">
      <c r="A1082" s="51" t="s">
        <v>4233</v>
      </c>
      <c r="B1082" s="92" t="s">
        <v>1723</v>
      </c>
      <c r="C1082" s="77" t="s">
        <v>123</v>
      </c>
      <c r="D1082" s="78">
        <v>80587</v>
      </c>
      <c r="E1082" s="79" t="s">
        <v>1048</v>
      </c>
      <c r="F1082" s="80" t="s">
        <v>120</v>
      </c>
      <c r="G1082" s="101">
        <v>26</v>
      </c>
      <c r="H1082" s="81">
        <v>26</v>
      </c>
      <c r="I1082" s="116">
        <v>84.98</v>
      </c>
      <c r="J1082" s="81">
        <v>71.05</v>
      </c>
      <c r="K1082" s="116">
        <v>14.57</v>
      </c>
      <c r="L1082" s="81">
        <v>12.18</v>
      </c>
      <c r="M1082" s="81">
        <f t="shared" ref="M1082:M1090" si="111">TRUNC(((J1082*G1082)+(L1082*G1082)),2)</f>
        <v>2163.98</v>
      </c>
      <c r="N1082" s="81">
        <f t="shared" ref="N1082:N1090" si="112">TRUNC(((J1082*H1082)+(L1082*H1082)),2)</f>
        <v>2163.98</v>
      </c>
      <c r="O1082" s="38"/>
      <c r="P1082" s="81">
        <v>84.98</v>
      </c>
      <c r="Q1082" s="81">
        <v>14.57</v>
      </c>
      <c r="R1082" s="81">
        <v>2588.3000000000002</v>
      </c>
      <c r="S1082" s="81">
        <v>2588.3000000000002</v>
      </c>
      <c r="T1082" s="64">
        <f t="shared" si="106"/>
        <v>-424.32000000000016</v>
      </c>
      <c r="U1082" s="81">
        <f t="shared" si="107"/>
        <v>1847.3</v>
      </c>
      <c r="V1082" s="81">
        <f t="shared" si="108"/>
        <v>316.68</v>
      </c>
    </row>
    <row r="1083" spans="1:22" x14ac:dyDescent="0.25">
      <c r="A1083" s="51" t="s">
        <v>4234</v>
      </c>
      <c r="B1083" s="92" t="s">
        <v>1724</v>
      </c>
      <c r="C1083" s="77" t="s">
        <v>123</v>
      </c>
      <c r="D1083" s="78">
        <v>80543</v>
      </c>
      <c r="E1083" s="79" t="s">
        <v>1725</v>
      </c>
      <c r="F1083" s="80" t="s">
        <v>120</v>
      </c>
      <c r="G1083" s="101">
        <v>4</v>
      </c>
      <c r="H1083" s="81">
        <v>4</v>
      </c>
      <c r="I1083" s="116">
        <v>181.02</v>
      </c>
      <c r="J1083" s="81">
        <v>151.35</v>
      </c>
      <c r="K1083" s="116">
        <v>61.27</v>
      </c>
      <c r="L1083" s="81">
        <v>51.22</v>
      </c>
      <c r="M1083" s="81">
        <f t="shared" si="111"/>
        <v>810.28</v>
      </c>
      <c r="N1083" s="81">
        <f t="shared" si="112"/>
        <v>810.28</v>
      </c>
      <c r="O1083" s="38"/>
      <c r="P1083" s="81">
        <v>181.02</v>
      </c>
      <c r="Q1083" s="81">
        <v>61.27</v>
      </c>
      <c r="R1083" s="81">
        <v>969.16</v>
      </c>
      <c r="S1083" s="81">
        <v>969.16</v>
      </c>
      <c r="T1083" s="64">
        <f t="shared" si="106"/>
        <v>-158.88</v>
      </c>
      <c r="U1083" s="81">
        <f t="shared" si="107"/>
        <v>605.4</v>
      </c>
      <c r="V1083" s="81">
        <f t="shared" si="108"/>
        <v>204.88</v>
      </c>
    </row>
    <row r="1084" spans="1:22" x14ac:dyDescent="0.25">
      <c r="A1084" s="51" t="s">
        <v>4235</v>
      </c>
      <c r="B1084" s="92" t="s">
        <v>1726</v>
      </c>
      <c r="C1084" s="77" t="s">
        <v>123</v>
      </c>
      <c r="D1084" s="78">
        <v>80550</v>
      </c>
      <c r="E1084" s="79" t="s">
        <v>385</v>
      </c>
      <c r="F1084" s="80" t="s">
        <v>386</v>
      </c>
      <c r="G1084" s="101">
        <v>4</v>
      </c>
      <c r="H1084" s="81">
        <v>4</v>
      </c>
      <c r="I1084" s="116">
        <v>4.2699999999999996</v>
      </c>
      <c r="J1084" s="81">
        <v>3.57</v>
      </c>
      <c r="K1084" s="116">
        <v>5.61</v>
      </c>
      <c r="L1084" s="81">
        <v>4.6900000000000004</v>
      </c>
      <c r="M1084" s="81">
        <f t="shared" si="111"/>
        <v>33.04</v>
      </c>
      <c r="N1084" s="81">
        <f t="shared" si="112"/>
        <v>33.04</v>
      </c>
      <c r="O1084" s="38"/>
      <c r="P1084" s="81">
        <v>4.2699999999999996</v>
      </c>
      <c r="Q1084" s="81">
        <v>5.61</v>
      </c>
      <c r="R1084" s="81">
        <v>39.520000000000003</v>
      </c>
      <c r="S1084" s="81">
        <v>39.520000000000003</v>
      </c>
      <c r="T1084" s="64">
        <f t="shared" si="106"/>
        <v>-6.480000000000004</v>
      </c>
      <c r="U1084" s="81">
        <f t="shared" si="107"/>
        <v>14.28</v>
      </c>
      <c r="V1084" s="81">
        <f t="shared" si="108"/>
        <v>18.760000000000002</v>
      </c>
    </row>
    <row r="1085" spans="1:22" x14ac:dyDescent="0.25">
      <c r="A1085" s="51" t="s">
        <v>4236</v>
      </c>
      <c r="B1085" s="92" t="s">
        <v>1727</v>
      </c>
      <c r="C1085" s="77" t="s">
        <v>123</v>
      </c>
      <c r="D1085" s="78">
        <v>80556</v>
      </c>
      <c r="E1085" s="79" t="s">
        <v>1728</v>
      </c>
      <c r="F1085" s="80" t="s">
        <v>120</v>
      </c>
      <c r="G1085" s="101">
        <v>30</v>
      </c>
      <c r="H1085" s="81">
        <v>30</v>
      </c>
      <c r="I1085" s="116">
        <v>3.39</v>
      </c>
      <c r="J1085" s="81">
        <v>2.83</v>
      </c>
      <c r="K1085" s="116">
        <v>9.35</v>
      </c>
      <c r="L1085" s="81">
        <v>7.81</v>
      </c>
      <c r="M1085" s="81">
        <f t="shared" si="111"/>
        <v>319.2</v>
      </c>
      <c r="N1085" s="81">
        <f t="shared" si="112"/>
        <v>319.2</v>
      </c>
      <c r="O1085" s="38"/>
      <c r="P1085" s="81">
        <v>3.39</v>
      </c>
      <c r="Q1085" s="81">
        <v>9.35</v>
      </c>
      <c r="R1085" s="81">
        <v>382.2</v>
      </c>
      <c r="S1085" s="81">
        <v>382.2</v>
      </c>
      <c r="T1085" s="64">
        <f t="shared" si="106"/>
        <v>-63</v>
      </c>
      <c r="U1085" s="81">
        <f t="shared" si="107"/>
        <v>84.9</v>
      </c>
      <c r="V1085" s="81">
        <f t="shared" si="108"/>
        <v>234.3</v>
      </c>
    </row>
    <row r="1086" spans="1:22" x14ac:dyDescent="0.3">
      <c r="A1086" s="51" t="s">
        <v>4237</v>
      </c>
      <c r="B1086" s="92" t="s">
        <v>1729</v>
      </c>
      <c r="C1086" s="77" t="s">
        <v>194</v>
      </c>
      <c r="D1086" s="78">
        <v>86883</v>
      </c>
      <c r="E1086" s="79" t="s">
        <v>380</v>
      </c>
      <c r="F1086" s="80" t="s">
        <v>120</v>
      </c>
      <c r="G1086" s="101">
        <v>30</v>
      </c>
      <c r="H1086" s="81">
        <v>30</v>
      </c>
      <c r="I1086" s="116">
        <v>9.68</v>
      </c>
      <c r="J1086" s="81">
        <v>8.09</v>
      </c>
      <c r="K1086" s="116">
        <v>2.2599999999999998</v>
      </c>
      <c r="L1086" s="81">
        <v>1.88</v>
      </c>
      <c r="M1086" s="81">
        <f t="shared" si="111"/>
        <v>299.10000000000002</v>
      </c>
      <c r="N1086" s="81">
        <f t="shared" si="112"/>
        <v>299.10000000000002</v>
      </c>
      <c r="O1086" s="48"/>
      <c r="P1086" s="81">
        <v>9.68</v>
      </c>
      <c r="Q1086" s="81">
        <v>2.2599999999999998</v>
      </c>
      <c r="R1086" s="81">
        <v>358.2</v>
      </c>
      <c r="S1086" s="81">
        <v>358.2</v>
      </c>
      <c r="T1086" s="64">
        <f t="shared" si="106"/>
        <v>-59.099999999999966</v>
      </c>
      <c r="U1086" s="81">
        <f t="shared" si="107"/>
        <v>242.7</v>
      </c>
      <c r="V1086" s="81">
        <f t="shared" si="108"/>
        <v>56.4</v>
      </c>
    </row>
    <row r="1087" spans="1:22" ht="24" x14ac:dyDescent="0.3">
      <c r="A1087" s="51" t="s">
        <v>4238</v>
      </c>
      <c r="B1087" s="92" t="s">
        <v>1730</v>
      </c>
      <c r="C1087" s="77" t="s">
        <v>123</v>
      </c>
      <c r="D1087" s="78">
        <v>80572</v>
      </c>
      <c r="E1087" s="82" t="s">
        <v>3076</v>
      </c>
      <c r="F1087" s="80" t="s">
        <v>120</v>
      </c>
      <c r="G1087" s="101">
        <v>26</v>
      </c>
      <c r="H1087" s="81">
        <v>26</v>
      </c>
      <c r="I1087" s="116">
        <v>123.08</v>
      </c>
      <c r="J1087" s="81">
        <v>102.9</v>
      </c>
      <c r="K1087" s="116">
        <v>7.47</v>
      </c>
      <c r="L1087" s="81">
        <v>6.24</v>
      </c>
      <c r="M1087" s="81">
        <f t="shared" si="111"/>
        <v>2837.64</v>
      </c>
      <c r="N1087" s="81">
        <f t="shared" si="112"/>
        <v>2837.64</v>
      </c>
      <c r="O1087" s="48"/>
      <c r="P1087" s="81">
        <v>123.08</v>
      </c>
      <c r="Q1087" s="81">
        <v>7.47</v>
      </c>
      <c r="R1087" s="81">
        <v>3394.3</v>
      </c>
      <c r="S1087" s="81">
        <v>3394.3</v>
      </c>
      <c r="T1087" s="64">
        <f t="shared" si="106"/>
        <v>-556.66000000000031</v>
      </c>
      <c r="U1087" s="81">
        <f t="shared" si="107"/>
        <v>2675.4</v>
      </c>
      <c r="V1087" s="81">
        <f t="shared" si="108"/>
        <v>162.24</v>
      </c>
    </row>
    <row r="1088" spans="1:22" ht="24" x14ac:dyDescent="0.3">
      <c r="A1088" s="51" t="s">
        <v>4239</v>
      </c>
      <c r="B1088" s="92" t="s">
        <v>1731</v>
      </c>
      <c r="C1088" s="77" t="s">
        <v>123</v>
      </c>
      <c r="D1088" s="78">
        <v>80573</v>
      </c>
      <c r="E1088" s="79" t="s">
        <v>1043</v>
      </c>
      <c r="F1088" s="80" t="s">
        <v>120</v>
      </c>
      <c r="G1088" s="101">
        <v>4</v>
      </c>
      <c r="H1088" s="81">
        <v>4</v>
      </c>
      <c r="I1088" s="116">
        <v>770.57</v>
      </c>
      <c r="J1088" s="81">
        <v>644.27</v>
      </c>
      <c r="K1088" s="116">
        <v>7.47</v>
      </c>
      <c r="L1088" s="81">
        <v>6.24</v>
      </c>
      <c r="M1088" s="81">
        <f t="shared" si="111"/>
        <v>2602.04</v>
      </c>
      <c r="N1088" s="81">
        <f t="shared" si="112"/>
        <v>2602.04</v>
      </c>
      <c r="O1088" s="48"/>
      <c r="P1088" s="81">
        <v>770.57</v>
      </c>
      <c r="Q1088" s="81">
        <v>7.47</v>
      </c>
      <c r="R1088" s="81">
        <v>3112.16</v>
      </c>
      <c r="S1088" s="81">
        <v>3112.16</v>
      </c>
      <c r="T1088" s="64">
        <f t="shared" si="106"/>
        <v>-510.11999999999989</v>
      </c>
      <c r="U1088" s="81">
        <f t="shared" si="107"/>
        <v>2577.08</v>
      </c>
      <c r="V1088" s="81">
        <f t="shared" si="108"/>
        <v>24.96</v>
      </c>
    </row>
    <row r="1089" spans="1:22" x14ac:dyDescent="0.25">
      <c r="A1089" s="51" t="s">
        <v>4240</v>
      </c>
      <c r="B1089" s="92" t="s">
        <v>1732</v>
      </c>
      <c r="C1089" s="77" t="s">
        <v>123</v>
      </c>
      <c r="D1089" s="78">
        <v>80580</v>
      </c>
      <c r="E1089" s="79" t="s">
        <v>1046</v>
      </c>
      <c r="F1089" s="80" t="s">
        <v>120</v>
      </c>
      <c r="G1089" s="101">
        <v>30</v>
      </c>
      <c r="H1089" s="81">
        <v>30</v>
      </c>
      <c r="I1089" s="116">
        <v>74.66</v>
      </c>
      <c r="J1089" s="81">
        <v>62.42</v>
      </c>
      <c r="K1089" s="116">
        <v>5.61</v>
      </c>
      <c r="L1089" s="81">
        <v>4.6900000000000004</v>
      </c>
      <c r="M1089" s="81">
        <f t="shared" si="111"/>
        <v>2013.3</v>
      </c>
      <c r="N1089" s="81">
        <f t="shared" si="112"/>
        <v>2013.3</v>
      </c>
      <c r="O1089" s="38"/>
      <c r="P1089" s="81">
        <v>74.66</v>
      </c>
      <c r="Q1089" s="81">
        <v>5.61</v>
      </c>
      <c r="R1089" s="81">
        <v>2408.1</v>
      </c>
      <c r="S1089" s="81">
        <v>2408.1</v>
      </c>
      <c r="T1089" s="64">
        <f t="shared" si="106"/>
        <v>-394.79999999999995</v>
      </c>
      <c r="U1089" s="81">
        <f t="shared" si="107"/>
        <v>1872.6</v>
      </c>
      <c r="V1089" s="81">
        <f t="shared" si="108"/>
        <v>140.69999999999999</v>
      </c>
    </row>
    <row r="1090" spans="1:22" x14ac:dyDescent="0.3">
      <c r="A1090" s="51" t="s">
        <v>4241</v>
      </c>
      <c r="B1090" s="92" t="s">
        <v>1733</v>
      </c>
      <c r="C1090" s="77" t="s">
        <v>274</v>
      </c>
      <c r="D1090" s="86" t="s">
        <v>1029</v>
      </c>
      <c r="E1090" s="79" t="s">
        <v>1030</v>
      </c>
      <c r="F1090" s="80" t="s">
        <v>120</v>
      </c>
      <c r="G1090" s="101">
        <v>2</v>
      </c>
      <c r="H1090" s="81">
        <v>2</v>
      </c>
      <c r="I1090" s="116">
        <v>106.08</v>
      </c>
      <c r="J1090" s="81">
        <v>88.69</v>
      </c>
      <c r="K1090" s="116">
        <v>7.47</v>
      </c>
      <c r="L1090" s="81">
        <v>6.24</v>
      </c>
      <c r="M1090" s="81">
        <f t="shared" si="111"/>
        <v>189.86</v>
      </c>
      <c r="N1090" s="81">
        <f t="shared" si="112"/>
        <v>189.86</v>
      </c>
      <c r="O1090" s="48"/>
      <c r="P1090" s="81">
        <v>106.08</v>
      </c>
      <c r="Q1090" s="81">
        <v>7.47</v>
      </c>
      <c r="R1090" s="81">
        <v>227.1</v>
      </c>
      <c r="S1090" s="81">
        <v>227.1</v>
      </c>
      <c r="T1090" s="64">
        <f t="shared" si="106"/>
        <v>-37.239999999999981</v>
      </c>
      <c r="U1090" s="81">
        <f t="shared" si="107"/>
        <v>177.38</v>
      </c>
      <c r="V1090" s="81">
        <f t="shared" si="108"/>
        <v>12.48</v>
      </c>
    </row>
    <row r="1091" spans="1:22" x14ac:dyDescent="0.25">
      <c r="A1091" s="51" t="s">
        <v>4242</v>
      </c>
      <c r="B1091" s="94" t="s">
        <v>1734</v>
      </c>
      <c r="C1091" s="98"/>
      <c r="D1091" s="98"/>
      <c r="E1091" s="87" t="s">
        <v>1735</v>
      </c>
      <c r="F1091" s="98"/>
      <c r="G1091" s="103"/>
      <c r="H1091" s="88"/>
      <c r="I1091" s="115"/>
      <c r="J1091" s="88"/>
      <c r="K1091" s="115"/>
      <c r="L1091" s="88"/>
      <c r="M1091" s="89">
        <f>SUM(M1092:M1096)</f>
        <v>1108.8</v>
      </c>
      <c r="N1091" s="89">
        <f>SUM(N1092:N1096)</f>
        <v>1108.8</v>
      </c>
      <c r="O1091" s="38"/>
      <c r="P1091" s="88"/>
      <c r="Q1091" s="88"/>
      <c r="R1091" s="89">
        <v>1326.3</v>
      </c>
      <c r="S1091" s="89">
        <v>1326.3</v>
      </c>
      <c r="T1091" s="64">
        <f t="shared" si="106"/>
        <v>-217.5</v>
      </c>
      <c r="U1091" s="81">
        <f t="shared" si="107"/>
        <v>0</v>
      </c>
      <c r="V1091" s="81">
        <f t="shared" si="108"/>
        <v>0</v>
      </c>
    </row>
    <row r="1092" spans="1:22" x14ac:dyDescent="0.25">
      <c r="A1092" s="51" t="s">
        <v>4243</v>
      </c>
      <c r="B1092" s="92" t="s">
        <v>1736</v>
      </c>
      <c r="C1092" s="77" t="s">
        <v>123</v>
      </c>
      <c r="D1092" s="78">
        <v>80688</v>
      </c>
      <c r="E1092" s="79" t="s">
        <v>1737</v>
      </c>
      <c r="F1092" s="80" t="s">
        <v>120</v>
      </c>
      <c r="G1092" s="101">
        <v>3</v>
      </c>
      <c r="H1092" s="81">
        <v>3</v>
      </c>
      <c r="I1092" s="116">
        <v>164.9</v>
      </c>
      <c r="J1092" s="81">
        <v>137.87</v>
      </c>
      <c r="K1092" s="116">
        <v>14.57</v>
      </c>
      <c r="L1092" s="81">
        <v>12.18</v>
      </c>
      <c r="M1092" s="81">
        <f>TRUNC(((J1092*G1092)+(L1092*G1092)),2)</f>
        <v>450.15</v>
      </c>
      <c r="N1092" s="81">
        <f>TRUNC(((J1092*H1092)+(L1092*H1092)),2)</f>
        <v>450.15</v>
      </c>
      <c r="O1092" s="38"/>
      <c r="P1092" s="81">
        <v>164.9</v>
      </c>
      <c r="Q1092" s="81">
        <v>14.57</v>
      </c>
      <c r="R1092" s="81">
        <v>538.41</v>
      </c>
      <c r="S1092" s="81">
        <v>538.41</v>
      </c>
      <c r="T1092" s="64">
        <f t="shared" si="106"/>
        <v>-88.259999999999991</v>
      </c>
      <c r="U1092" s="81">
        <f t="shared" si="107"/>
        <v>413.61</v>
      </c>
      <c r="V1092" s="81">
        <f t="shared" si="108"/>
        <v>36.54</v>
      </c>
    </row>
    <row r="1093" spans="1:22" ht="24" x14ac:dyDescent="0.3">
      <c r="A1093" s="51" t="s">
        <v>4244</v>
      </c>
      <c r="B1093" s="92" t="s">
        <v>1738</v>
      </c>
      <c r="C1093" s="77" t="s">
        <v>194</v>
      </c>
      <c r="D1093" s="78">
        <v>86909</v>
      </c>
      <c r="E1093" s="82" t="s">
        <v>3122</v>
      </c>
      <c r="F1093" s="80" t="s">
        <v>120</v>
      </c>
      <c r="G1093" s="101">
        <v>3</v>
      </c>
      <c r="H1093" s="81">
        <v>3</v>
      </c>
      <c r="I1093" s="116">
        <v>146.09</v>
      </c>
      <c r="J1093" s="81">
        <v>122.14</v>
      </c>
      <c r="K1093" s="116">
        <v>4.45</v>
      </c>
      <c r="L1093" s="81">
        <v>3.72</v>
      </c>
      <c r="M1093" s="81">
        <f>TRUNC(((J1093*G1093)+(L1093*G1093)),2)</f>
        <v>377.58</v>
      </c>
      <c r="N1093" s="81">
        <f>TRUNC(((J1093*H1093)+(L1093*H1093)),2)</f>
        <v>377.58</v>
      </c>
      <c r="O1093" s="48"/>
      <c r="P1093" s="81">
        <v>146.09</v>
      </c>
      <c r="Q1093" s="81">
        <v>4.45</v>
      </c>
      <c r="R1093" s="81">
        <v>451.62</v>
      </c>
      <c r="S1093" s="81">
        <v>451.62</v>
      </c>
      <c r="T1093" s="64">
        <f t="shared" si="106"/>
        <v>-74.04000000000002</v>
      </c>
      <c r="U1093" s="81">
        <f t="shared" si="107"/>
        <v>366.42</v>
      </c>
      <c r="V1093" s="81">
        <f t="shared" si="108"/>
        <v>11.16</v>
      </c>
    </row>
    <row r="1094" spans="1:22" x14ac:dyDescent="0.25">
      <c r="A1094" s="51" t="s">
        <v>4245</v>
      </c>
      <c r="B1094" s="92" t="s">
        <v>1739</v>
      </c>
      <c r="C1094" s="77" t="s">
        <v>123</v>
      </c>
      <c r="D1094" s="78">
        <v>80556</v>
      </c>
      <c r="E1094" s="79" t="s">
        <v>1728</v>
      </c>
      <c r="F1094" s="80" t="s">
        <v>120</v>
      </c>
      <c r="G1094" s="101">
        <v>3</v>
      </c>
      <c r="H1094" s="81">
        <v>3</v>
      </c>
      <c r="I1094" s="116">
        <v>3.39</v>
      </c>
      <c r="J1094" s="81">
        <v>2.83</v>
      </c>
      <c r="K1094" s="116">
        <v>9.35</v>
      </c>
      <c r="L1094" s="81">
        <v>7.81</v>
      </c>
      <c r="M1094" s="81">
        <f>TRUNC(((J1094*G1094)+(L1094*G1094)),2)</f>
        <v>31.92</v>
      </c>
      <c r="N1094" s="81">
        <f>TRUNC(((J1094*H1094)+(L1094*H1094)),2)</f>
        <v>31.92</v>
      </c>
      <c r="O1094" s="38"/>
      <c r="P1094" s="81">
        <v>3.39</v>
      </c>
      <c r="Q1094" s="81">
        <v>9.35</v>
      </c>
      <c r="R1094" s="81">
        <v>38.22</v>
      </c>
      <c r="S1094" s="81">
        <v>38.22</v>
      </c>
      <c r="T1094" s="64">
        <f t="shared" si="106"/>
        <v>-6.2999999999999972</v>
      </c>
      <c r="U1094" s="81">
        <f t="shared" si="107"/>
        <v>8.49</v>
      </c>
      <c r="V1094" s="81">
        <f t="shared" si="108"/>
        <v>23.43</v>
      </c>
    </row>
    <row r="1095" spans="1:22" x14ac:dyDescent="0.25">
      <c r="A1095" s="51" t="s">
        <v>4246</v>
      </c>
      <c r="B1095" s="92" t="s">
        <v>1740</v>
      </c>
      <c r="C1095" s="77" t="s">
        <v>123</v>
      </c>
      <c r="D1095" s="78">
        <v>80671</v>
      </c>
      <c r="E1095" s="79" t="s">
        <v>1741</v>
      </c>
      <c r="F1095" s="80" t="s">
        <v>120</v>
      </c>
      <c r="G1095" s="101">
        <v>3</v>
      </c>
      <c r="H1095" s="81">
        <v>3</v>
      </c>
      <c r="I1095" s="116">
        <v>14.03</v>
      </c>
      <c r="J1095" s="81">
        <v>11.73</v>
      </c>
      <c r="K1095" s="116">
        <v>13.45</v>
      </c>
      <c r="L1095" s="81">
        <v>11.24</v>
      </c>
      <c r="M1095" s="81">
        <f>TRUNC(((J1095*G1095)+(L1095*G1095)),2)</f>
        <v>68.91</v>
      </c>
      <c r="N1095" s="81">
        <f>TRUNC(((J1095*H1095)+(L1095*H1095)),2)</f>
        <v>68.91</v>
      </c>
      <c r="O1095" s="38"/>
      <c r="P1095" s="81">
        <v>14.03</v>
      </c>
      <c r="Q1095" s="81">
        <v>13.45</v>
      </c>
      <c r="R1095" s="81">
        <v>82.44</v>
      </c>
      <c r="S1095" s="81">
        <v>82.44</v>
      </c>
      <c r="T1095" s="64">
        <f t="shared" si="106"/>
        <v>-13.530000000000001</v>
      </c>
      <c r="U1095" s="81">
        <f t="shared" si="107"/>
        <v>35.19</v>
      </c>
      <c r="V1095" s="81">
        <f t="shared" si="108"/>
        <v>33.72</v>
      </c>
    </row>
    <row r="1096" spans="1:22" x14ac:dyDescent="0.25">
      <c r="A1096" s="51" t="s">
        <v>4247</v>
      </c>
      <c r="B1096" s="92" t="s">
        <v>1742</v>
      </c>
      <c r="C1096" s="77" t="s">
        <v>123</v>
      </c>
      <c r="D1096" s="78">
        <v>80680</v>
      </c>
      <c r="E1096" s="79" t="s">
        <v>396</v>
      </c>
      <c r="F1096" s="80" t="s">
        <v>120</v>
      </c>
      <c r="G1096" s="101">
        <v>3</v>
      </c>
      <c r="H1096" s="81">
        <v>3</v>
      </c>
      <c r="I1096" s="116">
        <v>63.65</v>
      </c>
      <c r="J1096" s="81">
        <v>53.21</v>
      </c>
      <c r="K1096" s="116">
        <v>8.2200000000000006</v>
      </c>
      <c r="L1096" s="81">
        <v>6.87</v>
      </c>
      <c r="M1096" s="81">
        <f>TRUNC(((J1096*G1096)+(L1096*G1096)),2)</f>
        <v>180.24</v>
      </c>
      <c r="N1096" s="81">
        <f>TRUNC(((J1096*H1096)+(L1096*H1096)),2)</f>
        <v>180.24</v>
      </c>
      <c r="O1096" s="38"/>
      <c r="P1096" s="81">
        <v>63.65</v>
      </c>
      <c r="Q1096" s="81">
        <v>8.2200000000000006</v>
      </c>
      <c r="R1096" s="81">
        <v>215.61</v>
      </c>
      <c r="S1096" s="81">
        <v>215.61</v>
      </c>
      <c r="T1096" s="64">
        <f t="shared" si="106"/>
        <v>-35.370000000000005</v>
      </c>
      <c r="U1096" s="81">
        <f t="shared" si="107"/>
        <v>159.63</v>
      </c>
      <c r="V1096" s="81">
        <f t="shared" si="108"/>
        <v>20.61</v>
      </c>
    </row>
    <row r="1097" spans="1:22" x14ac:dyDescent="0.25">
      <c r="A1097" s="51" t="s">
        <v>4248</v>
      </c>
      <c r="B1097" s="94" t="s">
        <v>1743</v>
      </c>
      <c r="C1097" s="98"/>
      <c r="D1097" s="98"/>
      <c r="E1097" s="87" t="s">
        <v>1744</v>
      </c>
      <c r="F1097" s="98"/>
      <c r="G1097" s="103"/>
      <c r="H1097" s="88"/>
      <c r="I1097" s="115"/>
      <c r="J1097" s="88"/>
      <c r="K1097" s="115"/>
      <c r="L1097" s="88"/>
      <c r="M1097" s="89">
        <f>SUM(M1098:M1102)</f>
        <v>1016.7900000000001</v>
      </c>
      <c r="N1097" s="89">
        <f>SUM(N1098:N1102)</f>
        <v>1016.7900000000001</v>
      </c>
      <c r="O1097" s="38"/>
      <c r="P1097" s="88"/>
      <c r="Q1097" s="88"/>
      <c r="R1097" s="89">
        <v>1216.33</v>
      </c>
      <c r="S1097" s="89">
        <v>1216.33</v>
      </c>
      <c r="T1097" s="64">
        <f t="shared" si="106"/>
        <v>-199.53999999999985</v>
      </c>
      <c r="U1097" s="81">
        <f t="shared" si="107"/>
        <v>0</v>
      </c>
      <c r="V1097" s="81">
        <f t="shared" si="108"/>
        <v>0</v>
      </c>
    </row>
    <row r="1098" spans="1:22" x14ac:dyDescent="0.25">
      <c r="A1098" s="51" t="s">
        <v>4249</v>
      </c>
      <c r="B1098" s="92" t="s">
        <v>1745</v>
      </c>
      <c r="C1098" s="77" t="s">
        <v>123</v>
      </c>
      <c r="D1098" s="78">
        <v>80802</v>
      </c>
      <c r="E1098" s="79" t="s">
        <v>1746</v>
      </c>
      <c r="F1098" s="80" t="s">
        <v>120</v>
      </c>
      <c r="G1098" s="101">
        <v>1</v>
      </c>
      <c r="H1098" s="81">
        <v>1</v>
      </c>
      <c r="I1098" s="116">
        <v>408.78</v>
      </c>
      <c r="J1098" s="81">
        <v>341.78</v>
      </c>
      <c r="K1098" s="116">
        <v>56.04</v>
      </c>
      <c r="L1098" s="81">
        <v>46.85</v>
      </c>
      <c r="M1098" s="81">
        <f>TRUNC(((J1098*G1098)+(L1098*G1098)),2)</f>
        <v>388.63</v>
      </c>
      <c r="N1098" s="81">
        <f>TRUNC(((J1098*H1098)+(L1098*H1098)),2)</f>
        <v>388.63</v>
      </c>
      <c r="O1098" s="38"/>
      <c r="P1098" s="81">
        <v>408.78</v>
      </c>
      <c r="Q1098" s="81">
        <v>56.04</v>
      </c>
      <c r="R1098" s="81">
        <v>464.82</v>
      </c>
      <c r="S1098" s="81">
        <v>464.82</v>
      </c>
      <c r="T1098" s="64">
        <f t="shared" si="106"/>
        <v>-76.19</v>
      </c>
      <c r="U1098" s="81">
        <f t="shared" si="107"/>
        <v>341.78</v>
      </c>
      <c r="V1098" s="81">
        <f t="shared" si="108"/>
        <v>46.85</v>
      </c>
    </row>
    <row r="1099" spans="1:22" ht="24" x14ac:dyDescent="0.3">
      <c r="A1099" s="51" t="s">
        <v>4250</v>
      </c>
      <c r="B1099" s="92" t="s">
        <v>1747</v>
      </c>
      <c r="C1099" s="77" t="s">
        <v>194</v>
      </c>
      <c r="D1099" s="78">
        <v>86913</v>
      </c>
      <c r="E1099" s="82" t="s">
        <v>3123</v>
      </c>
      <c r="F1099" s="80" t="s">
        <v>120</v>
      </c>
      <c r="G1099" s="101">
        <v>3</v>
      </c>
      <c r="H1099" s="81">
        <v>3</v>
      </c>
      <c r="I1099" s="116">
        <v>59.16</v>
      </c>
      <c r="J1099" s="81">
        <v>49.46</v>
      </c>
      <c r="K1099" s="116">
        <v>4.08</v>
      </c>
      <c r="L1099" s="81">
        <v>3.41</v>
      </c>
      <c r="M1099" s="81">
        <f>TRUNC(((J1099*G1099)+(L1099*G1099)),2)</f>
        <v>158.61000000000001</v>
      </c>
      <c r="N1099" s="81">
        <f>TRUNC(((J1099*H1099)+(L1099*H1099)),2)</f>
        <v>158.61000000000001</v>
      </c>
      <c r="O1099" s="48"/>
      <c r="P1099" s="81">
        <v>59.16</v>
      </c>
      <c r="Q1099" s="81">
        <v>4.08</v>
      </c>
      <c r="R1099" s="81">
        <v>189.72</v>
      </c>
      <c r="S1099" s="81">
        <v>189.72</v>
      </c>
      <c r="T1099" s="64">
        <f t="shared" si="106"/>
        <v>-31.109999999999985</v>
      </c>
      <c r="U1099" s="81">
        <f t="shared" si="107"/>
        <v>148.38</v>
      </c>
      <c r="V1099" s="81">
        <f t="shared" si="108"/>
        <v>10.23</v>
      </c>
    </row>
    <row r="1100" spans="1:22" x14ac:dyDescent="0.25">
      <c r="A1100" s="51" t="s">
        <v>4251</v>
      </c>
      <c r="B1100" s="92" t="s">
        <v>1748</v>
      </c>
      <c r="C1100" s="77" t="s">
        <v>123</v>
      </c>
      <c r="D1100" s="78">
        <v>80811</v>
      </c>
      <c r="E1100" s="79" t="s">
        <v>1749</v>
      </c>
      <c r="F1100" s="80" t="s">
        <v>120</v>
      </c>
      <c r="G1100" s="101">
        <v>7</v>
      </c>
      <c r="H1100" s="81">
        <v>7</v>
      </c>
      <c r="I1100" s="116">
        <v>47.47</v>
      </c>
      <c r="J1100" s="81">
        <v>39.68</v>
      </c>
      <c r="K1100" s="116">
        <v>7.47</v>
      </c>
      <c r="L1100" s="81">
        <v>6.24</v>
      </c>
      <c r="M1100" s="81">
        <f>TRUNC(((J1100*G1100)+(L1100*G1100)),2)</f>
        <v>321.44</v>
      </c>
      <c r="N1100" s="81">
        <f>TRUNC(((J1100*H1100)+(L1100*H1100)),2)</f>
        <v>321.44</v>
      </c>
      <c r="O1100" s="38"/>
      <c r="P1100" s="81">
        <v>47.47</v>
      </c>
      <c r="Q1100" s="81">
        <v>7.47</v>
      </c>
      <c r="R1100" s="81">
        <v>384.58</v>
      </c>
      <c r="S1100" s="81">
        <v>384.58</v>
      </c>
      <c r="T1100" s="64">
        <f t="shared" si="106"/>
        <v>-63.139999999999986</v>
      </c>
      <c r="U1100" s="81">
        <f t="shared" si="107"/>
        <v>277.76</v>
      </c>
      <c r="V1100" s="81">
        <f t="shared" si="108"/>
        <v>43.68</v>
      </c>
    </row>
    <row r="1101" spans="1:22" x14ac:dyDescent="0.25">
      <c r="A1101" s="51" t="s">
        <v>4252</v>
      </c>
      <c r="B1101" s="92" t="s">
        <v>1750</v>
      </c>
      <c r="C1101" s="77" t="s">
        <v>123</v>
      </c>
      <c r="D1101" s="78">
        <v>80820</v>
      </c>
      <c r="E1101" s="79" t="s">
        <v>1751</v>
      </c>
      <c r="F1101" s="80" t="s">
        <v>120</v>
      </c>
      <c r="G1101" s="101">
        <v>3</v>
      </c>
      <c r="H1101" s="81">
        <v>3</v>
      </c>
      <c r="I1101" s="116">
        <v>16.010000000000002</v>
      </c>
      <c r="J1101" s="81">
        <v>13.38</v>
      </c>
      <c r="K1101" s="116">
        <v>13.45</v>
      </c>
      <c r="L1101" s="81">
        <v>11.24</v>
      </c>
      <c r="M1101" s="81">
        <f>TRUNC(((J1101*G1101)+(L1101*G1101)),2)</f>
        <v>73.86</v>
      </c>
      <c r="N1101" s="81">
        <f>TRUNC(((J1101*H1101)+(L1101*H1101)),2)</f>
        <v>73.86</v>
      </c>
      <c r="O1101" s="38"/>
      <c r="P1101" s="81">
        <v>16.010000000000002</v>
      </c>
      <c r="Q1101" s="81">
        <v>13.45</v>
      </c>
      <c r="R1101" s="81">
        <v>88.38</v>
      </c>
      <c r="S1101" s="81">
        <v>88.38</v>
      </c>
      <c r="T1101" s="64">
        <f t="shared" ref="T1101:T1164" si="113">N1101-S1101</f>
        <v>-14.519999999999996</v>
      </c>
      <c r="U1101" s="81">
        <f t="shared" si="107"/>
        <v>40.14</v>
      </c>
      <c r="V1101" s="81">
        <f t="shared" si="108"/>
        <v>33.72</v>
      </c>
    </row>
    <row r="1102" spans="1:22" x14ac:dyDescent="0.25">
      <c r="A1102" s="51" t="s">
        <v>4253</v>
      </c>
      <c r="B1102" s="92" t="s">
        <v>1752</v>
      </c>
      <c r="C1102" s="77" t="s">
        <v>123</v>
      </c>
      <c r="D1102" s="78">
        <v>80830</v>
      </c>
      <c r="E1102" s="79" t="s">
        <v>1753</v>
      </c>
      <c r="F1102" s="80" t="s">
        <v>120</v>
      </c>
      <c r="G1102" s="101">
        <v>3</v>
      </c>
      <c r="H1102" s="81">
        <v>3</v>
      </c>
      <c r="I1102" s="116">
        <v>24</v>
      </c>
      <c r="J1102" s="81">
        <v>20.059999999999999</v>
      </c>
      <c r="K1102" s="116">
        <v>5.61</v>
      </c>
      <c r="L1102" s="81">
        <v>4.6900000000000004</v>
      </c>
      <c r="M1102" s="81">
        <f>TRUNC(((J1102*G1102)+(L1102*G1102)),2)</f>
        <v>74.25</v>
      </c>
      <c r="N1102" s="81">
        <f>TRUNC(((J1102*H1102)+(L1102*H1102)),2)</f>
        <v>74.25</v>
      </c>
      <c r="O1102" s="38"/>
      <c r="P1102" s="81">
        <v>24</v>
      </c>
      <c r="Q1102" s="81">
        <v>5.61</v>
      </c>
      <c r="R1102" s="81">
        <v>88.83</v>
      </c>
      <c r="S1102" s="81">
        <v>88.83</v>
      </c>
      <c r="T1102" s="64">
        <f t="shared" si="113"/>
        <v>-14.579999999999998</v>
      </c>
      <c r="U1102" s="81">
        <f t="shared" si="107"/>
        <v>60.18</v>
      </c>
      <c r="V1102" s="81">
        <f t="shared" si="108"/>
        <v>14.07</v>
      </c>
    </row>
    <row r="1103" spans="1:22" x14ac:dyDescent="0.25">
      <c r="A1103" s="51" t="s">
        <v>4254</v>
      </c>
      <c r="B1103" s="94" t="s">
        <v>1754</v>
      </c>
      <c r="C1103" s="98"/>
      <c r="D1103" s="98"/>
      <c r="E1103" s="87" t="s">
        <v>367</v>
      </c>
      <c r="F1103" s="98"/>
      <c r="G1103" s="103"/>
      <c r="H1103" s="88"/>
      <c r="I1103" s="115"/>
      <c r="J1103" s="88"/>
      <c r="K1103" s="115"/>
      <c r="L1103" s="88"/>
      <c r="M1103" s="89">
        <f>SUM(M1104:M1108)</f>
        <v>3841.1199999999994</v>
      </c>
      <c r="N1103" s="89">
        <f>SUM(N1104:N1108)</f>
        <v>3841.1199999999994</v>
      </c>
      <c r="O1103" s="38"/>
      <c r="P1103" s="88"/>
      <c r="Q1103" s="88"/>
      <c r="R1103" s="89">
        <v>4594.42</v>
      </c>
      <c r="S1103" s="89">
        <v>4594.42</v>
      </c>
      <c r="T1103" s="64">
        <f t="shared" si="113"/>
        <v>-753.30000000000064</v>
      </c>
      <c r="U1103" s="81">
        <f t="shared" ref="U1103:U1166" si="114">TRUNC(J1103*H1103,2)</f>
        <v>0</v>
      </c>
      <c r="V1103" s="81">
        <f t="shared" ref="V1103:V1166" si="115">TRUNC(L1103*H1103,2)</f>
        <v>0</v>
      </c>
    </row>
    <row r="1104" spans="1:22" x14ac:dyDescent="0.25">
      <c r="A1104" s="51" t="s">
        <v>4255</v>
      </c>
      <c r="B1104" s="92" t="s">
        <v>1755</v>
      </c>
      <c r="C1104" s="77" t="s">
        <v>123</v>
      </c>
      <c r="D1104" s="78">
        <v>80927</v>
      </c>
      <c r="E1104" s="79" t="s">
        <v>1756</v>
      </c>
      <c r="F1104" s="80" t="s">
        <v>120</v>
      </c>
      <c r="G1104" s="101">
        <v>9</v>
      </c>
      <c r="H1104" s="81">
        <v>9</v>
      </c>
      <c r="I1104" s="116">
        <v>114.78</v>
      </c>
      <c r="J1104" s="81">
        <v>95.96</v>
      </c>
      <c r="K1104" s="116">
        <v>22.79</v>
      </c>
      <c r="L1104" s="81">
        <v>19.05</v>
      </c>
      <c r="M1104" s="81">
        <f>TRUNC(((J1104*G1104)+(L1104*G1104)),2)</f>
        <v>1035.0899999999999</v>
      </c>
      <c r="N1104" s="81">
        <f>TRUNC(((J1104*H1104)+(L1104*H1104)),2)</f>
        <v>1035.0899999999999</v>
      </c>
      <c r="O1104" s="38"/>
      <c r="P1104" s="81">
        <v>114.78</v>
      </c>
      <c r="Q1104" s="81">
        <v>22.79</v>
      </c>
      <c r="R1104" s="81">
        <v>1238.1300000000001</v>
      </c>
      <c r="S1104" s="81">
        <v>1238.1300000000001</v>
      </c>
      <c r="T1104" s="64">
        <f t="shared" si="113"/>
        <v>-203.04000000000019</v>
      </c>
      <c r="U1104" s="81">
        <f t="shared" si="114"/>
        <v>863.64</v>
      </c>
      <c r="V1104" s="81">
        <f t="shared" si="115"/>
        <v>171.45</v>
      </c>
    </row>
    <row r="1105" spans="1:22" x14ac:dyDescent="0.25">
      <c r="A1105" s="51" t="s">
        <v>4256</v>
      </c>
      <c r="B1105" s="92" t="s">
        <v>1757</v>
      </c>
      <c r="C1105" s="77" t="s">
        <v>123</v>
      </c>
      <c r="D1105" s="78">
        <v>80929</v>
      </c>
      <c r="E1105" s="79" t="s">
        <v>1758</v>
      </c>
      <c r="F1105" s="80" t="s">
        <v>120</v>
      </c>
      <c r="G1105" s="101">
        <v>6</v>
      </c>
      <c r="H1105" s="81">
        <v>6</v>
      </c>
      <c r="I1105" s="116">
        <v>171.03</v>
      </c>
      <c r="J1105" s="81">
        <v>142.99</v>
      </c>
      <c r="K1105" s="116">
        <v>35.5</v>
      </c>
      <c r="L1105" s="81">
        <v>29.68</v>
      </c>
      <c r="M1105" s="81">
        <f>TRUNC(((J1105*G1105)+(L1105*G1105)),2)</f>
        <v>1036.02</v>
      </c>
      <c r="N1105" s="81">
        <f>TRUNC(((J1105*H1105)+(L1105*H1105)),2)</f>
        <v>1036.02</v>
      </c>
      <c r="O1105" s="38"/>
      <c r="P1105" s="81">
        <v>171.03</v>
      </c>
      <c r="Q1105" s="81">
        <v>35.5</v>
      </c>
      <c r="R1105" s="81">
        <v>1239.18</v>
      </c>
      <c r="S1105" s="81">
        <v>1239.18</v>
      </c>
      <c r="T1105" s="64">
        <f t="shared" si="113"/>
        <v>-203.16000000000008</v>
      </c>
      <c r="U1105" s="81">
        <f t="shared" si="114"/>
        <v>857.94</v>
      </c>
      <c r="V1105" s="81">
        <f t="shared" si="115"/>
        <v>178.08</v>
      </c>
    </row>
    <row r="1106" spans="1:22" x14ac:dyDescent="0.25">
      <c r="A1106" s="51" t="s">
        <v>4257</v>
      </c>
      <c r="B1106" s="92" t="s">
        <v>1759</v>
      </c>
      <c r="C1106" s="77" t="s">
        <v>123</v>
      </c>
      <c r="D1106" s="78">
        <v>80926</v>
      </c>
      <c r="E1106" s="79" t="s">
        <v>1760</v>
      </c>
      <c r="F1106" s="80" t="s">
        <v>120</v>
      </c>
      <c r="G1106" s="101">
        <v>1</v>
      </c>
      <c r="H1106" s="81">
        <v>1</v>
      </c>
      <c r="I1106" s="116">
        <v>83.65</v>
      </c>
      <c r="J1106" s="81">
        <v>69.930000000000007</v>
      </c>
      <c r="K1106" s="116">
        <v>22.79</v>
      </c>
      <c r="L1106" s="81">
        <v>19.05</v>
      </c>
      <c r="M1106" s="81">
        <f>TRUNC(((J1106*G1106)+(L1106*G1106)),2)</f>
        <v>88.98</v>
      </c>
      <c r="N1106" s="81">
        <f>TRUNC(((J1106*H1106)+(L1106*H1106)),2)</f>
        <v>88.98</v>
      </c>
      <c r="O1106" s="38"/>
      <c r="P1106" s="81">
        <v>83.65</v>
      </c>
      <c r="Q1106" s="81">
        <v>22.79</v>
      </c>
      <c r="R1106" s="81">
        <v>106.44</v>
      </c>
      <c r="S1106" s="81">
        <v>106.44</v>
      </c>
      <c r="T1106" s="64">
        <f t="shared" si="113"/>
        <v>-17.459999999999994</v>
      </c>
      <c r="U1106" s="81">
        <f t="shared" si="114"/>
        <v>69.930000000000007</v>
      </c>
      <c r="V1106" s="81">
        <f t="shared" si="115"/>
        <v>19.05</v>
      </c>
    </row>
    <row r="1107" spans="1:22" x14ac:dyDescent="0.25">
      <c r="A1107" s="51" t="s">
        <v>4258</v>
      </c>
      <c r="B1107" s="92" t="s">
        <v>1761</v>
      </c>
      <c r="C1107" s="77" t="s">
        <v>123</v>
      </c>
      <c r="D1107" s="78">
        <v>80980</v>
      </c>
      <c r="E1107" s="79" t="s">
        <v>1762</v>
      </c>
      <c r="F1107" s="80" t="s">
        <v>120</v>
      </c>
      <c r="G1107" s="101">
        <v>5</v>
      </c>
      <c r="H1107" s="81">
        <v>5</v>
      </c>
      <c r="I1107" s="116">
        <v>218.31</v>
      </c>
      <c r="J1107" s="81">
        <v>182.52</v>
      </c>
      <c r="K1107" s="116">
        <v>31.76</v>
      </c>
      <c r="L1107" s="81">
        <v>26.55</v>
      </c>
      <c r="M1107" s="81">
        <f>TRUNC(((J1107*G1107)+(L1107*G1107)),2)</f>
        <v>1045.3499999999999</v>
      </c>
      <c r="N1107" s="81">
        <f>TRUNC(((J1107*H1107)+(L1107*H1107)),2)</f>
        <v>1045.3499999999999</v>
      </c>
      <c r="O1107" s="38"/>
      <c r="P1107" s="81">
        <v>218.31</v>
      </c>
      <c r="Q1107" s="81">
        <v>31.76</v>
      </c>
      <c r="R1107" s="81">
        <v>1250.3499999999999</v>
      </c>
      <c r="S1107" s="81">
        <v>1250.3499999999999</v>
      </c>
      <c r="T1107" s="64">
        <f t="shared" si="113"/>
        <v>-205</v>
      </c>
      <c r="U1107" s="81">
        <f t="shared" si="114"/>
        <v>912.6</v>
      </c>
      <c r="V1107" s="81">
        <f t="shared" si="115"/>
        <v>132.75</v>
      </c>
    </row>
    <row r="1108" spans="1:22" x14ac:dyDescent="0.25">
      <c r="A1108" s="51" t="s">
        <v>4259</v>
      </c>
      <c r="B1108" s="92" t="s">
        <v>1763</v>
      </c>
      <c r="C1108" s="77" t="s">
        <v>123</v>
      </c>
      <c r="D1108" s="78">
        <v>80911</v>
      </c>
      <c r="E1108" s="79" t="s">
        <v>1387</v>
      </c>
      <c r="F1108" s="80" t="s">
        <v>120</v>
      </c>
      <c r="G1108" s="101">
        <v>2</v>
      </c>
      <c r="H1108" s="81">
        <v>2</v>
      </c>
      <c r="I1108" s="116">
        <v>337.19</v>
      </c>
      <c r="J1108" s="81">
        <v>281.92</v>
      </c>
      <c r="K1108" s="116">
        <v>42.97</v>
      </c>
      <c r="L1108" s="81">
        <v>35.92</v>
      </c>
      <c r="M1108" s="81">
        <f>TRUNC(((J1108*G1108)+(L1108*G1108)),2)</f>
        <v>635.67999999999995</v>
      </c>
      <c r="N1108" s="81">
        <f>TRUNC(((J1108*H1108)+(L1108*H1108)),2)</f>
        <v>635.67999999999995</v>
      </c>
      <c r="O1108" s="38"/>
      <c r="P1108" s="81">
        <v>337.19</v>
      </c>
      <c r="Q1108" s="81">
        <v>42.97</v>
      </c>
      <c r="R1108" s="81">
        <v>760.32</v>
      </c>
      <c r="S1108" s="81">
        <v>760.32</v>
      </c>
      <c r="T1108" s="64">
        <f t="shared" si="113"/>
        <v>-124.6400000000001</v>
      </c>
      <c r="U1108" s="81">
        <f t="shared" si="114"/>
        <v>563.84</v>
      </c>
      <c r="V1108" s="81">
        <f t="shared" si="115"/>
        <v>71.84</v>
      </c>
    </row>
    <row r="1109" spans="1:22" x14ac:dyDescent="0.25">
      <c r="A1109" s="51" t="s">
        <v>4260</v>
      </c>
      <c r="B1109" s="93" t="s">
        <v>1764</v>
      </c>
      <c r="C1109" s="97"/>
      <c r="D1109" s="97"/>
      <c r="E1109" s="83" t="s">
        <v>435</v>
      </c>
      <c r="F1109" s="97"/>
      <c r="G1109" s="102"/>
      <c r="H1109" s="84"/>
      <c r="I1109" s="115"/>
      <c r="J1109" s="84"/>
      <c r="K1109" s="115"/>
      <c r="L1109" s="84"/>
      <c r="M1109" s="85">
        <f>M1110+M1116+M1124+M1126+M1135+M1141+M1145+M1158+M1161+M1164</f>
        <v>29335.179999999997</v>
      </c>
      <c r="N1109" s="85">
        <f>N1110+N1116+N1124+N1126+N1135+N1141+N1145+N1158+N1161+N1164</f>
        <v>29335.179999999997</v>
      </c>
      <c r="O1109" s="38"/>
      <c r="P1109" s="84"/>
      <c r="Q1109" s="84"/>
      <c r="R1109" s="85">
        <v>35093.379999999997</v>
      </c>
      <c r="S1109" s="85">
        <v>35093.379999999997</v>
      </c>
      <c r="T1109" s="64">
        <f t="shared" si="113"/>
        <v>-5758.2000000000007</v>
      </c>
      <c r="U1109" s="81">
        <f t="shared" si="114"/>
        <v>0</v>
      </c>
      <c r="V1109" s="81">
        <f t="shared" si="115"/>
        <v>0</v>
      </c>
    </row>
    <row r="1110" spans="1:22" x14ac:dyDescent="0.25">
      <c r="A1110" s="51" t="s">
        <v>4261</v>
      </c>
      <c r="B1110" s="94" t="s">
        <v>1765</v>
      </c>
      <c r="C1110" s="98"/>
      <c r="D1110" s="98"/>
      <c r="E1110" s="87" t="s">
        <v>437</v>
      </c>
      <c r="F1110" s="98"/>
      <c r="G1110" s="103"/>
      <c r="H1110" s="88"/>
      <c r="I1110" s="115"/>
      <c r="J1110" s="88"/>
      <c r="K1110" s="115"/>
      <c r="L1110" s="88"/>
      <c r="M1110" s="89">
        <f>SUM(M1111:M1115)</f>
        <v>18084.25</v>
      </c>
      <c r="N1110" s="89">
        <f>SUM(N1111:N1115)</f>
        <v>18084.25</v>
      </c>
      <c r="O1110" s="38"/>
      <c r="P1110" s="88"/>
      <c r="Q1110" s="88"/>
      <c r="R1110" s="89">
        <v>21632.799999999999</v>
      </c>
      <c r="S1110" s="89">
        <v>21632.799999999999</v>
      </c>
      <c r="T1110" s="64">
        <f t="shared" si="113"/>
        <v>-3548.5499999999993</v>
      </c>
      <c r="U1110" s="81">
        <f t="shared" si="114"/>
        <v>0</v>
      </c>
      <c r="V1110" s="81">
        <f t="shared" si="115"/>
        <v>0</v>
      </c>
    </row>
    <row r="1111" spans="1:22" x14ac:dyDescent="0.25">
      <c r="A1111" s="51" t="s">
        <v>4262</v>
      </c>
      <c r="B1111" s="92" t="s">
        <v>1766</v>
      </c>
      <c r="C1111" s="77" t="s">
        <v>123</v>
      </c>
      <c r="D1111" s="78">
        <v>81003</v>
      </c>
      <c r="E1111" s="79" t="s">
        <v>439</v>
      </c>
      <c r="F1111" s="80" t="s">
        <v>138</v>
      </c>
      <c r="G1111" s="101">
        <v>70</v>
      </c>
      <c r="H1111" s="81">
        <v>70</v>
      </c>
      <c r="I1111" s="116">
        <v>4.17</v>
      </c>
      <c r="J1111" s="81">
        <v>3.48</v>
      </c>
      <c r="K1111" s="116">
        <v>4.49</v>
      </c>
      <c r="L1111" s="81">
        <v>3.75</v>
      </c>
      <c r="M1111" s="81">
        <f>TRUNC(((J1111*G1111)+(L1111*G1111)),2)</f>
        <v>506.1</v>
      </c>
      <c r="N1111" s="81">
        <f>TRUNC(((J1111*H1111)+(L1111*H1111)),2)</f>
        <v>506.1</v>
      </c>
      <c r="O1111" s="38"/>
      <c r="P1111" s="81">
        <v>4.17</v>
      </c>
      <c r="Q1111" s="81">
        <v>4.49</v>
      </c>
      <c r="R1111" s="81">
        <v>606.20000000000005</v>
      </c>
      <c r="S1111" s="81">
        <v>606.20000000000005</v>
      </c>
      <c r="T1111" s="64">
        <f t="shared" si="113"/>
        <v>-100.10000000000002</v>
      </c>
      <c r="U1111" s="81">
        <f t="shared" si="114"/>
        <v>243.6</v>
      </c>
      <c r="V1111" s="81">
        <f t="shared" si="115"/>
        <v>262.5</v>
      </c>
    </row>
    <row r="1112" spans="1:22" ht="24" x14ac:dyDescent="0.3">
      <c r="A1112" s="51" t="s">
        <v>4263</v>
      </c>
      <c r="B1112" s="92" t="s">
        <v>1767</v>
      </c>
      <c r="C1112" s="77" t="s">
        <v>194</v>
      </c>
      <c r="D1112" s="78">
        <v>89447</v>
      </c>
      <c r="E1112" s="82" t="s">
        <v>3102</v>
      </c>
      <c r="F1112" s="80" t="s">
        <v>138</v>
      </c>
      <c r="G1112" s="101">
        <v>50</v>
      </c>
      <c r="H1112" s="81">
        <v>50</v>
      </c>
      <c r="I1112" s="116">
        <v>12.14</v>
      </c>
      <c r="J1112" s="81">
        <v>10.15</v>
      </c>
      <c r="K1112" s="116">
        <v>0.85</v>
      </c>
      <c r="L1112" s="81">
        <v>0.71</v>
      </c>
      <c r="M1112" s="81">
        <f>TRUNC(((J1112*G1112)+(L1112*G1112)),2)</f>
        <v>543</v>
      </c>
      <c r="N1112" s="81">
        <f>TRUNC(((J1112*H1112)+(L1112*H1112)),2)</f>
        <v>543</v>
      </c>
      <c r="O1112" s="48"/>
      <c r="P1112" s="81">
        <v>12.14</v>
      </c>
      <c r="Q1112" s="81">
        <v>0.85</v>
      </c>
      <c r="R1112" s="81">
        <v>649.5</v>
      </c>
      <c r="S1112" s="81">
        <v>649.5</v>
      </c>
      <c r="T1112" s="64">
        <f t="shared" si="113"/>
        <v>-106.5</v>
      </c>
      <c r="U1112" s="81">
        <f t="shared" si="114"/>
        <v>507.5</v>
      </c>
      <c r="V1112" s="81">
        <f t="shared" si="115"/>
        <v>35.5</v>
      </c>
    </row>
    <row r="1113" spans="1:22" ht="24" x14ac:dyDescent="0.3">
      <c r="A1113" s="51" t="s">
        <v>4264</v>
      </c>
      <c r="B1113" s="92" t="s">
        <v>1768</v>
      </c>
      <c r="C1113" s="77" t="s">
        <v>194</v>
      </c>
      <c r="D1113" s="78">
        <v>89449</v>
      </c>
      <c r="E1113" s="79" t="s">
        <v>441</v>
      </c>
      <c r="F1113" s="80" t="s">
        <v>138</v>
      </c>
      <c r="G1113" s="101">
        <v>80</v>
      </c>
      <c r="H1113" s="81">
        <v>80</v>
      </c>
      <c r="I1113" s="116">
        <v>20.83</v>
      </c>
      <c r="J1113" s="81">
        <v>17.41</v>
      </c>
      <c r="K1113" s="116">
        <v>1.25</v>
      </c>
      <c r="L1113" s="81">
        <v>1.04</v>
      </c>
      <c r="M1113" s="81">
        <f>TRUNC(((J1113*G1113)+(L1113*G1113)),2)</f>
        <v>1476</v>
      </c>
      <c r="N1113" s="81">
        <f>TRUNC(((J1113*H1113)+(L1113*H1113)),2)</f>
        <v>1476</v>
      </c>
      <c r="O1113" s="48"/>
      <c r="P1113" s="81">
        <v>20.83</v>
      </c>
      <c r="Q1113" s="81">
        <v>1.25</v>
      </c>
      <c r="R1113" s="81">
        <v>1766.4</v>
      </c>
      <c r="S1113" s="81">
        <v>1766.4</v>
      </c>
      <c r="T1113" s="64">
        <f t="shared" si="113"/>
        <v>-290.40000000000009</v>
      </c>
      <c r="U1113" s="81">
        <f t="shared" si="114"/>
        <v>1392.8</v>
      </c>
      <c r="V1113" s="81">
        <f t="shared" si="115"/>
        <v>83.2</v>
      </c>
    </row>
    <row r="1114" spans="1:22" x14ac:dyDescent="0.25">
      <c r="A1114" s="51" t="s">
        <v>4265</v>
      </c>
      <c r="B1114" s="92" t="s">
        <v>1769</v>
      </c>
      <c r="C1114" s="77" t="s">
        <v>123</v>
      </c>
      <c r="D1114" s="78">
        <v>81007</v>
      </c>
      <c r="E1114" s="79" t="s">
        <v>443</v>
      </c>
      <c r="F1114" s="80" t="s">
        <v>138</v>
      </c>
      <c r="G1114" s="101">
        <v>65</v>
      </c>
      <c r="H1114" s="81">
        <v>65</v>
      </c>
      <c r="I1114" s="116">
        <v>24.86</v>
      </c>
      <c r="J1114" s="81">
        <v>20.78</v>
      </c>
      <c r="K1114" s="116">
        <v>11.09</v>
      </c>
      <c r="L1114" s="81">
        <v>9.27</v>
      </c>
      <c r="M1114" s="81">
        <f>TRUNC(((J1114*G1114)+(L1114*G1114)),2)</f>
        <v>1953.25</v>
      </c>
      <c r="N1114" s="81">
        <f>TRUNC(((J1114*H1114)+(L1114*H1114)),2)</f>
        <v>1953.25</v>
      </c>
      <c r="O1114" s="38"/>
      <c r="P1114" s="81">
        <v>24.86</v>
      </c>
      <c r="Q1114" s="81">
        <v>11.09</v>
      </c>
      <c r="R1114" s="81">
        <v>2336.75</v>
      </c>
      <c r="S1114" s="81">
        <v>2336.75</v>
      </c>
      <c r="T1114" s="64">
        <f t="shared" si="113"/>
        <v>-383.5</v>
      </c>
      <c r="U1114" s="81">
        <f t="shared" si="114"/>
        <v>1350.7</v>
      </c>
      <c r="V1114" s="81">
        <f t="shared" si="115"/>
        <v>602.54999999999995</v>
      </c>
    </row>
    <row r="1115" spans="1:22" x14ac:dyDescent="0.25">
      <c r="A1115" s="51" t="s">
        <v>4266</v>
      </c>
      <c r="B1115" s="92" t="s">
        <v>1770</v>
      </c>
      <c r="C1115" s="77" t="s">
        <v>123</v>
      </c>
      <c r="D1115" s="78">
        <v>81009</v>
      </c>
      <c r="E1115" s="79" t="s">
        <v>1393</v>
      </c>
      <c r="F1115" s="80" t="s">
        <v>138</v>
      </c>
      <c r="G1115" s="101">
        <v>231</v>
      </c>
      <c r="H1115" s="81">
        <v>231</v>
      </c>
      <c r="I1115" s="116">
        <v>52.71</v>
      </c>
      <c r="J1115" s="81">
        <v>44.07</v>
      </c>
      <c r="K1115" s="116">
        <v>17.739999999999998</v>
      </c>
      <c r="L1115" s="81">
        <v>14.83</v>
      </c>
      <c r="M1115" s="81">
        <f>TRUNC(((J1115*G1115)+(L1115*G1115)),2)</f>
        <v>13605.9</v>
      </c>
      <c r="N1115" s="81">
        <f>TRUNC(((J1115*H1115)+(L1115*H1115)),2)</f>
        <v>13605.9</v>
      </c>
      <c r="O1115" s="38"/>
      <c r="P1115" s="81">
        <v>52.71</v>
      </c>
      <c r="Q1115" s="81">
        <v>17.739999999999998</v>
      </c>
      <c r="R1115" s="81">
        <v>16273.95</v>
      </c>
      <c r="S1115" s="81">
        <v>16273.95</v>
      </c>
      <c r="T1115" s="64">
        <f t="shared" si="113"/>
        <v>-2668.0500000000011</v>
      </c>
      <c r="U1115" s="81">
        <f t="shared" si="114"/>
        <v>10180.17</v>
      </c>
      <c r="V1115" s="81">
        <f t="shared" si="115"/>
        <v>3425.73</v>
      </c>
    </row>
    <row r="1116" spans="1:22" x14ac:dyDescent="0.25">
      <c r="A1116" s="51" t="s">
        <v>4267</v>
      </c>
      <c r="B1116" s="94" t="s">
        <v>1771</v>
      </c>
      <c r="C1116" s="98"/>
      <c r="D1116" s="98"/>
      <c r="E1116" s="87" t="s">
        <v>478</v>
      </c>
      <c r="F1116" s="98"/>
      <c r="G1116" s="103"/>
      <c r="H1116" s="88"/>
      <c r="I1116" s="115"/>
      <c r="J1116" s="88"/>
      <c r="K1116" s="115"/>
      <c r="L1116" s="88"/>
      <c r="M1116" s="89">
        <f>SUM(M1117:M1123)</f>
        <v>3286.6</v>
      </c>
      <c r="N1116" s="89">
        <f>SUM(N1117:N1123)</f>
        <v>3286.6</v>
      </c>
      <c r="O1116" s="38"/>
      <c r="P1116" s="88"/>
      <c r="Q1116" s="88"/>
      <c r="R1116" s="89">
        <v>3931.64</v>
      </c>
      <c r="S1116" s="89">
        <v>3931.64</v>
      </c>
      <c r="T1116" s="64">
        <f t="shared" si="113"/>
        <v>-645.04</v>
      </c>
      <c r="U1116" s="81">
        <f t="shared" si="114"/>
        <v>0</v>
      </c>
      <c r="V1116" s="81">
        <f t="shared" si="115"/>
        <v>0</v>
      </c>
    </row>
    <row r="1117" spans="1:22" x14ac:dyDescent="0.3">
      <c r="A1117" s="51" t="s">
        <v>4268</v>
      </c>
      <c r="B1117" s="92" t="s">
        <v>1772</v>
      </c>
      <c r="C1117" s="77" t="s">
        <v>123</v>
      </c>
      <c r="D1117" s="78">
        <v>81041</v>
      </c>
      <c r="E1117" s="79" t="s">
        <v>1773</v>
      </c>
      <c r="F1117" s="80" t="s">
        <v>120</v>
      </c>
      <c r="G1117" s="101">
        <v>2</v>
      </c>
      <c r="H1117" s="81">
        <v>2</v>
      </c>
      <c r="I1117" s="116">
        <v>16.05</v>
      </c>
      <c r="J1117" s="81">
        <v>13.41</v>
      </c>
      <c r="K1117" s="116">
        <v>3.37</v>
      </c>
      <c r="L1117" s="81">
        <v>2.81</v>
      </c>
      <c r="M1117" s="81">
        <f t="shared" ref="M1117:M1123" si="116">TRUNC(((J1117*G1117)+(L1117*G1117)),2)</f>
        <v>32.44</v>
      </c>
      <c r="N1117" s="81">
        <f t="shared" ref="N1117:N1123" si="117">TRUNC(((J1117*H1117)+(L1117*H1117)),2)</f>
        <v>32.44</v>
      </c>
      <c r="O1117" s="48"/>
      <c r="P1117" s="81">
        <v>16.05</v>
      </c>
      <c r="Q1117" s="81">
        <v>3.37</v>
      </c>
      <c r="R1117" s="81">
        <v>38.840000000000003</v>
      </c>
      <c r="S1117" s="81">
        <v>38.840000000000003</v>
      </c>
      <c r="T1117" s="64">
        <f t="shared" si="113"/>
        <v>-6.4000000000000057</v>
      </c>
      <c r="U1117" s="81">
        <f t="shared" si="114"/>
        <v>26.82</v>
      </c>
      <c r="V1117" s="81">
        <f t="shared" si="115"/>
        <v>5.62</v>
      </c>
    </row>
    <row r="1118" spans="1:22" ht="36" x14ac:dyDescent="0.3">
      <c r="A1118" s="51" t="s">
        <v>4269</v>
      </c>
      <c r="B1118" s="92" t="s">
        <v>1774</v>
      </c>
      <c r="C1118" s="77" t="s">
        <v>194</v>
      </c>
      <c r="D1118" s="78">
        <v>94790</v>
      </c>
      <c r="E1118" s="79" t="s">
        <v>1403</v>
      </c>
      <c r="F1118" s="80" t="s">
        <v>120</v>
      </c>
      <c r="G1118" s="101">
        <v>2</v>
      </c>
      <c r="H1118" s="81">
        <v>2</v>
      </c>
      <c r="I1118" s="116">
        <v>374.61</v>
      </c>
      <c r="J1118" s="81">
        <v>313.20999999999998</v>
      </c>
      <c r="K1118" s="116">
        <v>11.45</v>
      </c>
      <c r="L1118" s="81">
        <v>9.57</v>
      </c>
      <c r="M1118" s="81">
        <f t="shared" si="116"/>
        <v>645.55999999999995</v>
      </c>
      <c r="N1118" s="81">
        <f t="shared" si="117"/>
        <v>645.55999999999995</v>
      </c>
      <c r="O1118" s="49"/>
      <c r="P1118" s="81">
        <v>374.61</v>
      </c>
      <c r="Q1118" s="81">
        <v>11.45</v>
      </c>
      <c r="R1118" s="81">
        <v>772.12</v>
      </c>
      <c r="S1118" s="81">
        <v>772.12</v>
      </c>
      <c r="T1118" s="64">
        <f t="shared" si="113"/>
        <v>-126.56000000000006</v>
      </c>
      <c r="U1118" s="81">
        <f t="shared" si="114"/>
        <v>626.41999999999996</v>
      </c>
      <c r="V1118" s="81">
        <f t="shared" si="115"/>
        <v>19.14</v>
      </c>
    </row>
    <row r="1119" spans="1:22" x14ac:dyDescent="0.3">
      <c r="A1119" s="51" t="s">
        <v>4270</v>
      </c>
      <c r="B1119" s="92" t="s">
        <v>1775</v>
      </c>
      <c r="C1119" s="77" t="s">
        <v>123</v>
      </c>
      <c r="D1119" s="78">
        <v>81042</v>
      </c>
      <c r="E1119" s="79" t="s">
        <v>1776</v>
      </c>
      <c r="F1119" s="80" t="s">
        <v>120</v>
      </c>
      <c r="G1119" s="101">
        <v>16</v>
      </c>
      <c r="H1119" s="81">
        <v>16</v>
      </c>
      <c r="I1119" s="116">
        <v>20.65</v>
      </c>
      <c r="J1119" s="81">
        <v>17.260000000000002</v>
      </c>
      <c r="K1119" s="116">
        <v>3.37</v>
      </c>
      <c r="L1119" s="81">
        <v>2.81</v>
      </c>
      <c r="M1119" s="81">
        <f t="shared" si="116"/>
        <v>321.12</v>
      </c>
      <c r="N1119" s="81">
        <f t="shared" si="117"/>
        <v>321.12</v>
      </c>
      <c r="O1119" s="48"/>
      <c r="P1119" s="81">
        <v>20.65</v>
      </c>
      <c r="Q1119" s="81">
        <v>3.37</v>
      </c>
      <c r="R1119" s="81">
        <v>384.32</v>
      </c>
      <c r="S1119" s="81">
        <v>384.32</v>
      </c>
      <c r="T1119" s="64">
        <f t="shared" si="113"/>
        <v>-63.199999999999989</v>
      </c>
      <c r="U1119" s="81">
        <f t="shared" si="114"/>
        <v>276.16000000000003</v>
      </c>
      <c r="V1119" s="81">
        <f t="shared" si="115"/>
        <v>44.96</v>
      </c>
    </row>
    <row r="1120" spans="1:22" x14ac:dyDescent="0.3">
      <c r="A1120" s="51" t="s">
        <v>4271</v>
      </c>
      <c r="B1120" s="92" t="s">
        <v>1777</v>
      </c>
      <c r="C1120" s="77" t="s">
        <v>123</v>
      </c>
      <c r="D1120" s="78">
        <v>81043</v>
      </c>
      <c r="E1120" s="79" t="s">
        <v>1778</v>
      </c>
      <c r="F1120" s="80" t="s">
        <v>120</v>
      </c>
      <c r="G1120" s="101">
        <v>44</v>
      </c>
      <c r="H1120" s="81">
        <v>44</v>
      </c>
      <c r="I1120" s="116">
        <v>49.47</v>
      </c>
      <c r="J1120" s="81">
        <v>41.36</v>
      </c>
      <c r="K1120" s="116">
        <v>5.23</v>
      </c>
      <c r="L1120" s="81">
        <v>4.37</v>
      </c>
      <c r="M1120" s="81">
        <f t="shared" si="116"/>
        <v>2012.12</v>
      </c>
      <c r="N1120" s="81">
        <f t="shared" si="117"/>
        <v>2012.12</v>
      </c>
      <c r="O1120" s="48"/>
      <c r="P1120" s="81">
        <v>49.47</v>
      </c>
      <c r="Q1120" s="81">
        <v>5.23</v>
      </c>
      <c r="R1120" s="81">
        <v>2406.8000000000002</v>
      </c>
      <c r="S1120" s="81">
        <v>2406.8000000000002</v>
      </c>
      <c r="T1120" s="64">
        <f t="shared" si="113"/>
        <v>-394.68000000000029</v>
      </c>
      <c r="U1120" s="81">
        <f t="shared" si="114"/>
        <v>1819.84</v>
      </c>
      <c r="V1120" s="81">
        <f t="shared" si="115"/>
        <v>192.28</v>
      </c>
    </row>
    <row r="1121" spans="1:22" x14ac:dyDescent="0.25">
      <c r="A1121" s="51" t="s">
        <v>4272</v>
      </c>
      <c r="B1121" s="92" t="s">
        <v>1779</v>
      </c>
      <c r="C1121" s="77" t="s">
        <v>123</v>
      </c>
      <c r="D1121" s="78">
        <v>81066</v>
      </c>
      <c r="E1121" s="79" t="s">
        <v>480</v>
      </c>
      <c r="F1121" s="80" t="s">
        <v>120</v>
      </c>
      <c r="G1121" s="101">
        <v>2</v>
      </c>
      <c r="H1121" s="81">
        <v>2</v>
      </c>
      <c r="I1121" s="116">
        <v>1.02</v>
      </c>
      <c r="J1121" s="81">
        <v>0.85</v>
      </c>
      <c r="K1121" s="116">
        <v>3.37</v>
      </c>
      <c r="L1121" s="81">
        <v>2.81</v>
      </c>
      <c r="M1121" s="81">
        <f t="shared" si="116"/>
        <v>7.32</v>
      </c>
      <c r="N1121" s="81">
        <f t="shared" si="117"/>
        <v>7.32</v>
      </c>
      <c r="O1121" s="38"/>
      <c r="P1121" s="81">
        <v>1.02</v>
      </c>
      <c r="Q1121" s="81">
        <v>3.37</v>
      </c>
      <c r="R1121" s="81">
        <v>8.7799999999999994</v>
      </c>
      <c r="S1121" s="81">
        <v>8.7799999999999994</v>
      </c>
      <c r="T1121" s="64">
        <f t="shared" si="113"/>
        <v>-1.4599999999999991</v>
      </c>
      <c r="U1121" s="81">
        <f t="shared" si="114"/>
        <v>1.7</v>
      </c>
      <c r="V1121" s="81">
        <f t="shared" si="115"/>
        <v>5.62</v>
      </c>
    </row>
    <row r="1122" spans="1:22" x14ac:dyDescent="0.25">
      <c r="A1122" s="51" t="s">
        <v>4273</v>
      </c>
      <c r="B1122" s="92" t="s">
        <v>1780</v>
      </c>
      <c r="C1122" s="77" t="s">
        <v>123</v>
      </c>
      <c r="D1122" s="78">
        <v>81070</v>
      </c>
      <c r="E1122" s="79" t="s">
        <v>1781</v>
      </c>
      <c r="F1122" s="80" t="s">
        <v>120</v>
      </c>
      <c r="G1122" s="101">
        <v>10</v>
      </c>
      <c r="H1122" s="81">
        <v>10</v>
      </c>
      <c r="I1122" s="116">
        <v>13.18</v>
      </c>
      <c r="J1122" s="81">
        <v>11.01</v>
      </c>
      <c r="K1122" s="116">
        <v>5.23</v>
      </c>
      <c r="L1122" s="81">
        <v>4.37</v>
      </c>
      <c r="M1122" s="81">
        <f t="shared" si="116"/>
        <v>153.80000000000001</v>
      </c>
      <c r="N1122" s="81">
        <f t="shared" si="117"/>
        <v>153.80000000000001</v>
      </c>
      <c r="O1122" s="38"/>
      <c r="P1122" s="81">
        <v>13.18</v>
      </c>
      <c r="Q1122" s="81">
        <v>5.23</v>
      </c>
      <c r="R1122" s="81">
        <v>184.1</v>
      </c>
      <c r="S1122" s="81">
        <v>184.1</v>
      </c>
      <c r="T1122" s="64">
        <f t="shared" si="113"/>
        <v>-30.299999999999983</v>
      </c>
      <c r="U1122" s="81">
        <f t="shared" si="114"/>
        <v>110.1</v>
      </c>
      <c r="V1122" s="81">
        <f t="shared" si="115"/>
        <v>43.7</v>
      </c>
    </row>
    <row r="1123" spans="1:22" x14ac:dyDescent="0.25">
      <c r="A1123" s="51" t="s">
        <v>4274</v>
      </c>
      <c r="B1123" s="92" t="s">
        <v>1782</v>
      </c>
      <c r="C1123" s="77" t="s">
        <v>123</v>
      </c>
      <c r="D1123" s="78">
        <v>81072</v>
      </c>
      <c r="E1123" s="79" t="s">
        <v>1401</v>
      </c>
      <c r="F1123" s="80" t="s">
        <v>120</v>
      </c>
      <c r="G1123" s="101">
        <v>4</v>
      </c>
      <c r="H1123" s="81">
        <v>4</v>
      </c>
      <c r="I1123" s="116">
        <v>27.25</v>
      </c>
      <c r="J1123" s="81">
        <v>22.78</v>
      </c>
      <c r="K1123" s="116">
        <v>6.92</v>
      </c>
      <c r="L1123" s="81">
        <v>5.78</v>
      </c>
      <c r="M1123" s="81">
        <f t="shared" si="116"/>
        <v>114.24</v>
      </c>
      <c r="N1123" s="81">
        <f t="shared" si="117"/>
        <v>114.24</v>
      </c>
      <c r="O1123" s="38"/>
      <c r="P1123" s="81">
        <v>27.25</v>
      </c>
      <c r="Q1123" s="81">
        <v>6.92</v>
      </c>
      <c r="R1123" s="81">
        <v>136.68</v>
      </c>
      <c r="S1123" s="81">
        <v>136.68</v>
      </c>
      <c r="T1123" s="64">
        <f t="shared" si="113"/>
        <v>-22.440000000000012</v>
      </c>
      <c r="U1123" s="81">
        <f t="shared" si="114"/>
        <v>91.12</v>
      </c>
      <c r="V1123" s="81">
        <f t="shared" si="115"/>
        <v>23.12</v>
      </c>
    </row>
    <row r="1124" spans="1:22" x14ac:dyDescent="0.25">
      <c r="A1124" s="51" t="s">
        <v>4275</v>
      </c>
      <c r="B1124" s="94" t="s">
        <v>1783</v>
      </c>
      <c r="C1124" s="98"/>
      <c r="D1124" s="98"/>
      <c r="E1124" s="87" t="s">
        <v>1072</v>
      </c>
      <c r="F1124" s="98"/>
      <c r="G1124" s="103"/>
      <c r="H1124" s="88"/>
      <c r="I1124" s="115"/>
      <c r="J1124" s="88"/>
      <c r="K1124" s="115"/>
      <c r="L1124" s="88"/>
      <c r="M1124" s="89">
        <f>M1125</f>
        <v>152.12</v>
      </c>
      <c r="N1124" s="89">
        <f>N1125</f>
        <v>152.12</v>
      </c>
      <c r="O1124" s="38"/>
      <c r="P1124" s="88"/>
      <c r="Q1124" s="88"/>
      <c r="R1124" s="89">
        <v>182</v>
      </c>
      <c r="S1124" s="89">
        <v>182</v>
      </c>
      <c r="T1124" s="64">
        <f t="shared" si="113"/>
        <v>-29.879999999999995</v>
      </c>
      <c r="U1124" s="81">
        <f t="shared" si="114"/>
        <v>0</v>
      </c>
      <c r="V1124" s="81">
        <f t="shared" si="115"/>
        <v>0</v>
      </c>
    </row>
    <row r="1125" spans="1:22" x14ac:dyDescent="0.25">
      <c r="A1125" s="51" t="s">
        <v>4276</v>
      </c>
      <c r="B1125" s="92" t="s">
        <v>1784</v>
      </c>
      <c r="C1125" s="77" t="s">
        <v>123</v>
      </c>
      <c r="D1125" s="78">
        <v>81108</v>
      </c>
      <c r="E1125" s="79" t="s">
        <v>1408</v>
      </c>
      <c r="F1125" s="80" t="s">
        <v>120</v>
      </c>
      <c r="G1125" s="101">
        <v>4</v>
      </c>
      <c r="H1125" s="81">
        <v>4</v>
      </c>
      <c r="I1125" s="116">
        <v>38.58</v>
      </c>
      <c r="J1125" s="81">
        <v>32.25</v>
      </c>
      <c r="K1125" s="116">
        <v>6.92</v>
      </c>
      <c r="L1125" s="81">
        <v>5.78</v>
      </c>
      <c r="M1125" s="81">
        <f>TRUNC(((J1125*G1125)+(L1125*G1125)),2)</f>
        <v>152.12</v>
      </c>
      <c r="N1125" s="81">
        <f>TRUNC(((J1125*H1125)+(L1125*H1125)),2)</f>
        <v>152.12</v>
      </c>
      <c r="O1125" s="38"/>
      <c r="P1125" s="81">
        <v>38.58</v>
      </c>
      <c r="Q1125" s="81">
        <v>6.92</v>
      </c>
      <c r="R1125" s="81">
        <v>182</v>
      </c>
      <c r="S1125" s="81">
        <v>182</v>
      </c>
      <c r="T1125" s="64">
        <f t="shared" si="113"/>
        <v>-29.879999999999995</v>
      </c>
      <c r="U1125" s="81">
        <f t="shared" si="114"/>
        <v>129</v>
      </c>
      <c r="V1125" s="81">
        <f t="shared" si="115"/>
        <v>23.12</v>
      </c>
    </row>
    <row r="1126" spans="1:22" x14ac:dyDescent="0.25">
      <c r="A1126" s="51" t="s">
        <v>4277</v>
      </c>
      <c r="B1126" s="94" t="s">
        <v>1785</v>
      </c>
      <c r="C1126" s="98"/>
      <c r="D1126" s="98"/>
      <c r="E1126" s="87" t="s">
        <v>1082</v>
      </c>
      <c r="F1126" s="98"/>
      <c r="G1126" s="103"/>
      <c r="H1126" s="88"/>
      <c r="I1126" s="115"/>
      <c r="J1126" s="88"/>
      <c r="K1126" s="115"/>
      <c r="L1126" s="88"/>
      <c r="M1126" s="89">
        <f>SUM(M1127:M1134)</f>
        <v>949.98</v>
      </c>
      <c r="N1126" s="89">
        <f>SUM(N1127:N1134)</f>
        <v>949.98</v>
      </c>
      <c r="O1126" s="38"/>
      <c r="P1126" s="88"/>
      <c r="Q1126" s="88"/>
      <c r="R1126" s="89">
        <v>1136.81</v>
      </c>
      <c r="S1126" s="89">
        <v>1136.81</v>
      </c>
      <c r="T1126" s="64">
        <f t="shared" si="113"/>
        <v>-186.82999999999993</v>
      </c>
      <c r="U1126" s="81">
        <f t="shared" si="114"/>
        <v>0</v>
      </c>
      <c r="V1126" s="81">
        <f t="shared" si="115"/>
        <v>0</v>
      </c>
    </row>
    <row r="1127" spans="1:22" ht="24" x14ac:dyDescent="0.3">
      <c r="A1127" s="51" t="s">
        <v>4278</v>
      </c>
      <c r="B1127" s="92" t="s">
        <v>1786</v>
      </c>
      <c r="C1127" s="77" t="s">
        <v>194</v>
      </c>
      <c r="D1127" s="78">
        <v>96662</v>
      </c>
      <c r="E1127" s="82" t="s">
        <v>3124</v>
      </c>
      <c r="F1127" s="80" t="s">
        <v>120</v>
      </c>
      <c r="G1127" s="101">
        <v>4</v>
      </c>
      <c r="H1127" s="81">
        <v>4</v>
      </c>
      <c r="I1127" s="116">
        <v>5.46</v>
      </c>
      <c r="J1127" s="81">
        <v>4.5599999999999996</v>
      </c>
      <c r="K1127" s="116">
        <v>3.21</v>
      </c>
      <c r="L1127" s="81">
        <v>2.68</v>
      </c>
      <c r="M1127" s="81">
        <f t="shared" ref="M1127:M1134" si="118">TRUNC(((J1127*G1127)+(L1127*G1127)),2)</f>
        <v>28.96</v>
      </c>
      <c r="N1127" s="81">
        <f t="shared" ref="N1127:N1134" si="119">TRUNC(((J1127*H1127)+(L1127*H1127)),2)</f>
        <v>28.96</v>
      </c>
      <c r="O1127" s="48"/>
      <c r="P1127" s="81">
        <v>5.46</v>
      </c>
      <c r="Q1127" s="81">
        <v>3.21</v>
      </c>
      <c r="R1127" s="81">
        <v>34.68</v>
      </c>
      <c r="S1127" s="81">
        <v>34.68</v>
      </c>
      <c r="T1127" s="64">
        <f t="shared" si="113"/>
        <v>-5.7199999999999989</v>
      </c>
      <c r="U1127" s="81">
        <f t="shared" si="114"/>
        <v>18.239999999999998</v>
      </c>
      <c r="V1127" s="81">
        <f t="shared" si="115"/>
        <v>10.72</v>
      </c>
    </row>
    <row r="1128" spans="1:22" ht="24" x14ac:dyDescent="0.3">
      <c r="A1128" s="51" t="s">
        <v>4279</v>
      </c>
      <c r="B1128" s="92" t="s">
        <v>1787</v>
      </c>
      <c r="C1128" s="77" t="s">
        <v>194</v>
      </c>
      <c r="D1128" s="78">
        <v>89605</v>
      </c>
      <c r="E1128" s="82" t="s">
        <v>3104</v>
      </c>
      <c r="F1128" s="80" t="s">
        <v>120</v>
      </c>
      <c r="G1128" s="101">
        <v>17</v>
      </c>
      <c r="H1128" s="81">
        <v>17</v>
      </c>
      <c r="I1128" s="116">
        <v>19.61</v>
      </c>
      <c r="J1128" s="81">
        <v>16.39</v>
      </c>
      <c r="K1128" s="116">
        <v>3.43</v>
      </c>
      <c r="L1128" s="81">
        <v>2.86</v>
      </c>
      <c r="M1128" s="81">
        <f t="shared" si="118"/>
        <v>327.25</v>
      </c>
      <c r="N1128" s="81">
        <f t="shared" si="119"/>
        <v>327.25</v>
      </c>
      <c r="O1128" s="48"/>
      <c r="P1128" s="81">
        <v>19.61</v>
      </c>
      <c r="Q1128" s="81">
        <v>3.43</v>
      </c>
      <c r="R1128" s="81">
        <v>391.68</v>
      </c>
      <c r="S1128" s="81">
        <v>391.68</v>
      </c>
      <c r="T1128" s="64">
        <f t="shared" si="113"/>
        <v>-64.430000000000007</v>
      </c>
      <c r="U1128" s="81">
        <f t="shared" si="114"/>
        <v>278.63</v>
      </c>
      <c r="V1128" s="81">
        <f t="shared" si="115"/>
        <v>48.62</v>
      </c>
    </row>
    <row r="1129" spans="1:22" ht="24" x14ac:dyDescent="0.3">
      <c r="A1129" s="51" t="s">
        <v>4280</v>
      </c>
      <c r="B1129" s="92" t="s">
        <v>1788</v>
      </c>
      <c r="C1129" s="77" t="s">
        <v>194</v>
      </c>
      <c r="D1129" s="78">
        <v>89579</v>
      </c>
      <c r="E1129" s="79" t="s">
        <v>1085</v>
      </c>
      <c r="F1129" s="80" t="s">
        <v>120</v>
      </c>
      <c r="G1129" s="101">
        <v>2</v>
      </c>
      <c r="H1129" s="81">
        <v>2</v>
      </c>
      <c r="I1129" s="116">
        <v>10.48</v>
      </c>
      <c r="J1129" s="81">
        <v>8.76</v>
      </c>
      <c r="K1129" s="116">
        <v>2.44</v>
      </c>
      <c r="L1129" s="81">
        <v>2.04</v>
      </c>
      <c r="M1129" s="81">
        <f t="shared" si="118"/>
        <v>21.6</v>
      </c>
      <c r="N1129" s="81">
        <f t="shared" si="119"/>
        <v>21.6</v>
      </c>
      <c r="O1129" s="48"/>
      <c r="P1129" s="81">
        <v>10.48</v>
      </c>
      <c r="Q1129" s="81">
        <v>2.44</v>
      </c>
      <c r="R1129" s="81">
        <v>25.84</v>
      </c>
      <c r="S1129" s="81">
        <v>25.84</v>
      </c>
      <c r="T1129" s="64">
        <f t="shared" si="113"/>
        <v>-4.2399999999999984</v>
      </c>
      <c r="U1129" s="81">
        <f t="shared" si="114"/>
        <v>17.52</v>
      </c>
      <c r="V1129" s="81">
        <f t="shared" si="115"/>
        <v>4.08</v>
      </c>
    </row>
    <row r="1130" spans="1:22" x14ac:dyDescent="0.25">
      <c r="A1130" s="51" t="s">
        <v>4281</v>
      </c>
      <c r="B1130" s="92" t="s">
        <v>1789</v>
      </c>
      <c r="C1130" s="77" t="s">
        <v>123</v>
      </c>
      <c r="D1130" s="78">
        <v>81180</v>
      </c>
      <c r="E1130" s="79" t="s">
        <v>1790</v>
      </c>
      <c r="F1130" s="80" t="s">
        <v>120</v>
      </c>
      <c r="G1130" s="101">
        <v>5</v>
      </c>
      <c r="H1130" s="81">
        <v>5</v>
      </c>
      <c r="I1130" s="116">
        <v>6.09</v>
      </c>
      <c r="J1130" s="81">
        <v>5.09</v>
      </c>
      <c r="K1130" s="116">
        <v>5.23</v>
      </c>
      <c r="L1130" s="81">
        <v>4.37</v>
      </c>
      <c r="M1130" s="81">
        <f t="shared" si="118"/>
        <v>47.3</v>
      </c>
      <c r="N1130" s="81">
        <f t="shared" si="119"/>
        <v>47.3</v>
      </c>
      <c r="O1130" s="38"/>
      <c r="P1130" s="81">
        <v>6.09</v>
      </c>
      <c r="Q1130" s="81">
        <v>5.23</v>
      </c>
      <c r="R1130" s="81">
        <v>56.6</v>
      </c>
      <c r="S1130" s="81">
        <v>56.6</v>
      </c>
      <c r="T1130" s="64">
        <f t="shared" si="113"/>
        <v>-9.3000000000000043</v>
      </c>
      <c r="U1130" s="81">
        <f t="shared" si="114"/>
        <v>25.45</v>
      </c>
      <c r="V1130" s="81">
        <f t="shared" si="115"/>
        <v>21.85</v>
      </c>
    </row>
    <row r="1131" spans="1:22" x14ac:dyDescent="0.25">
      <c r="A1131" s="51" t="s">
        <v>4282</v>
      </c>
      <c r="B1131" s="92" t="s">
        <v>1791</v>
      </c>
      <c r="C1131" s="77" t="s">
        <v>123</v>
      </c>
      <c r="D1131" s="78">
        <v>81182</v>
      </c>
      <c r="E1131" s="79" t="s">
        <v>1792</v>
      </c>
      <c r="F1131" s="80" t="s">
        <v>120</v>
      </c>
      <c r="G1131" s="101">
        <v>4</v>
      </c>
      <c r="H1131" s="81">
        <v>4</v>
      </c>
      <c r="I1131" s="116">
        <v>10.63</v>
      </c>
      <c r="J1131" s="81">
        <v>8.8800000000000008</v>
      </c>
      <c r="K1131" s="116">
        <v>5.23</v>
      </c>
      <c r="L1131" s="81">
        <v>4.37</v>
      </c>
      <c r="M1131" s="81">
        <f t="shared" si="118"/>
        <v>53</v>
      </c>
      <c r="N1131" s="81">
        <f t="shared" si="119"/>
        <v>53</v>
      </c>
      <c r="O1131" s="38"/>
      <c r="P1131" s="81">
        <v>10.63</v>
      </c>
      <c r="Q1131" s="81">
        <v>5.23</v>
      </c>
      <c r="R1131" s="81">
        <v>63.44</v>
      </c>
      <c r="S1131" s="81">
        <v>63.44</v>
      </c>
      <c r="T1131" s="64">
        <f t="shared" si="113"/>
        <v>-10.439999999999998</v>
      </c>
      <c r="U1131" s="81">
        <f t="shared" si="114"/>
        <v>35.520000000000003</v>
      </c>
      <c r="V1131" s="81">
        <f t="shared" si="115"/>
        <v>17.48</v>
      </c>
    </row>
    <row r="1132" spans="1:22" x14ac:dyDescent="0.25">
      <c r="A1132" s="51" t="s">
        <v>4283</v>
      </c>
      <c r="B1132" s="92" t="s">
        <v>1793</v>
      </c>
      <c r="C1132" s="77" t="s">
        <v>123</v>
      </c>
      <c r="D1132" s="78">
        <v>81184</v>
      </c>
      <c r="E1132" s="79" t="s">
        <v>1794</v>
      </c>
      <c r="F1132" s="80" t="s">
        <v>120</v>
      </c>
      <c r="G1132" s="101">
        <v>9</v>
      </c>
      <c r="H1132" s="81">
        <v>9</v>
      </c>
      <c r="I1132" s="116">
        <v>14.75</v>
      </c>
      <c r="J1132" s="81">
        <v>12.33</v>
      </c>
      <c r="K1132" s="116">
        <v>5.23</v>
      </c>
      <c r="L1132" s="81">
        <v>4.37</v>
      </c>
      <c r="M1132" s="81">
        <f t="shared" si="118"/>
        <v>150.30000000000001</v>
      </c>
      <c r="N1132" s="81">
        <f t="shared" si="119"/>
        <v>150.30000000000001</v>
      </c>
      <c r="O1132" s="38"/>
      <c r="P1132" s="81">
        <v>14.75</v>
      </c>
      <c r="Q1132" s="81">
        <v>5.23</v>
      </c>
      <c r="R1132" s="81">
        <v>179.82</v>
      </c>
      <c r="S1132" s="81">
        <v>179.82</v>
      </c>
      <c r="T1132" s="64">
        <f t="shared" si="113"/>
        <v>-29.519999999999982</v>
      </c>
      <c r="U1132" s="81">
        <f t="shared" si="114"/>
        <v>110.97</v>
      </c>
      <c r="V1132" s="81">
        <f t="shared" si="115"/>
        <v>39.33</v>
      </c>
    </row>
    <row r="1133" spans="1:22" x14ac:dyDescent="0.25">
      <c r="A1133" s="51" t="s">
        <v>4284</v>
      </c>
      <c r="B1133" s="92" t="s">
        <v>1795</v>
      </c>
      <c r="C1133" s="77" t="s">
        <v>123</v>
      </c>
      <c r="D1133" s="78">
        <v>81185</v>
      </c>
      <c r="E1133" s="79" t="s">
        <v>1796</v>
      </c>
      <c r="F1133" s="80" t="s">
        <v>120</v>
      </c>
      <c r="G1133" s="101">
        <v>1</v>
      </c>
      <c r="H1133" s="81">
        <v>1</v>
      </c>
      <c r="I1133" s="116">
        <v>18.82</v>
      </c>
      <c r="J1133" s="81">
        <v>15.73</v>
      </c>
      <c r="K1133" s="116">
        <v>6.92</v>
      </c>
      <c r="L1133" s="81">
        <v>5.78</v>
      </c>
      <c r="M1133" s="81">
        <f t="shared" si="118"/>
        <v>21.51</v>
      </c>
      <c r="N1133" s="81">
        <f t="shared" si="119"/>
        <v>21.51</v>
      </c>
      <c r="O1133" s="38"/>
      <c r="P1133" s="81">
        <v>18.82</v>
      </c>
      <c r="Q1133" s="81">
        <v>6.92</v>
      </c>
      <c r="R1133" s="81">
        <v>25.74</v>
      </c>
      <c r="S1133" s="81">
        <v>25.74</v>
      </c>
      <c r="T1133" s="64">
        <f t="shared" si="113"/>
        <v>-4.2299999999999969</v>
      </c>
      <c r="U1133" s="81">
        <f t="shared" si="114"/>
        <v>15.73</v>
      </c>
      <c r="V1133" s="81">
        <f t="shared" si="115"/>
        <v>5.78</v>
      </c>
    </row>
    <row r="1134" spans="1:22" x14ac:dyDescent="0.25">
      <c r="A1134" s="51" t="s">
        <v>4285</v>
      </c>
      <c r="B1134" s="92" t="s">
        <v>1797</v>
      </c>
      <c r="C1134" s="77" t="s">
        <v>274</v>
      </c>
      <c r="D1134" s="86" t="s">
        <v>1798</v>
      </c>
      <c r="E1134" s="79" t="s">
        <v>1799</v>
      </c>
      <c r="F1134" s="80" t="s">
        <v>120</v>
      </c>
      <c r="G1134" s="101">
        <v>9</v>
      </c>
      <c r="H1134" s="81">
        <v>9</v>
      </c>
      <c r="I1134" s="116">
        <v>32.97</v>
      </c>
      <c r="J1134" s="81">
        <v>27.56</v>
      </c>
      <c r="K1134" s="116">
        <v>6.92</v>
      </c>
      <c r="L1134" s="81">
        <v>5.78</v>
      </c>
      <c r="M1134" s="81">
        <f t="shared" si="118"/>
        <v>300.06</v>
      </c>
      <c r="N1134" s="81">
        <f t="shared" si="119"/>
        <v>300.06</v>
      </c>
      <c r="O1134" s="38"/>
      <c r="P1134" s="81">
        <v>32.97</v>
      </c>
      <c r="Q1134" s="81">
        <v>6.92</v>
      </c>
      <c r="R1134" s="81">
        <v>359.01</v>
      </c>
      <c r="S1134" s="81">
        <v>359.01</v>
      </c>
      <c r="T1134" s="64">
        <f t="shared" si="113"/>
        <v>-58.949999999999989</v>
      </c>
      <c r="U1134" s="81">
        <f t="shared" si="114"/>
        <v>248.04</v>
      </c>
      <c r="V1134" s="81">
        <f t="shared" si="115"/>
        <v>52.02</v>
      </c>
    </row>
    <row r="1135" spans="1:22" x14ac:dyDescent="0.25">
      <c r="A1135" s="51" t="s">
        <v>4286</v>
      </c>
      <c r="B1135" s="94" t="s">
        <v>1800</v>
      </c>
      <c r="C1135" s="98"/>
      <c r="D1135" s="98"/>
      <c r="E1135" s="87" t="s">
        <v>1801</v>
      </c>
      <c r="F1135" s="98"/>
      <c r="G1135" s="103"/>
      <c r="H1135" s="88"/>
      <c r="I1135" s="115"/>
      <c r="J1135" s="88"/>
      <c r="K1135" s="115"/>
      <c r="L1135" s="88"/>
      <c r="M1135" s="89">
        <f>SUM(M1136:M1140)</f>
        <v>156.51999999999998</v>
      </c>
      <c r="N1135" s="89">
        <f>SUM(N1136:N1140)</f>
        <v>156.51999999999998</v>
      </c>
      <c r="O1135" s="38"/>
      <c r="P1135" s="88"/>
      <c r="Q1135" s="88"/>
      <c r="R1135" s="89">
        <v>187.49</v>
      </c>
      <c r="S1135" s="89">
        <v>187.49</v>
      </c>
      <c r="T1135" s="64">
        <f t="shared" si="113"/>
        <v>-30.970000000000027</v>
      </c>
      <c r="U1135" s="81">
        <f t="shared" si="114"/>
        <v>0</v>
      </c>
      <c r="V1135" s="81">
        <f t="shared" si="115"/>
        <v>0</v>
      </c>
    </row>
    <row r="1136" spans="1:22" x14ac:dyDescent="0.25">
      <c r="A1136" s="51" t="s">
        <v>4287</v>
      </c>
      <c r="B1136" s="92" t="s">
        <v>1802</v>
      </c>
      <c r="C1136" s="77" t="s">
        <v>123</v>
      </c>
      <c r="D1136" s="78">
        <v>81251</v>
      </c>
      <c r="E1136" s="79" t="s">
        <v>1803</v>
      </c>
      <c r="F1136" s="80" t="s">
        <v>120</v>
      </c>
      <c r="G1136" s="101">
        <v>10</v>
      </c>
      <c r="H1136" s="81">
        <v>10</v>
      </c>
      <c r="I1136" s="116">
        <v>1.43</v>
      </c>
      <c r="J1136" s="81">
        <v>1.19</v>
      </c>
      <c r="K1136" s="116">
        <v>1.68</v>
      </c>
      <c r="L1136" s="81">
        <v>1.4</v>
      </c>
      <c r="M1136" s="81">
        <f>TRUNC(((J1136*G1136)+(L1136*G1136)),2)</f>
        <v>25.9</v>
      </c>
      <c r="N1136" s="81">
        <f>TRUNC(((J1136*H1136)+(L1136*H1136)),2)</f>
        <v>25.9</v>
      </c>
      <c r="O1136" s="38"/>
      <c r="P1136" s="81">
        <v>1.43</v>
      </c>
      <c r="Q1136" s="81">
        <v>1.68</v>
      </c>
      <c r="R1136" s="81">
        <v>31.1</v>
      </c>
      <c r="S1136" s="81">
        <v>31.1</v>
      </c>
      <c r="T1136" s="64">
        <f t="shared" si="113"/>
        <v>-5.2000000000000028</v>
      </c>
      <c r="U1136" s="81">
        <f t="shared" si="114"/>
        <v>11.9</v>
      </c>
      <c r="V1136" s="81">
        <f t="shared" si="115"/>
        <v>14</v>
      </c>
    </row>
    <row r="1137" spans="1:22" x14ac:dyDescent="0.25">
      <c r="A1137" s="51" t="s">
        <v>4288</v>
      </c>
      <c r="B1137" s="92" t="s">
        <v>1804</v>
      </c>
      <c r="C1137" s="77" t="s">
        <v>123</v>
      </c>
      <c r="D1137" s="78">
        <v>81252</v>
      </c>
      <c r="E1137" s="79" t="s">
        <v>1805</v>
      </c>
      <c r="F1137" s="80" t="s">
        <v>120</v>
      </c>
      <c r="G1137" s="101">
        <v>5</v>
      </c>
      <c r="H1137" s="81">
        <v>5</v>
      </c>
      <c r="I1137" s="116">
        <v>1.91</v>
      </c>
      <c r="J1137" s="81">
        <v>1.59</v>
      </c>
      <c r="K1137" s="116">
        <v>1.68</v>
      </c>
      <c r="L1137" s="81">
        <v>1.4</v>
      </c>
      <c r="M1137" s="81">
        <f>TRUNC(((J1137*G1137)+(L1137*G1137)),2)</f>
        <v>14.95</v>
      </c>
      <c r="N1137" s="81">
        <f>TRUNC(((J1137*H1137)+(L1137*H1137)),2)</f>
        <v>14.95</v>
      </c>
      <c r="O1137" s="38"/>
      <c r="P1137" s="81">
        <v>1.91</v>
      </c>
      <c r="Q1137" s="81">
        <v>1.68</v>
      </c>
      <c r="R1137" s="81">
        <v>17.95</v>
      </c>
      <c r="S1137" s="81">
        <v>17.95</v>
      </c>
      <c r="T1137" s="64">
        <f t="shared" si="113"/>
        <v>-3</v>
      </c>
      <c r="U1137" s="81">
        <f t="shared" si="114"/>
        <v>7.95</v>
      </c>
      <c r="V1137" s="81">
        <f t="shared" si="115"/>
        <v>7</v>
      </c>
    </row>
    <row r="1138" spans="1:22" x14ac:dyDescent="0.25">
      <c r="A1138" s="51" t="s">
        <v>4289</v>
      </c>
      <c r="B1138" s="92" t="s">
        <v>1806</v>
      </c>
      <c r="C1138" s="77" t="s">
        <v>123</v>
      </c>
      <c r="D1138" s="78">
        <v>81254</v>
      </c>
      <c r="E1138" s="79" t="s">
        <v>1807</v>
      </c>
      <c r="F1138" s="80" t="s">
        <v>120</v>
      </c>
      <c r="G1138" s="101">
        <v>5</v>
      </c>
      <c r="H1138" s="81">
        <v>5</v>
      </c>
      <c r="I1138" s="116">
        <v>8.61</v>
      </c>
      <c r="J1138" s="81">
        <v>7.19</v>
      </c>
      <c r="K1138" s="116">
        <v>2.61</v>
      </c>
      <c r="L1138" s="81">
        <v>2.1800000000000002</v>
      </c>
      <c r="M1138" s="81">
        <f>TRUNC(((J1138*G1138)+(L1138*G1138)),2)</f>
        <v>46.85</v>
      </c>
      <c r="N1138" s="81">
        <f>TRUNC(((J1138*H1138)+(L1138*H1138)),2)</f>
        <v>46.85</v>
      </c>
      <c r="O1138" s="38"/>
      <c r="P1138" s="81">
        <v>8.61</v>
      </c>
      <c r="Q1138" s="81">
        <v>2.61</v>
      </c>
      <c r="R1138" s="81">
        <v>56.1</v>
      </c>
      <c r="S1138" s="81">
        <v>56.1</v>
      </c>
      <c r="T1138" s="64">
        <f t="shared" si="113"/>
        <v>-9.25</v>
      </c>
      <c r="U1138" s="81">
        <f t="shared" si="114"/>
        <v>35.950000000000003</v>
      </c>
      <c r="V1138" s="81">
        <f t="shared" si="115"/>
        <v>10.9</v>
      </c>
    </row>
    <row r="1139" spans="1:22" x14ac:dyDescent="0.25">
      <c r="A1139" s="51" t="s">
        <v>4290</v>
      </c>
      <c r="B1139" s="92" t="s">
        <v>1808</v>
      </c>
      <c r="C1139" s="77" t="s">
        <v>123</v>
      </c>
      <c r="D1139" s="78">
        <v>81255</v>
      </c>
      <c r="E1139" s="79" t="s">
        <v>1809</v>
      </c>
      <c r="F1139" s="80" t="s">
        <v>120</v>
      </c>
      <c r="G1139" s="101">
        <v>2</v>
      </c>
      <c r="H1139" s="81">
        <v>2</v>
      </c>
      <c r="I1139" s="116">
        <v>12.01</v>
      </c>
      <c r="J1139" s="81">
        <v>10.039999999999999</v>
      </c>
      <c r="K1139" s="116">
        <v>2.61</v>
      </c>
      <c r="L1139" s="81">
        <v>2.1800000000000002</v>
      </c>
      <c r="M1139" s="81">
        <f>TRUNC(((J1139*G1139)+(L1139*G1139)),2)</f>
        <v>24.44</v>
      </c>
      <c r="N1139" s="81">
        <f>TRUNC(((J1139*H1139)+(L1139*H1139)),2)</f>
        <v>24.44</v>
      </c>
      <c r="O1139" s="38"/>
      <c r="P1139" s="81">
        <v>12.01</v>
      </c>
      <c r="Q1139" s="81">
        <v>2.61</v>
      </c>
      <c r="R1139" s="81">
        <v>29.24</v>
      </c>
      <c r="S1139" s="81">
        <v>29.24</v>
      </c>
      <c r="T1139" s="64">
        <f t="shared" si="113"/>
        <v>-4.7999999999999972</v>
      </c>
      <c r="U1139" s="81">
        <f t="shared" si="114"/>
        <v>20.079999999999998</v>
      </c>
      <c r="V1139" s="81">
        <f t="shared" si="115"/>
        <v>4.3600000000000003</v>
      </c>
    </row>
    <row r="1140" spans="1:22" x14ac:dyDescent="0.25">
      <c r="A1140" s="51" t="s">
        <v>4291</v>
      </c>
      <c r="B1140" s="92" t="s">
        <v>1810</v>
      </c>
      <c r="C1140" s="77" t="s">
        <v>123</v>
      </c>
      <c r="D1140" s="78">
        <v>81256</v>
      </c>
      <c r="E1140" s="79" t="s">
        <v>1811</v>
      </c>
      <c r="F1140" s="80" t="s">
        <v>120</v>
      </c>
      <c r="G1140" s="101">
        <v>2</v>
      </c>
      <c r="H1140" s="81">
        <v>2</v>
      </c>
      <c r="I1140" s="116">
        <v>23.18</v>
      </c>
      <c r="J1140" s="81">
        <v>19.38</v>
      </c>
      <c r="K1140" s="116">
        <v>3.37</v>
      </c>
      <c r="L1140" s="81">
        <v>2.81</v>
      </c>
      <c r="M1140" s="81">
        <f>TRUNC(((J1140*G1140)+(L1140*G1140)),2)</f>
        <v>44.38</v>
      </c>
      <c r="N1140" s="81">
        <f>TRUNC(((J1140*H1140)+(L1140*H1140)),2)</f>
        <v>44.38</v>
      </c>
      <c r="O1140" s="38"/>
      <c r="P1140" s="81">
        <v>23.18</v>
      </c>
      <c r="Q1140" s="81">
        <v>3.37</v>
      </c>
      <c r="R1140" s="81">
        <v>53.1</v>
      </c>
      <c r="S1140" s="81">
        <v>53.1</v>
      </c>
      <c r="T1140" s="64">
        <f t="shared" si="113"/>
        <v>-8.7199999999999989</v>
      </c>
      <c r="U1140" s="81">
        <f t="shared" si="114"/>
        <v>38.76</v>
      </c>
      <c r="V1140" s="81">
        <f t="shared" si="115"/>
        <v>5.62</v>
      </c>
    </row>
    <row r="1141" spans="1:22" x14ac:dyDescent="0.25">
      <c r="A1141" s="51" t="s">
        <v>4292</v>
      </c>
      <c r="B1141" s="94" t="s">
        <v>1812</v>
      </c>
      <c r="C1141" s="98"/>
      <c r="D1141" s="98"/>
      <c r="E1141" s="87" t="s">
        <v>1087</v>
      </c>
      <c r="F1141" s="98"/>
      <c r="G1141" s="103"/>
      <c r="H1141" s="88"/>
      <c r="I1141" s="115"/>
      <c r="J1141" s="88"/>
      <c r="K1141" s="115"/>
      <c r="L1141" s="88"/>
      <c r="M1141" s="89">
        <f>SUM(M1142:M1144)</f>
        <v>430.59</v>
      </c>
      <c r="N1141" s="89">
        <f>SUM(N1142:N1144)</f>
        <v>430.59</v>
      </c>
      <c r="O1141" s="38"/>
      <c r="P1141" s="88"/>
      <c r="Q1141" s="88"/>
      <c r="R1141" s="89">
        <v>515.22</v>
      </c>
      <c r="S1141" s="89">
        <v>515.22</v>
      </c>
      <c r="T1141" s="64">
        <f t="shared" si="113"/>
        <v>-84.630000000000052</v>
      </c>
      <c r="U1141" s="81">
        <f t="shared" si="114"/>
        <v>0</v>
      </c>
      <c r="V1141" s="81">
        <f t="shared" si="115"/>
        <v>0</v>
      </c>
    </row>
    <row r="1142" spans="1:22" x14ac:dyDescent="0.25">
      <c r="A1142" s="51" t="s">
        <v>4293</v>
      </c>
      <c r="B1142" s="92" t="s">
        <v>1813</v>
      </c>
      <c r="C1142" s="77" t="s">
        <v>123</v>
      </c>
      <c r="D1142" s="78">
        <v>81340</v>
      </c>
      <c r="E1142" s="79" t="s">
        <v>1093</v>
      </c>
      <c r="F1142" s="80" t="s">
        <v>120</v>
      </c>
      <c r="G1142" s="101">
        <v>8</v>
      </c>
      <c r="H1142" s="81">
        <v>8</v>
      </c>
      <c r="I1142" s="116">
        <v>4.93</v>
      </c>
      <c r="J1142" s="81">
        <v>4.12</v>
      </c>
      <c r="K1142" s="116">
        <v>6.72</v>
      </c>
      <c r="L1142" s="81">
        <v>5.61</v>
      </c>
      <c r="M1142" s="81">
        <f>TRUNC(((J1142*G1142)+(L1142*G1142)),2)</f>
        <v>77.84</v>
      </c>
      <c r="N1142" s="81">
        <f>TRUNC(((J1142*H1142)+(L1142*H1142)),2)</f>
        <v>77.84</v>
      </c>
      <c r="O1142" s="38"/>
      <c r="P1142" s="81">
        <v>4.93</v>
      </c>
      <c r="Q1142" s="81">
        <v>6.72</v>
      </c>
      <c r="R1142" s="81">
        <v>93.2</v>
      </c>
      <c r="S1142" s="81">
        <v>93.2</v>
      </c>
      <c r="T1142" s="64">
        <f t="shared" si="113"/>
        <v>-15.36</v>
      </c>
      <c r="U1142" s="81">
        <f t="shared" si="114"/>
        <v>32.96</v>
      </c>
      <c r="V1142" s="81">
        <f t="shared" si="115"/>
        <v>44.88</v>
      </c>
    </row>
    <row r="1143" spans="1:22" x14ac:dyDescent="0.25">
      <c r="A1143" s="51" t="s">
        <v>4294</v>
      </c>
      <c r="B1143" s="92" t="s">
        <v>1814</v>
      </c>
      <c r="C1143" s="77" t="s">
        <v>123</v>
      </c>
      <c r="D1143" s="78">
        <v>81360</v>
      </c>
      <c r="E1143" s="79" t="s">
        <v>462</v>
      </c>
      <c r="F1143" s="80" t="s">
        <v>120</v>
      </c>
      <c r="G1143" s="101">
        <v>35</v>
      </c>
      <c r="H1143" s="81">
        <v>35</v>
      </c>
      <c r="I1143" s="116">
        <v>7.5</v>
      </c>
      <c r="J1143" s="81">
        <v>6.27</v>
      </c>
      <c r="K1143" s="116">
        <v>4.26</v>
      </c>
      <c r="L1143" s="81">
        <v>3.56</v>
      </c>
      <c r="M1143" s="81">
        <f>TRUNC(((J1143*G1143)+(L1143*G1143)),2)</f>
        <v>344.05</v>
      </c>
      <c r="N1143" s="81">
        <f>TRUNC(((J1143*H1143)+(L1143*H1143)),2)</f>
        <v>344.05</v>
      </c>
      <c r="O1143" s="38"/>
      <c r="P1143" s="81">
        <v>7.5</v>
      </c>
      <c r="Q1143" s="81">
        <v>4.26</v>
      </c>
      <c r="R1143" s="81">
        <v>411.6</v>
      </c>
      <c r="S1143" s="81">
        <v>411.6</v>
      </c>
      <c r="T1143" s="64">
        <f t="shared" si="113"/>
        <v>-67.550000000000011</v>
      </c>
      <c r="U1143" s="81">
        <f t="shared" si="114"/>
        <v>219.45</v>
      </c>
      <c r="V1143" s="81">
        <f t="shared" si="115"/>
        <v>124.6</v>
      </c>
    </row>
    <row r="1144" spans="1:22" ht="36" x14ac:dyDescent="0.3">
      <c r="A1144" s="51" t="s">
        <v>4295</v>
      </c>
      <c r="B1144" s="92" t="s">
        <v>1815</v>
      </c>
      <c r="C1144" s="77" t="s">
        <v>194</v>
      </c>
      <c r="D1144" s="78">
        <v>94672</v>
      </c>
      <c r="E1144" s="79" t="s">
        <v>1816</v>
      </c>
      <c r="F1144" s="80" t="s">
        <v>120</v>
      </c>
      <c r="G1144" s="101">
        <v>1</v>
      </c>
      <c r="H1144" s="81">
        <v>1</v>
      </c>
      <c r="I1144" s="116">
        <v>5.94</v>
      </c>
      <c r="J1144" s="81">
        <v>4.96</v>
      </c>
      <c r="K1144" s="116">
        <v>4.4800000000000004</v>
      </c>
      <c r="L1144" s="81">
        <v>3.74</v>
      </c>
      <c r="M1144" s="81">
        <f>TRUNC(((J1144*G1144)+(L1144*G1144)),2)</f>
        <v>8.6999999999999993</v>
      </c>
      <c r="N1144" s="81">
        <f>TRUNC(((J1144*H1144)+(L1144*H1144)),2)</f>
        <v>8.6999999999999993</v>
      </c>
      <c r="O1144" s="49"/>
      <c r="P1144" s="81">
        <v>5.94</v>
      </c>
      <c r="Q1144" s="81">
        <v>4.4800000000000004</v>
      </c>
      <c r="R1144" s="81">
        <v>10.42</v>
      </c>
      <c r="S1144" s="81">
        <v>10.42</v>
      </c>
      <c r="T1144" s="64">
        <f t="shared" si="113"/>
        <v>-1.7200000000000006</v>
      </c>
      <c r="U1144" s="81">
        <f t="shared" si="114"/>
        <v>4.96</v>
      </c>
      <c r="V1144" s="81">
        <f t="shared" si="115"/>
        <v>3.74</v>
      </c>
    </row>
    <row r="1145" spans="1:22" x14ac:dyDescent="0.25">
      <c r="A1145" s="51" t="s">
        <v>4296</v>
      </c>
      <c r="B1145" s="94" t="s">
        <v>1817</v>
      </c>
      <c r="C1145" s="98"/>
      <c r="D1145" s="98"/>
      <c r="E1145" s="87" t="s">
        <v>464</v>
      </c>
      <c r="F1145" s="98"/>
      <c r="G1145" s="103"/>
      <c r="H1145" s="88"/>
      <c r="I1145" s="115"/>
      <c r="J1145" s="88"/>
      <c r="K1145" s="115"/>
      <c r="L1145" s="88"/>
      <c r="M1145" s="89">
        <f>SUM(M1146:M1157)</f>
        <v>2318.4399999999996</v>
      </c>
      <c r="N1145" s="89">
        <f>SUM(N1146:N1157)</f>
        <v>2318.4399999999996</v>
      </c>
      <c r="O1145" s="38"/>
      <c r="P1145" s="88"/>
      <c r="Q1145" s="88"/>
      <c r="R1145" s="89">
        <v>2773.76</v>
      </c>
      <c r="S1145" s="89">
        <v>2773.76</v>
      </c>
      <c r="T1145" s="64">
        <f t="shared" si="113"/>
        <v>-455.32000000000062</v>
      </c>
      <c r="U1145" s="81">
        <f t="shared" si="114"/>
        <v>0</v>
      </c>
      <c r="V1145" s="81">
        <f t="shared" si="115"/>
        <v>0</v>
      </c>
    </row>
    <row r="1146" spans="1:22" ht="24" x14ac:dyDescent="0.3">
      <c r="A1146" s="51" t="s">
        <v>4297</v>
      </c>
      <c r="B1146" s="92" t="s">
        <v>1818</v>
      </c>
      <c r="C1146" s="77" t="s">
        <v>194</v>
      </c>
      <c r="D1146" s="78">
        <v>89617</v>
      </c>
      <c r="E1146" s="82" t="s">
        <v>3125</v>
      </c>
      <c r="F1146" s="80" t="s">
        <v>120</v>
      </c>
      <c r="G1146" s="101">
        <v>1</v>
      </c>
      <c r="H1146" s="81">
        <v>1</v>
      </c>
      <c r="I1146" s="116">
        <v>4.12</v>
      </c>
      <c r="J1146" s="81">
        <v>3.44</v>
      </c>
      <c r="K1146" s="116">
        <v>3.5</v>
      </c>
      <c r="L1146" s="81">
        <v>2.92</v>
      </c>
      <c r="M1146" s="81">
        <f t="shared" ref="M1146:M1157" si="120">TRUNC(((J1146*G1146)+(L1146*G1146)),2)</f>
        <v>6.36</v>
      </c>
      <c r="N1146" s="81">
        <f t="shared" ref="N1146:N1157" si="121">TRUNC(((J1146*H1146)+(L1146*H1146)),2)</f>
        <v>6.36</v>
      </c>
      <c r="O1146" s="48"/>
      <c r="P1146" s="81">
        <v>4.12</v>
      </c>
      <c r="Q1146" s="81">
        <v>3.5</v>
      </c>
      <c r="R1146" s="81">
        <v>7.62</v>
      </c>
      <c r="S1146" s="81">
        <v>7.62</v>
      </c>
      <c r="T1146" s="64">
        <f t="shared" si="113"/>
        <v>-1.2599999999999998</v>
      </c>
      <c r="U1146" s="81">
        <f t="shared" si="114"/>
        <v>3.44</v>
      </c>
      <c r="V1146" s="81">
        <f t="shared" si="115"/>
        <v>2.92</v>
      </c>
    </row>
    <row r="1147" spans="1:22" x14ac:dyDescent="0.25">
      <c r="A1147" s="51" t="s">
        <v>4298</v>
      </c>
      <c r="B1147" s="92" t="s">
        <v>1819</v>
      </c>
      <c r="C1147" s="77" t="s">
        <v>123</v>
      </c>
      <c r="D1147" s="78">
        <v>81403</v>
      </c>
      <c r="E1147" s="79" t="s">
        <v>1416</v>
      </c>
      <c r="F1147" s="80" t="s">
        <v>120</v>
      </c>
      <c r="G1147" s="101">
        <v>6</v>
      </c>
      <c r="H1147" s="81">
        <v>6</v>
      </c>
      <c r="I1147" s="116">
        <v>4.54</v>
      </c>
      <c r="J1147" s="81">
        <v>3.79</v>
      </c>
      <c r="K1147" s="116">
        <v>7.1</v>
      </c>
      <c r="L1147" s="81">
        <v>5.93</v>
      </c>
      <c r="M1147" s="81">
        <f t="shared" si="120"/>
        <v>58.32</v>
      </c>
      <c r="N1147" s="81">
        <f t="shared" si="121"/>
        <v>58.32</v>
      </c>
      <c r="O1147" s="38"/>
      <c r="P1147" s="81">
        <v>4.54</v>
      </c>
      <c r="Q1147" s="81">
        <v>7.1</v>
      </c>
      <c r="R1147" s="81">
        <v>69.84</v>
      </c>
      <c r="S1147" s="81">
        <v>69.84</v>
      </c>
      <c r="T1147" s="64">
        <f t="shared" si="113"/>
        <v>-11.520000000000003</v>
      </c>
      <c r="U1147" s="81">
        <f t="shared" si="114"/>
        <v>22.74</v>
      </c>
      <c r="V1147" s="81">
        <f t="shared" si="115"/>
        <v>35.58</v>
      </c>
    </row>
    <row r="1148" spans="1:22" x14ac:dyDescent="0.25">
      <c r="A1148" s="51" t="s">
        <v>4299</v>
      </c>
      <c r="B1148" s="92" t="s">
        <v>1820</v>
      </c>
      <c r="C1148" s="77" t="s">
        <v>123</v>
      </c>
      <c r="D1148" s="78">
        <v>81405</v>
      </c>
      <c r="E1148" s="79" t="s">
        <v>474</v>
      </c>
      <c r="F1148" s="80" t="s">
        <v>120</v>
      </c>
      <c r="G1148" s="101">
        <v>10</v>
      </c>
      <c r="H1148" s="81">
        <v>10</v>
      </c>
      <c r="I1148" s="116">
        <v>11.38</v>
      </c>
      <c r="J1148" s="81">
        <v>9.51</v>
      </c>
      <c r="K1148" s="116">
        <v>11.21</v>
      </c>
      <c r="L1148" s="81">
        <v>9.3699999999999992</v>
      </c>
      <c r="M1148" s="81">
        <f t="shared" si="120"/>
        <v>188.8</v>
      </c>
      <c r="N1148" s="81">
        <f t="shared" si="121"/>
        <v>188.8</v>
      </c>
      <c r="O1148" s="38"/>
      <c r="P1148" s="81">
        <v>11.38</v>
      </c>
      <c r="Q1148" s="81">
        <v>11.21</v>
      </c>
      <c r="R1148" s="81">
        <v>225.9</v>
      </c>
      <c r="S1148" s="81">
        <v>225.9</v>
      </c>
      <c r="T1148" s="64">
        <f t="shared" si="113"/>
        <v>-37.099999999999994</v>
      </c>
      <c r="U1148" s="81">
        <f t="shared" si="114"/>
        <v>95.1</v>
      </c>
      <c r="V1148" s="81">
        <f t="shared" si="115"/>
        <v>93.7</v>
      </c>
    </row>
    <row r="1149" spans="1:22" x14ac:dyDescent="0.25">
      <c r="A1149" s="51" t="s">
        <v>4300</v>
      </c>
      <c r="B1149" s="92" t="s">
        <v>1821</v>
      </c>
      <c r="C1149" s="77" t="s">
        <v>123</v>
      </c>
      <c r="D1149" s="78">
        <v>81406</v>
      </c>
      <c r="E1149" s="79" t="s">
        <v>476</v>
      </c>
      <c r="F1149" s="80" t="s">
        <v>120</v>
      </c>
      <c r="G1149" s="101">
        <v>20</v>
      </c>
      <c r="H1149" s="81">
        <v>20</v>
      </c>
      <c r="I1149" s="116">
        <v>29.31</v>
      </c>
      <c r="J1149" s="81">
        <v>24.5</v>
      </c>
      <c r="K1149" s="116">
        <v>11.21</v>
      </c>
      <c r="L1149" s="81">
        <v>9.3699999999999992</v>
      </c>
      <c r="M1149" s="81">
        <f t="shared" si="120"/>
        <v>677.4</v>
      </c>
      <c r="N1149" s="81">
        <f t="shared" si="121"/>
        <v>677.4</v>
      </c>
      <c r="O1149" s="38"/>
      <c r="P1149" s="81">
        <v>29.31</v>
      </c>
      <c r="Q1149" s="81">
        <v>11.21</v>
      </c>
      <c r="R1149" s="81">
        <v>810.4</v>
      </c>
      <c r="S1149" s="81">
        <v>810.4</v>
      </c>
      <c r="T1149" s="64">
        <f t="shared" si="113"/>
        <v>-133</v>
      </c>
      <c r="U1149" s="81">
        <f t="shared" si="114"/>
        <v>490</v>
      </c>
      <c r="V1149" s="81">
        <f t="shared" si="115"/>
        <v>187.4</v>
      </c>
    </row>
    <row r="1150" spans="1:22" x14ac:dyDescent="0.25">
      <c r="A1150" s="51" t="s">
        <v>4301</v>
      </c>
      <c r="B1150" s="92" t="s">
        <v>1822</v>
      </c>
      <c r="C1150" s="77" t="s">
        <v>123</v>
      </c>
      <c r="D1150" s="78">
        <v>81408</v>
      </c>
      <c r="E1150" s="79" t="s">
        <v>1418</v>
      </c>
      <c r="F1150" s="80" t="s">
        <v>120</v>
      </c>
      <c r="G1150" s="101">
        <v>9</v>
      </c>
      <c r="H1150" s="81">
        <v>9</v>
      </c>
      <c r="I1150" s="116">
        <v>88.05</v>
      </c>
      <c r="J1150" s="81">
        <v>73.61</v>
      </c>
      <c r="K1150" s="116">
        <v>16.82</v>
      </c>
      <c r="L1150" s="81">
        <v>14.06</v>
      </c>
      <c r="M1150" s="81">
        <f t="shared" si="120"/>
        <v>789.03</v>
      </c>
      <c r="N1150" s="81">
        <f t="shared" si="121"/>
        <v>789.03</v>
      </c>
      <c r="O1150" s="38"/>
      <c r="P1150" s="81">
        <v>88.05</v>
      </c>
      <c r="Q1150" s="81">
        <v>16.82</v>
      </c>
      <c r="R1150" s="81">
        <v>943.83</v>
      </c>
      <c r="S1150" s="81">
        <v>943.83</v>
      </c>
      <c r="T1150" s="64">
        <f t="shared" si="113"/>
        <v>-154.80000000000007</v>
      </c>
      <c r="U1150" s="81">
        <f t="shared" si="114"/>
        <v>662.49</v>
      </c>
      <c r="V1150" s="81">
        <f t="shared" si="115"/>
        <v>126.54</v>
      </c>
    </row>
    <row r="1151" spans="1:22" x14ac:dyDescent="0.25">
      <c r="A1151" s="51" t="s">
        <v>4302</v>
      </c>
      <c r="B1151" s="92" t="s">
        <v>1823</v>
      </c>
      <c r="C1151" s="77" t="s">
        <v>123</v>
      </c>
      <c r="D1151" s="78">
        <v>81421</v>
      </c>
      <c r="E1151" s="79" t="s">
        <v>1102</v>
      </c>
      <c r="F1151" s="80" t="s">
        <v>120</v>
      </c>
      <c r="G1151" s="101">
        <v>21</v>
      </c>
      <c r="H1151" s="81">
        <v>21</v>
      </c>
      <c r="I1151" s="116">
        <v>8.5299999999999994</v>
      </c>
      <c r="J1151" s="81">
        <v>7.13</v>
      </c>
      <c r="K1151" s="116">
        <v>7.1</v>
      </c>
      <c r="L1151" s="81">
        <v>5.93</v>
      </c>
      <c r="M1151" s="81">
        <f t="shared" si="120"/>
        <v>274.26</v>
      </c>
      <c r="N1151" s="81">
        <f t="shared" si="121"/>
        <v>274.26</v>
      </c>
      <c r="O1151" s="38"/>
      <c r="P1151" s="81">
        <v>8.5299999999999994</v>
      </c>
      <c r="Q1151" s="81">
        <v>7.1</v>
      </c>
      <c r="R1151" s="81">
        <v>328.23</v>
      </c>
      <c r="S1151" s="81">
        <v>328.23</v>
      </c>
      <c r="T1151" s="64">
        <f t="shared" si="113"/>
        <v>-53.970000000000027</v>
      </c>
      <c r="U1151" s="81">
        <f t="shared" si="114"/>
        <v>149.72999999999999</v>
      </c>
      <c r="V1151" s="81">
        <f t="shared" si="115"/>
        <v>124.53</v>
      </c>
    </row>
    <row r="1152" spans="1:22" x14ac:dyDescent="0.25">
      <c r="A1152" s="51" t="s">
        <v>4303</v>
      </c>
      <c r="B1152" s="92" t="s">
        <v>1824</v>
      </c>
      <c r="C1152" s="77" t="s">
        <v>123</v>
      </c>
      <c r="D1152" s="78">
        <v>81424</v>
      </c>
      <c r="E1152" s="79" t="s">
        <v>470</v>
      </c>
      <c r="F1152" s="80" t="s">
        <v>120</v>
      </c>
      <c r="G1152" s="101">
        <v>2</v>
      </c>
      <c r="H1152" s="81">
        <v>2</v>
      </c>
      <c r="I1152" s="116">
        <v>9.9600000000000009</v>
      </c>
      <c r="J1152" s="81">
        <v>8.32</v>
      </c>
      <c r="K1152" s="116">
        <v>11.21</v>
      </c>
      <c r="L1152" s="81">
        <v>9.3699999999999992</v>
      </c>
      <c r="M1152" s="81">
        <f t="shared" si="120"/>
        <v>35.380000000000003</v>
      </c>
      <c r="N1152" s="81">
        <f t="shared" si="121"/>
        <v>35.380000000000003</v>
      </c>
      <c r="O1152" s="38"/>
      <c r="P1152" s="81">
        <v>9.9600000000000009</v>
      </c>
      <c r="Q1152" s="81">
        <v>11.21</v>
      </c>
      <c r="R1152" s="81">
        <v>42.34</v>
      </c>
      <c r="S1152" s="81">
        <v>42.34</v>
      </c>
      <c r="T1152" s="64">
        <f t="shared" si="113"/>
        <v>-6.9600000000000009</v>
      </c>
      <c r="U1152" s="81">
        <f t="shared" si="114"/>
        <v>16.64</v>
      </c>
      <c r="V1152" s="81">
        <f t="shared" si="115"/>
        <v>18.739999999999998</v>
      </c>
    </row>
    <row r="1153" spans="1:22" x14ac:dyDescent="0.25">
      <c r="A1153" s="51" t="s">
        <v>4304</v>
      </c>
      <c r="B1153" s="92" t="s">
        <v>1825</v>
      </c>
      <c r="C1153" s="77" t="s">
        <v>123</v>
      </c>
      <c r="D1153" s="78">
        <v>81425</v>
      </c>
      <c r="E1153" s="79" t="s">
        <v>1420</v>
      </c>
      <c r="F1153" s="80" t="s">
        <v>120</v>
      </c>
      <c r="G1153" s="101">
        <v>1</v>
      </c>
      <c r="H1153" s="81">
        <v>1</v>
      </c>
      <c r="I1153" s="116">
        <v>16.190000000000001</v>
      </c>
      <c r="J1153" s="81">
        <v>13.53</v>
      </c>
      <c r="K1153" s="116">
        <v>11.21</v>
      </c>
      <c r="L1153" s="81">
        <v>9.3699999999999992</v>
      </c>
      <c r="M1153" s="81">
        <f t="shared" si="120"/>
        <v>22.9</v>
      </c>
      <c r="N1153" s="81">
        <f t="shared" si="121"/>
        <v>22.9</v>
      </c>
      <c r="O1153" s="38"/>
      <c r="P1153" s="81">
        <v>16.190000000000001</v>
      </c>
      <c r="Q1153" s="81">
        <v>11.21</v>
      </c>
      <c r="R1153" s="81">
        <v>27.4</v>
      </c>
      <c r="S1153" s="81">
        <v>27.4</v>
      </c>
      <c r="T1153" s="64">
        <f t="shared" si="113"/>
        <v>-4.5</v>
      </c>
      <c r="U1153" s="81">
        <f t="shared" si="114"/>
        <v>13.53</v>
      </c>
      <c r="V1153" s="81">
        <f t="shared" si="115"/>
        <v>9.3699999999999992</v>
      </c>
    </row>
    <row r="1154" spans="1:22" x14ac:dyDescent="0.25">
      <c r="A1154" s="51" t="s">
        <v>4305</v>
      </c>
      <c r="B1154" s="92" t="s">
        <v>1826</v>
      </c>
      <c r="C1154" s="77" t="s">
        <v>123</v>
      </c>
      <c r="D1154" s="78">
        <v>81427</v>
      </c>
      <c r="E1154" s="79" t="s">
        <v>1827</v>
      </c>
      <c r="F1154" s="80" t="s">
        <v>120</v>
      </c>
      <c r="G1154" s="101">
        <v>1</v>
      </c>
      <c r="H1154" s="81">
        <v>1</v>
      </c>
      <c r="I1154" s="116">
        <v>56.63</v>
      </c>
      <c r="J1154" s="81">
        <v>47.34</v>
      </c>
      <c r="K1154" s="116">
        <v>16.82</v>
      </c>
      <c r="L1154" s="81">
        <v>14.06</v>
      </c>
      <c r="M1154" s="81">
        <f t="shared" si="120"/>
        <v>61.4</v>
      </c>
      <c r="N1154" s="81">
        <f t="shared" si="121"/>
        <v>61.4</v>
      </c>
      <c r="O1154" s="38"/>
      <c r="P1154" s="81">
        <v>56.63</v>
      </c>
      <c r="Q1154" s="81">
        <v>16.82</v>
      </c>
      <c r="R1154" s="81">
        <v>73.45</v>
      </c>
      <c r="S1154" s="81">
        <v>73.45</v>
      </c>
      <c r="T1154" s="64">
        <f t="shared" si="113"/>
        <v>-12.050000000000004</v>
      </c>
      <c r="U1154" s="81">
        <f t="shared" si="114"/>
        <v>47.34</v>
      </c>
      <c r="V1154" s="81">
        <f t="shared" si="115"/>
        <v>14.06</v>
      </c>
    </row>
    <row r="1155" spans="1:22" x14ac:dyDescent="0.25">
      <c r="A1155" s="51" t="s">
        <v>4306</v>
      </c>
      <c r="B1155" s="92" t="s">
        <v>1828</v>
      </c>
      <c r="C1155" s="77" t="s">
        <v>123</v>
      </c>
      <c r="D1155" s="78">
        <v>81428</v>
      </c>
      <c r="E1155" s="79" t="s">
        <v>1829</v>
      </c>
      <c r="F1155" s="80" t="s">
        <v>120</v>
      </c>
      <c r="G1155" s="101">
        <v>2</v>
      </c>
      <c r="H1155" s="81">
        <v>2</v>
      </c>
      <c r="I1155" s="116">
        <v>77.14</v>
      </c>
      <c r="J1155" s="81">
        <v>64.489999999999995</v>
      </c>
      <c r="K1155" s="116">
        <v>16.82</v>
      </c>
      <c r="L1155" s="81">
        <v>14.06</v>
      </c>
      <c r="M1155" s="81">
        <f t="shared" si="120"/>
        <v>157.1</v>
      </c>
      <c r="N1155" s="81">
        <f t="shared" si="121"/>
        <v>157.1</v>
      </c>
      <c r="O1155" s="38"/>
      <c r="P1155" s="81">
        <v>77.14</v>
      </c>
      <c r="Q1155" s="81">
        <v>16.82</v>
      </c>
      <c r="R1155" s="81">
        <v>187.92</v>
      </c>
      <c r="S1155" s="81">
        <v>187.92</v>
      </c>
      <c r="T1155" s="64">
        <f t="shared" si="113"/>
        <v>-30.819999999999993</v>
      </c>
      <c r="U1155" s="81">
        <f t="shared" si="114"/>
        <v>128.97999999999999</v>
      </c>
      <c r="V1155" s="81">
        <f t="shared" si="115"/>
        <v>28.12</v>
      </c>
    </row>
    <row r="1156" spans="1:22" x14ac:dyDescent="0.3">
      <c r="A1156" s="51" t="s">
        <v>4307</v>
      </c>
      <c r="B1156" s="92" t="s">
        <v>1830</v>
      </c>
      <c r="C1156" s="77" t="s">
        <v>123</v>
      </c>
      <c r="D1156" s="78">
        <v>81444</v>
      </c>
      <c r="E1156" s="79" t="s">
        <v>468</v>
      </c>
      <c r="F1156" s="80" t="s">
        <v>120</v>
      </c>
      <c r="G1156" s="101">
        <v>1</v>
      </c>
      <c r="H1156" s="81">
        <v>1</v>
      </c>
      <c r="I1156" s="116">
        <v>12.59</v>
      </c>
      <c r="J1156" s="81">
        <v>10.52</v>
      </c>
      <c r="K1156" s="116">
        <v>7.1</v>
      </c>
      <c r="L1156" s="81">
        <v>5.93</v>
      </c>
      <c r="M1156" s="81">
        <f t="shared" si="120"/>
        <v>16.45</v>
      </c>
      <c r="N1156" s="81">
        <f t="shared" si="121"/>
        <v>16.45</v>
      </c>
      <c r="O1156" s="48"/>
      <c r="P1156" s="81">
        <v>12.59</v>
      </c>
      <c r="Q1156" s="81">
        <v>7.1</v>
      </c>
      <c r="R1156" s="81">
        <v>19.690000000000001</v>
      </c>
      <c r="S1156" s="81">
        <v>19.690000000000001</v>
      </c>
      <c r="T1156" s="64">
        <f t="shared" si="113"/>
        <v>-3.240000000000002</v>
      </c>
      <c r="U1156" s="81">
        <f t="shared" si="114"/>
        <v>10.52</v>
      </c>
      <c r="V1156" s="81">
        <f t="shared" si="115"/>
        <v>5.93</v>
      </c>
    </row>
    <row r="1157" spans="1:22" x14ac:dyDescent="0.25">
      <c r="A1157" s="51" t="s">
        <v>4308</v>
      </c>
      <c r="B1157" s="92" t="s">
        <v>1831</v>
      </c>
      <c r="C1157" s="77" t="s">
        <v>123</v>
      </c>
      <c r="D1157" s="78">
        <v>81445</v>
      </c>
      <c r="E1157" s="79" t="s">
        <v>466</v>
      </c>
      <c r="F1157" s="80" t="s">
        <v>120</v>
      </c>
      <c r="G1157" s="101">
        <v>2</v>
      </c>
      <c r="H1157" s="81">
        <v>2</v>
      </c>
      <c r="I1157" s="116">
        <v>11.47</v>
      </c>
      <c r="J1157" s="81">
        <v>9.59</v>
      </c>
      <c r="K1157" s="116">
        <v>7.1</v>
      </c>
      <c r="L1157" s="81">
        <v>5.93</v>
      </c>
      <c r="M1157" s="81">
        <f t="shared" si="120"/>
        <v>31.04</v>
      </c>
      <c r="N1157" s="81">
        <f t="shared" si="121"/>
        <v>31.04</v>
      </c>
      <c r="O1157" s="38"/>
      <c r="P1157" s="81">
        <v>11.47</v>
      </c>
      <c r="Q1157" s="81">
        <v>7.1</v>
      </c>
      <c r="R1157" s="81">
        <v>37.14</v>
      </c>
      <c r="S1157" s="81">
        <v>37.14</v>
      </c>
      <c r="T1157" s="64">
        <f t="shared" si="113"/>
        <v>-6.1000000000000014</v>
      </c>
      <c r="U1157" s="81">
        <f t="shared" si="114"/>
        <v>19.18</v>
      </c>
      <c r="V1157" s="81">
        <f t="shared" si="115"/>
        <v>11.86</v>
      </c>
    </row>
    <row r="1158" spans="1:22" x14ac:dyDescent="0.25">
      <c r="A1158" s="51" t="s">
        <v>4309</v>
      </c>
      <c r="B1158" s="94" t="s">
        <v>1832</v>
      </c>
      <c r="C1158" s="98"/>
      <c r="D1158" s="98"/>
      <c r="E1158" s="87" t="s">
        <v>1833</v>
      </c>
      <c r="F1158" s="98"/>
      <c r="G1158" s="103"/>
      <c r="H1158" s="88"/>
      <c r="I1158" s="115"/>
      <c r="J1158" s="88"/>
      <c r="K1158" s="115"/>
      <c r="L1158" s="88"/>
      <c r="M1158" s="89">
        <f>SUM(M1159:M1160)</f>
        <v>267.53999999999996</v>
      </c>
      <c r="N1158" s="89">
        <f>SUM(N1159:N1160)</f>
        <v>267.53999999999996</v>
      </c>
      <c r="O1158" s="38"/>
      <c r="P1158" s="88"/>
      <c r="Q1158" s="88"/>
      <c r="R1158" s="89">
        <v>320</v>
      </c>
      <c r="S1158" s="89">
        <v>320</v>
      </c>
      <c r="T1158" s="64">
        <f t="shared" si="113"/>
        <v>-52.460000000000036</v>
      </c>
      <c r="U1158" s="81">
        <f t="shared" si="114"/>
        <v>0</v>
      </c>
      <c r="V1158" s="81">
        <f t="shared" si="115"/>
        <v>0</v>
      </c>
    </row>
    <row r="1159" spans="1:22" x14ac:dyDescent="0.25">
      <c r="A1159" s="51" t="s">
        <v>4310</v>
      </c>
      <c r="B1159" s="92" t="s">
        <v>1834</v>
      </c>
      <c r="C1159" s="77" t="s">
        <v>123</v>
      </c>
      <c r="D1159" s="78">
        <v>81466</v>
      </c>
      <c r="E1159" s="79" t="s">
        <v>1835</v>
      </c>
      <c r="F1159" s="80" t="s">
        <v>120</v>
      </c>
      <c r="G1159" s="101">
        <v>1</v>
      </c>
      <c r="H1159" s="81">
        <v>1</v>
      </c>
      <c r="I1159" s="116">
        <v>83.25</v>
      </c>
      <c r="J1159" s="81">
        <v>69.599999999999994</v>
      </c>
      <c r="K1159" s="116">
        <v>5.23</v>
      </c>
      <c r="L1159" s="81">
        <v>4.37</v>
      </c>
      <c r="M1159" s="81">
        <f>TRUNC(((J1159*G1159)+(L1159*G1159)),2)</f>
        <v>73.97</v>
      </c>
      <c r="N1159" s="81">
        <f>TRUNC(((J1159*H1159)+(L1159*H1159)),2)</f>
        <v>73.97</v>
      </c>
      <c r="O1159" s="38"/>
      <c r="P1159" s="81">
        <v>83.25</v>
      </c>
      <c r="Q1159" s="81">
        <v>5.23</v>
      </c>
      <c r="R1159" s="81">
        <v>88.48</v>
      </c>
      <c r="S1159" s="81">
        <v>88.48</v>
      </c>
      <c r="T1159" s="64">
        <f t="shared" si="113"/>
        <v>-14.510000000000005</v>
      </c>
      <c r="U1159" s="81">
        <f t="shared" si="114"/>
        <v>69.599999999999994</v>
      </c>
      <c r="V1159" s="81">
        <f t="shared" si="115"/>
        <v>4.37</v>
      </c>
    </row>
    <row r="1160" spans="1:22" ht="24" x14ac:dyDescent="0.3">
      <c r="A1160" s="51" t="s">
        <v>4311</v>
      </c>
      <c r="B1160" s="92" t="s">
        <v>1836</v>
      </c>
      <c r="C1160" s="77" t="s">
        <v>194</v>
      </c>
      <c r="D1160" s="78">
        <v>89615</v>
      </c>
      <c r="E1160" s="82" t="s">
        <v>3126</v>
      </c>
      <c r="F1160" s="80" t="s">
        <v>120</v>
      </c>
      <c r="G1160" s="101">
        <v>1</v>
      </c>
      <c r="H1160" s="81">
        <v>1</v>
      </c>
      <c r="I1160" s="116">
        <v>226.41</v>
      </c>
      <c r="J1160" s="81">
        <v>189.3</v>
      </c>
      <c r="K1160" s="116">
        <v>5.1100000000000003</v>
      </c>
      <c r="L1160" s="81">
        <v>4.2699999999999996</v>
      </c>
      <c r="M1160" s="81">
        <f>TRUNC(((J1160*G1160)+(L1160*G1160)),2)</f>
        <v>193.57</v>
      </c>
      <c r="N1160" s="81">
        <f>TRUNC(((J1160*H1160)+(L1160*H1160)),2)</f>
        <v>193.57</v>
      </c>
      <c r="O1160" s="48"/>
      <c r="P1160" s="81">
        <v>226.41</v>
      </c>
      <c r="Q1160" s="81">
        <v>5.1100000000000003</v>
      </c>
      <c r="R1160" s="81">
        <v>231.52</v>
      </c>
      <c r="S1160" s="81">
        <v>231.52</v>
      </c>
      <c r="T1160" s="64">
        <f t="shared" si="113"/>
        <v>-37.950000000000017</v>
      </c>
      <c r="U1160" s="81">
        <f t="shared" si="114"/>
        <v>189.3</v>
      </c>
      <c r="V1160" s="81">
        <f t="shared" si="115"/>
        <v>4.2699999999999996</v>
      </c>
    </row>
    <row r="1161" spans="1:22" x14ac:dyDescent="0.25">
      <c r="A1161" s="51" t="s">
        <v>4312</v>
      </c>
      <c r="B1161" s="94" t="s">
        <v>1837</v>
      </c>
      <c r="C1161" s="98"/>
      <c r="D1161" s="98"/>
      <c r="E1161" s="87" t="s">
        <v>484</v>
      </c>
      <c r="F1161" s="98"/>
      <c r="G1161" s="103"/>
      <c r="H1161" s="88"/>
      <c r="I1161" s="115"/>
      <c r="J1161" s="88"/>
      <c r="K1161" s="115"/>
      <c r="L1161" s="88"/>
      <c r="M1161" s="89">
        <f>SUM(M1162:M1163)</f>
        <v>1320.12</v>
      </c>
      <c r="N1161" s="89">
        <f>SUM(N1162:N1163)</f>
        <v>1320.12</v>
      </c>
      <c r="O1161" s="38"/>
      <c r="P1161" s="88"/>
      <c r="Q1161" s="88"/>
      <c r="R1161" s="89">
        <v>1578.96</v>
      </c>
      <c r="S1161" s="89">
        <v>1578.96</v>
      </c>
      <c r="T1161" s="64">
        <f t="shared" si="113"/>
        <v>-258.84000000000015</v>
      </c>
      <c r="U1161" s="81">
        <f t="shared" si="114"/>
        <v>0</v>
      </c>
      <c r="V1161" s="81">
        <f t="shared" si="115"/>
        <v>0</v>
      </c>
    </row>
    <row r="1162" spans="1:22" x14ac:dyDescent="0.25">
      <c r="A1162" s="51" t="s">
        <v>4313</v>
      </c>
      <c r="B1162" s="92" t="s">
        <v>1838</v>
      </c>
      <c r="C1162" s="77" t="s">
        <v>123</v>
      </c>
      <c r="D1162" s="78">
        <v>81501</v>
      </c>
      <c r="E1162" s="79" t="s">
        <v>486</v>
      </c>
      <c r="F1162" s="80" t="s">
        <v>120</v>
      </c>
      <c r="G1162" s="101">
        <v>12</v>
      </c>
      <c r="H1162" s="81">
        <v>12</v>
      </c>
      <c r="I1162" s="116">
        <v>68.81</v>
      </c>
      <c r="J1162" s="81">
        <v>57.53</v>
      </c>
      <c r="K1162" s="116">
        <v>0</v>
      </c>
      <c r="L1162" s="81">
        <v>0</v>
      </c>
      <c r="M1162" s="81">
        <f>TRUNC(((J1162*G1162)+(L1162*G1162)),2)</f>
        <v>690.36</v>
      </c>
      <c r="N1162" s="81">
        <f>TRUNC(((J1162*H1162)+(L1162*H1162)),2)</f>
        <v>690.36</v>
      </c>
      <c r="O1162" s="38"/>
      <c r="P1162" s="81">
        <v>68.81</v>
      </c>
      <c r="Q1162" s="81">
        <v>0</v>
      </c>
      <c r="R1162" s="81">
        <v>825.72</v>
      </c>
      <c r="S1162" s="81">
        <v>825.72</v>
      </c>
      <c r="T1162" s="64">
        <f t="shared" si="113"/>
        <v>-135.36000000000001</v>
      </c>
      <c r="U1162" s="81">
        <f t="shared" si="114"/>
        <v>690.36</v>
      </c>
      <c r="V1162" s="81">
        <f t="shared" si="115"/>
        <v>0</v>
      </c>
    </row>
    <row r="1163" spans="1:22" x14ac:dyDescent="0.25">
      <c r="A1163" s="51" t="s">
        <v>4314</v>
      </c>
      <c r="B1163" s="92" t="s">
        <v>1839</v>
      </c>
      <c r="C1163" s="77" t="s">
        <v>123</v>
      </c>
      <c r="D1163" s="78">
        <v>81504</v>
      </c>
      <c r="E1163" s="79" t="s">
        <v>488</v>
      </c>
      <c r="F1163" s="80" t="s">
        <v>120</v>
      </c>
      <c r="G1163" s="101">
        <v>12</v>
      </c>
      <c r="H1163" s="81">
        <v>12</v>
      </c>
      <c r="I1163" s="116">
        <v>62.77</v>
      </c>
      <c r="J1163" s="81">
        <v>52.48</v>
      </c>
      <c r="K1163" s="116">
        <v>0</v>
      </c>
      <c r="L1163" s="81">
        <v>0</v>
      </c>
      <c r="M1163" s="81">
        <f>TRUNC(((J1163*G1163)+(L1163*G1163)),2)</f>
        <v>629.76</v>
      </c>
      <c r="N1163" s="81">
        <f>TRUNC(((J1163*H1163)+(L1163*H1163)),2)</f>
        <v>629.76</v>
      </c>
      <c r="O1163" s="38"/>
      <c r="P1163" s="81">
        <v>62.77</v>
      </c>
      <c r="Q1163" s="81">
        <v>0</v>
      </c>
      <c r="R1163" s="81">
        <v>753.24</v>
      </c>
      <c r="S1163" s="81">
        <v>753.24</v>
      </c>
      <c r="T1163" s="64">
        <f t="shared" si="113"/>
        <v>-123.48000000000002</v>
      </c>
      <c r="U1163" s="81">
        <f t="shared" si="114"/>
        <v>629.76</v>
      </c>
      <c r="V1163" s="81">
        <f t="shared" si="115"/>
        <v>0</v>
      </c>
    </row>
    <row r="1164" spans="1:22" x14ac:dyDescent="0.25">
      <c r="A1164" s="51" t="s">
        <v>4315</v>
      </c>
      <c r="B1164" s="94" t="s">
        <v>1840</v>
      </c>
      <c r="C1164" s="98"/>
      <c r="D1164" s="98"/>
      <c r="E1164" s="87" t="s">
        <v>500</v>
      </c>
      <c r="F1164" s="98"/>
      <c r="G1164" s="103"/>
      <c r="H1164" s="88"/>
      <c r="I1164" s="115"/>
      <c r="J1164" s="88"/>
      <c r="K1164" s="115"/>
      <c r="L1164" s="88"/>
      <c r="M1164" s="89">
        <f>SUM(M1165:M1170)</f>
        <v>2369.02</v>
      </c>
      <c r="N1164" s="89">
        <f>SUM(N1165:N1170)</f>
        <v>2369.02</v>
      </c>
      <c r="O1164" s="38"/>
      <c r="P1164" s="88"/>
      <c r="Q1164" s="88"/>
      <c r="R1164" s="89">
        <v>2834.7</v>
      </c>
      <c r="S1164" s="89">
        <v>2834.7</v>
      </c>
      <c r="T1164" s="64">
        <f t="shared" si="113"/>
        <v>-465.67999999999984</v>
      </c>
      <c r="U1164" s="81">
        <f t="shared" si="114"/>
        <v>0</v>
      </c>
      <c r="V1164" s="81">
        <f t="shared" si="115"/>
        <v>0</v>
      </c>
    </row>
    <row r="1165" spans="1:22" ht="24" x14ac:dyDescent="0.3">
      <c r="A1165" s="51" t="s">
        <v>4316</v>
      </c>
      <c r="B1165" s="92" t="s">
        <v>1841</v>
      </c>
      <c r="C1165" s="77" t="s">
        <v>194</v>
      </c>
      <c r="D1165" s="78">
        <v>89370</v>
      </c>
      <c r="E1165" s="82" t="s">
        <v>3127</v>
      </c>
      <c r="F1165" s="80" t="s">
        <v>120</v>
      </c>
      <c r="G1165" s="101">
        <v>2</v>
      </c>
      <c r="H1165" s="81">
        <v>2</v>
      </c>
      <c r="I1165" s="116">
        <v>9.07</v>
      </c>
      <c r="J1165" s="81">
        <v>7.58</v>
      </c>
      <c r="K1165" s="116">
        <v>6.76</v>
      </c>
      <c r="L1165" s="81">
        <v>5.65</v>
      </c>
      <c r="M1165" s="81">
        <f t="shared" ref="M1165:M1170" si="122">TRUNC(((J1165*G1165)+(L1165*G1165)),2)</f>
        <v>26.46</v>
      </c>
      <c r="N1165" s="81">
        <f t="shared" ref="N1165:N1170" si="123">TRUNC(((J1165*H1165)+(L1165*H1165)),2)</f>
        <v>26.46</v>
      </c>
      <c r="O1165" s="48"/>
      <c r="P1165" s="81">
        <v>9.07</v>
      </c>
      <c r="Q1165" s="81">
        <v>6.76</v>
      </c>
      <c r="R1165" s="81">
        <v>31.66</v>
      </c>
      <c r="S1165" s="81">
        <v>31.66</v>
      </c>
      <c r="T1165" s="64">
        <f t="shared" ref="T1165:T1228" si="124">N1165-S1165</f>
        <v>-5.1999999999999993</v>
      </c>
      <c r="U1165" s="81">
        <f t="shared" si="114"/>
        <v>15.16</v>
      </c>
      <c r="V1165" s="81">
        <f t="shared" si="115"/>
        <v>11.3</v>
      </c>
    </row>
    <row r="1166" spans="1:22" x14ac:dyDescent="0.25">
      <c r="A1166" s="51" t="s">
        <v>4317</v>
      </c>
      <c r="B1166" s="92" t="s">
        <v>1842</v>
      </c>
      <c r="C1166" s="77" t="s">
        <v>123</v>
      </c>
      <c r="D1166" s="78">
        <v>81537</v>
      </c>
      <c r="E1166" s="79" t="s">
        <v>1843</v>
      </c>
      <c r="F1166" s="80" t="s">
        <v>120</v>
      </c>
      <c r="G1166" s="101">
        <v>20</v>
      </c>
      <c r="H1166" s="81">
        <v>20</v>
      </c>
      <c r="I1166" s="116">
        <v>4.29</v>
      </c>
      <c r="J1166" s="81">
        <v>3.58</v>
      </c>
      <c r="K1166" s="116">
        <v>6.72</v>
      </c>
      <c r="L1166" s="81">
        <v>5.61</v>
      </c>
      <c r="M1166" s="81">
        <f t="shared" si="122"/>
        <v>183.8</v>
      </c>
      <c r="N1166" s="81">
        <f t="shared" si="123"/>
        <v>183.8</v>
      </c>
      <c r="O1166" s="38"/>
      <c r="P1166" s="81">
        <v>4.29</v>
      </c>
      <c r="Q1166" s="81">
        <v>6.72</v>
      </c>
      <c r="R1166" s="81">
        <v>220.2</v>
      </c>
      <c r="S1166" s="81">
        <v>220.2</v>
      </c>
      <c r="T1166" s="64">
        <f t="shared" si="124"/>
        <v>-36.399999999999977</v>
      </c>
      <c r="U1166" s="81">
        <f t="shared" si="114"/>
        <v>71.599999999999994</v>
      </c>
      <c r="V1166" s="81">
        <f t="shared" si="115"/>
        <v>112.2</v>
      </c>
    </row>
    <row r="1167" spans="1:22" x14ac:dyDescent="0.25">
      <c r="A1167" s="51" t="s">
        <v>4318</v>
      </c>
      <c r="B1167" s="92" t="s">
        <v>1844</v>
      </c>
      <c r="C1167" s="77" t="s">
        <v>123</v>
      </c>
      <c r="D1167" s="78">
        <v>81538</v>
      </c>
      <c r="E1167" s="79" t="s">
        <v>1845</v>
      </c>
      <c r="F1167" s="80" t="s">
        <v>120</v>
      </c>
      <c r="G1167" s="101">
        <v>29</v>
      </c>
      <c r="H1167" s="81">
        <v>29</v>
      </c>
      <c r="I1167" s="116">
        <v>8.86</v>
      </c>
      <c r="J1167" s="81">
        <v>7.4</v>
      </c>
      <c r="K1167" s="116">
        <v>6.72</v>
      </c>
      <c r="L1167" s="81">
        <v>5.61</v>
      </c>
      <c r="M1167" s="81">
        <f t="shared" si="122"/>
        <v>377.29</v>
      </c>
      <c r="N1167" s="81">
        <f t="shared" si="123"/>
        <v>377.29</v>
      </c>
      <c r="O1167" s="38"/>
      <c r="P1167" s="81">
        <v>8.86</v>
      </c>
      <c r="Q1167" s="81">
        <v>6.72</v>
      </c>
      <c r="R1167" s="81">
        <v>451.82</v>
      </c>
      <c r="S1167" s="81">
        <v>451.82</v>
      </c>
      <c r="T1167" s="64">
        <f t="shared" si="124"/>
        <v>-74.529999999999973</v>
      </c>
      <c r="U1167" s="81">
        <f t="shared" ref="U1167:U1230" si="125">TRUNC(J1167*H1167,2)</f>
        <v>214.6</v>
      </c>
      <c r="V1167" s="81">
        <f t="shared" ref="V1167:V1230" si="126">TRUNC(L1167*H1167,2)</f>
        <v>162.69</v>
      </c>
    </row>
    <row r="1168" spans="1:22" ht="24" x14ac:dyDescent="0.3">
      <c r="A1168" s="51" t="s">
        <v>4319</v>
      </c>
      <c r="B1168" s="92" t="s">
        <v>1846</v>
      </c>
      <c r="C1168" s="77" t="s">
        <v>194</v>
      </c>
      <c r="D1168" s="78">
        <v>89503</v>
      </c>
      <c r="E1168" s="79" t="s">
        <v>1847</v>
      </c>
      <c r="F1168" s="80" t="s">
        <v>120</v>
      </c>
      <c r="G1168" s="101">
        <v>17</v>
      </c>
      <c r="H1168" s="81">
        <v>17</v>
      </c>
      <c r="I1168" s="116">
        <v>20.55</v>
      </c>
      <c r="J1168" s="81">
        <v>17.18</v>
      </c>
      <c r="K1168" s="116">
        <v>4.7300000000000004</v>
      </c>
      <c r="L1168" s="81">
        <v>3.95</v>
      </c>
      <c r="M1168" s="81">
        <f t="shared" si="122"/>
        <v>359.21</v>
      </c>
      <c r="N1168" s="81">
        <f t="shared" si="123"/>
        <v>359.21</v>
      </c>
      <c r="O1168" s="48"/>
      <c r="P1168" s="81">
        <v>20.55</v>
      </c>
      <c r="Q1168" s="81">
        <v>4.7300000000000004</v>
      </c>
      <c r="R1168" s="81">
        <v>429.76</v>
      </c>
      <c r="S1168" s="81">
        <v>429.76</v>
      </c>
      <c r="T1168" s="64">
        <f t="shared" si="124"/>
        <v>-70.550000000000011</v>
      </c>
      <c r="U1168" s="81">
        <f t="shared" si="125"/>
        <v>292.06</v>
      </c>
      <c r="V1168" s="81">
        <f t="shared" si="126"/>
        <v>67.150000000000006</v>
      </c>
    </row>
    <row r="1169" spans="1:22" x14ac:dyDescent="0.25">
      <c r="A1169" s="51" t="s">
        <v>4320</v>
      </c>
      <c r="B1169" s="92" t="s">
        <v>1848</v>
      </c>
      <c r="C1169" s="77" t="s">
        <v>123</v>
      </c>
      <c r="D1169" s="78">
        <v>81541</v>
      </c>
      <c r="E1169" s="79" t="s">
        <v>1849</v>
      </c>
      <c r="F1169" s="80" t="s">
        <v>120</v>
      </c>
      <c r="G1169" s="101">
        <v>6</v>
      </c>
      <c r="H1169" s="81">
        <v>6</v>
      </c>
      <c r="I1169" s="116">
        <v>36.6</v>
      </c>
      <c r="J1169" s="81">
        <v>30.6</v>
      </c>
      <c r="K1169" s="116">
        <v>10.46</v>
      </c>
      <c r="L1169" s="81">
        <v>8.74</v>
      </c>
      <c r="M1169" s="81">
        <f t="shared" si="122"/>
        <v>236.04</v>
      </c>
      <c r="N1169" s="81">
        <f t="shared" si="123"/>
        <v>236.04</v>
      </c>
      <c r="O1169" s="38"/>
      <c r="P1169" s="81">
        <v>36.6</v>
      </c>
      <c r="Q1169" s="81">
        <v>10.46</v>
      </c>
      <c r="R1169" s="81">
        <v>282.36</v>
      </c>
      <c r="S1169" s="81">
        <v>282.36</v>
      </c>
      <c r="T1169" s="64">
        <f t="shared" si="124"/>
        <v>-46.320000000000022</v>
      </c>
      <c r="U1169" s="81">
        <f t="shared" si="125"/>
        <v>183.6</v>
      </c>
      <c r="V1169" s="81">
        <f t="shared" si="126"/>
        <v>52.44</v>
      </c>
    </row>
    <row r="1170" spans="1:22" ht="24" x14ac:dyDescent="0.3">
      <c r="A1170" s="51" t="s">
        <v>4321</v>
      </c>
      <c r="B1170" s="92" t="s">
        <v>1850</v>
      </c>
      <c r="C1170" s="77" t="s">
        <v>194</v>
      </c>
      <c r="D1170" s="78">
        <v>89525</v>
      </c>
      <c r="E1170" s="79" t="s">
        <v>1851</v>
      </c>
      <c r="F1170" s="80" t="s">
        <v>120</v>
      </c>
      <c r="G1170" s="101">
        <v>14</v>
      </c>
      <c r="H1170" s="81">
        <v>14</v>
      </c>
      <c r="I1170" s="116">
        <v>93.65</v>
      </c>
      <c r="J1170" s="81">
        <v>78.3</v>
      </c>
      <c r="K1170" s="116">
        <v>7.7</v>
      </c>
      <c r="L1170" s="81">
        <v>6.43</v>
      </c>
      <c r="M1170" s="81">
        <f t="shared" si="122"/>
        <v>1186.22</v>
      </c>
      <c r="N1170" s="81">
        <f t="shared" si="123"/>
        <v>1186.22</v>
      </c>
      <c r="O1170" s="48"/>
      <c r="P1170" s="81">
        <v>93.65</v>
      </c>
      <c r="Q1170" s="81">
        <v>7.7</v>
      </c>
      <c r="R1170" s="81">
        <v>1418.9</v>
      </c>
      <c r="S1170" s="81">
        <v>1418.9</v>
      </c>
      <c r="T1170" s="64">
        <f t="shared" si="124"/>
        <v>-232.68000000000006</v>
      </c>
      <c r="U1170" s="81">
        <f t="shared" si="125"/>
        <v>1096.2</v>
      </c>
      <c r="V1170" s="81">
        <f t="shared" si="126"/>
        <v>90.02</v>
      </c>
    </row>
    <row r="1171" spans="1:22" x14ac:dyDescent="0.25">
      <c r="A1171" s="51" t="s">
        <v>4322</v>
      </c>
      <c r="B1171" s="93" t="s">
        <v>1852</v>
      </c>
      <c r="C1171" s="97"/>
      <c r="D1171" s="97"/>
      <c r="E1171" s="83" t="s">
        <v>490</v>
      </c>
      <c r="F1171" s="97"/>
      <c r="G1171" s="102"/>
      <c r="H1171" s="84"/>
      <c r="I1171" s="115"/>
      <c r="J1171" s="84"/>
      <c r="K1171" s="115"/>
      <c r="L1171" s="84"/>
      <c r="M1171" s="85">
        <f>M1172+M1179+M1184+M1191+M1195+M1198+M1200+M1203</f>
        <v>43376.609999999993</v>
      </c>
      <c r="N1171" s="85">
        <f>N1172+N1179+N1184+N1191+N1195+N1198+N1200+N1203</f>
        <v>43376.609999999993</v>
      </c>
      <c r="O1171" s="38"/>
      <c r="P1171" s="84"/>
      <c r="Q1171" s="84"/>
      <c r="R1171" s="85">
        <v>51894.28</v>
      </c>
      <c r="S1171" s="85">
        <v>51894.28</v>
      </c>
      <c r="T1171" s="64">
        <f t="shared" si="124"/>
        <v>-8517.6700000000055</v>
      </c>
      <c r="U1171" s="81">
        <f t="shared" si="125"/>
        <v>0</v>
      </c>
      <c r="V1171" s="81">
        <f t="shared" si="126"/>
        <v>0</v>
      </c>
    </row>
    <row r="1172" spans="1:22" x14ac:dyDescent="0.25">
      <c r="A1172" s="51" t="s">
        <v>4323</v>
      </c>
      <c r="B1172" s="94" t="s">
        <v>1853</v>
      </c>
      <c r="C1172" s="98"/>
      <c r="D1172" s="98"/>
      <c r="E1172" s="87" t="s">
        <v>1109</v>
      </c>
      <c r="F1172" s="98"/>
      <c r="G1172" s="103"/>
      <c r="H1172" s="88"/>
      <c r="I1172" s="115"/>
      <c r="J1172" s="88"/>
      <c r="K1172" s="115"/>
      <c r="L1172" s="88"/>
      <c r="M1172" s="89">
        <f>SUM(M1173:M1178)</f>
        <v>1312.83</v>
      </c>
      <c r="N1172" s="89">
        <f>SUM(N1173:N1178)</f>
        <v>1312.83</v>
      </c>
      <c r="O1172" s="38"/>
      <c r="P1172" s="88"/>
      <c r="Q1172" s="88"/>
      <c r="R1172" s="89">
        <v>1570.53</v>
      </c>
      <c r="S1172" s="89">
        <v>1570.53</v>
      </c>
      <c r="T1172" s="64">
        <f t="shared" si="124"/>
        <v>-257.70000000000005</v>
      </c>
      <c r="U1172" s="81">
        <f t="shared" si="125"/>
        <v>0</v>
      </c>
      <c r="V1172" s="81">
        <f t="shared" si="126"/>
        <v>0</v>
      </c>
    </row>
    <row r="1173" spans="1:22" x14ac:dyDescent="0.25">
      <c r="A1173" s="51" t="s">
        <v>4324</v>
      </c>
      <c r="B1173" s="92" t="s">
        <v>1854</v>
      </c>
      <c r="C1173" s="77" t="s">
        <v>123</v>
      </c>
      <c r="D1173" s="78">
        <v>81663</v>
      </c>
      <c r="E1173" s="79" t="s">
        <v>530</v>
      </c>
      <c r="F1173" s="80" t="s">
        <v>120</v>
      </c>
      <c r="G1173" s="101">
        <v>13</v>
      </c>
      <c r="H1173" s="81">
        <v>13</v>
      </c>
      <c r="I1173" s="116">
        <v>38.799999999999997</v>
      </c>
      <c r="J1173" s="81">
        <v>32.44</v>
      </c>
      <c r="K1173" s="116">
        <v>8.2200000000000006</v>
      </c>
      <c r="L1173" s="81">
        <v>6.87</v>
      </c>
      <c r="M1173" s="81">
        <f t="shared" ref="M1173:M1178" si="127">TRUNC(((J1173*G1173)+(L1173*G1173)),2)</f>
        <v>511.03</v>
      </c>
      <c r="N1173" s="81">
        <f t="shared" ref="N1173:N1178" si="128">TRUNC(((J1173*H1173)+(L1173*H1173)),2)</f>
        <v>511.03</v>
      </c>
      <c r="O1173" s="38"/>
      <c r="P1173" s="81">
        <v>38.799999999999997</v>
      </c>
      <c r="Q1173" s="81">
        <v>8.2200000000000006</v>
      </c>
      <c r="R1173" s="81">
        <v>611.26</v>
      </c>
      <c r="S1173" s="81">
        <v>611.26</v>
      </c>
      <c r="T1173" s="64">
        <f t="shared" si="124"/>
        <v>-100.23000000000002</v>
      </c>
      <c r="U1173" s="81">
        <f t="shared" si="125"/>
        <v>421.72</v>
      </c>
      <c r="V1173" s="81">
        <f t="shared" si="126"/>
        <v>89.31</v>
      </c>
    </row>
    <row r="1174" spans="1:22" x14ac:dyDescent="0.25">
      <c r="A1174" s="51" t="s">
        <v>4325</v>
      </c>
      <c r="B1174" s="92" t="s">
        <v>1855</v>
      </c>
      <c r="C1174" s="77" t="s">
        <v>123</v>
      </c>
      <c r="D1174" s="78">
        <v>81696</v>
      </c>
      <c r="E1174" s="79" t="s">
        <v>1856</v>
      </c>
      <c r="F1174" s="80" t="s">
        <v>138</v>
      </c>
      <c r="G1174" s="101">
        <v>13</v>
      </c>
      <c r="H1174" s="81">
        <v>13</v>
      </c>
      <c r="I1174" s="116">
        <v>38.35</v>
      </c>
      <c r="J1174" s="81">
        <v>32.06</v>
      </c>
      <c r="K1174" s="116">
        <v>20.92</v>
      </c>
      <c r="L1174" s="81">
        <v>17.489999999999998</v>
      </c>
      <c r="M1174" s="81">
        <f t="shared" si="127"/>
        <v>644.15</v>
      </c>
      <c r="N1174" s="81">
        <f t="shared" si="128"/>
        <v>644.15</v>
      </c>
      <c r="O1174" s="38"/>
      <c r="P1174" s="81">
        <v>38.35</v>
      </c>
      <c r="Q1174" s="81">
        <v>20.92</v>
      </c>
      <c r="R1174" s="81">
        <v>770.51</v>
      </c>
      <c r="S1174" s="81">
        <v>770.51</v>
      </c>
      <c r="T1174" s="64">
        <f t="shared" si="124"/>
        <v>-126.36000000000001</v>
      </c>
      <c r="U1174" s="81">
        <f t="shared" si="125"/>
        <v>416.78</v>
      </c>
      <c r="V1174" s="81">
        <f t="shared" si="126"/>
        <v>227.37</v>
      </c>
    </row>
    <row r="1175" spans="1:22" x14ac:dyDescent="0.25">
      <c r="A1175" s="51" t="s">
        <v>4326</v>
      </c>
      <c r="B1175" s="92" t="s">
        <v>1857</v>
      </c>
      <c r="C1175" s="77" t="s">
        <v>123</v>
      </c>
      <c r="D1175" s="78">
        <v>81791</v>
      </c>
      <c r="E1175" s="79" t="s">
        <v>1858</v>
      </c>
      <c r="F1175" s="80" t="s">
        <v>120</v>
      </c>
      <c r="G1175" s="101">
        <v>13</v>
      </c>
      <c r="H1175" s="81">
        <v>13</v>
      </c>
      <c r="I1175" s="116">
        <v>6.53</v>
      </c>
      <c r="J1175" s="81">
        <v>5.45</v>
      </c>
      <c r="K1175" s="116">
        <v>2.98</v>
      </c>
      <c r="L1175" s="81">
        <v>2.4900000000000002</v>
      </c>
      <c r="M1175" s="81">
        <f t="shared" si="127"/>
        <v>103.22</v>
      </c>
      <c r="N1175" s="81">
        <f t="shared" si="128"/>
        <v>103.22</v>
      </c>
      <c r="O1175" s="38"/>
      <c r="P1175" s="81">
        <v>6.53</v>
      </c>
      <c r="Q1175" s="81">
        <v>2.98</v>
      </c>
      <c r="R1175" s="81">
        <v>123.63</v>
      </c>
      <c r="S1175" s="81">
        <v>123.63</v>
      </c>
      <c r="T1175" s="64">
        <f t="shared" si="124"/>
        <v>-20.409999999999997</v>
      </c>
      <c r="U1175" s="81">
        <f t="shared" si="125"/>
        <v>70.849999999999994</v>
      </c>
      <c r="V1175" s="81">
        <f t="shared" si="126"/>
        <v>32.369999999999997</v>
      </c>
    </row>
    <row r="1176" spans="1:22" x14ac:dyDescent="0.25">
      <c r="A1176" s="51" t="s">
        <v>4327</v>
      </c>
      <c r="B1176" s="92" t="s">
        <v>1859</v>
      </c>
      <c r="C1176" s="77" t="s">
        <v>123</v>
      </c>
      <c r="D1176" s="78">
        <v>81679</v>
      </c>
      <c r="E1176" s="79" t="s">
        <v>1860</v>
      </c>
      <c r="F1176" s="80" t="s">
        <v>120</v>
      </c>
      <c r="G1176" s="101">
        <v>1</v>
      </c>
      <c r="H1176" s="81">
        <v>1</v>
      </c>
      <c r="I1176" s="116">
        <v>6.52</v>
      </c>
      <c r="J1176" s="81">
        <v>5.45</v>
      </c>
      <c r="K1176" s="116">
        <v>8.2200000000000006</v>
      </c>
      <c r="L1176" s="81">
        <v>6.87</v>
      </c>
      <c r="M1176" s="81">
        <f t="shared" si="127"/>
        <v>12.32</v>
      </c>
      <c r="N1176" s="81">
        <f t="shared" si="128"/>
        <v>12.32</v>
      </c>
      <c r="O1176" s="38"/>
      <c r="P1176" s="81">
        <v>6.52</v>
      </c>
      <c r="Q1176" s="81">
        <v>8.2200000000000006</v>
      </c>
      <c r="R1176" s="81">
        <v>14.74</v>
      </c>
      <c r="S1176" s="81">
        <v>14.74</v>
      </c>
      <c r="T1176" s="64">
        <f t="shared" si="124"/>
        <v>-2.42</v>
      </c>
      <c r="U1176" s="81">
        <f t="shared" si="125"/>
        <v>5.45</v>
      </c>
      <c r="V1176" s="81">
        <f t="shared" si="126"/>
        <v>6.87</v>
      </c>
    </row>
    <row r="1177" spans="1:22" x14ac:dyDescent="0.25">
      <c r="A1177" s="51" t="s">
        <v>4328</v>
      </c>
      <c r="B1177" s="92" t="s">
        <v>1861</v>
      </c>
      <c r="C1177" s="77" t="s">
        <v>123</v>
      </c>
      <c r="D1177" s="78">
        <v>81695</v>
      </c>
      <c r="E1177" s="79" t="s">
        <v>1862</v>
      </c>
      <c r="F1177" s="80" t="s">
        <v>138</v>
      </c>
      <c r="G1177" s="101">
        <v>1</v>
      </c>
      <c r="H1177" s="81">
        <v>1</v>
      </c>
      <c r="I1177" s="116">
        <v>15.83</v>
      </c>
      <c r="J1177" s="81">
        <v>13.23</v>
      </c>
      <c r="K1177" s="116">
        <v>19.43</v>
      </c>
      <c r="L1177" s="81">
        <v>16.239999999999998</v>
      </c>
      <c r="M1177" s="81">
        <f t="shared" si="127"/>
        <v>29.47</v>
      </c>
      <c r="N1177" s="81">
        <f t="shared" si="128"/>
        <v>29.47</v>
      </c>
      <c r="O1177" s="38"/>
      <c r="P1177" s="81">
        <v>15.83</v>
      </c>
      <c r="Q1177" s="81">
        <v>19.43</v>
      </c>
      <c r="R1177" s="81">
        <v>35.26</v>
      </c>
      <c r="S1177" s="81">
        <v>35.26</v>
      </c>
      <c r="T1177" s="64">
        <f t="shared" si="124"/>
        <v>-5.7899999999999991</v>
      </c>
      <c r="U1177" s="81">
        <f t="shared" si="125"/>
        <v>13.23</v>
      </c>
      <c r="V1177" s="81">
        <f t="shared" si="126"/>
        <v>16.239999999999998</v>
      </c>
    </row>
    <row r="1178" spans="1:22" x14ac:dyDescent="0.25">
      <c r="A1178" s="51" t="s">
        <v>4329</v>
      </c>
      <c r="B1178" s="92" t="s">
        <v>1863</v>
      </c>
      <c r="C1178" s="77" t="s">
        <v>123</v>
      </c>
      <c r="D1178" s="78">
        <v>81792</v>
      </c>
      <c r="E1178" s="79" t="s">
        <v>1864</v>
      </c>
      <c r="F1178" s="80" t="s">
        <v>120</v>
      </c>
      <c r="G1178" s="101">
        <v>1</v>
      </c>
      <c r="H1178" s="81">
        <v>1</v>
      </c>
      <c r="I1178" s="116">
        <v>12.15</v>
      </c>
      <c r="J1178" s="81">
        <v>10.15</v>
      </c>
      <c r="K1178" s="116">
        <v>2.98</v>
      </c>
      <c r="L1178" s="81">
        <v>2.4900000000000002</v>
      </c>
      <c r="M1178" s="81">
        <f t="shared" si="127"/>
        <v>12.64</v>
      </c>
      <c r="N1178" s="81">
        <f t="shared" si="128"/>
        <v>12.64</v>
      </c>
      <c r="O1178" s="38"/>
      <c r="P1178" s="81">
        <v>12.15</v>
      </c>
      <c r="Q1178" s="81">
        <v>2.98</v>
      </c>
      <c r="R1178" s="81">
        <v>15.13</v>
      </c>
      <c r="S1178" s="81">
        <v>15.13</v>
      </c>
      <c r="T1178" s="64">
        <f t="shared" si="124"/>
        <v>-2.4900000000000002</v>
      </c>
      <c r="U1178" s="81">
        <f t="shared" si="125"/>
        <v>10.15</v>
      </c>
      <c r="V1178" s="81">
        <f t="shared" si="126"/>
        <v>2.4900000000000002</v>
      </c>
    </row>
    <row r="1179" spans="1:22" x14ac:dyDescent="0.25">
      <c r="A1179" s="51" t="s">
        <v>4330</v>
      </c>
      <c r="B1179" s="94" t="s">
        <v>1865</v>
      </c>
      <c r="C1179" s="98"/>
      <c r="D1179" s="98"/>
      <c r="E1179" s="87" t="s">
        <v>500</v>
      </c>
      <c r="F1179" s="98"/>
      <c r="G1179" s="103"/>
      <c r="H1179" s="88"/>
      <c r="I1179" s="115"/>
      <c r="J1179" s="88"/>
      <c r="K1179" s="115"/>
      <c r="L1179" s="88"/>
      <c r="M1179" s="89">
        <f>SUM(M1180:M1183)</f>
        <v>5994.27</v>
      </c>
      <c r="N1179" s="89">
        <f>SUM(N1180:N1183)</f>
        <v>5994.27</v>
      </c>
      <c r="O1179" s="38"/>
      <c r="P1179" s="88"/>
      <c r="Q1179" s="88"/>
      <c r="R1179" s="89">
        <v>7171.44</v>
      </c>
      <c r="S1179" s="89">
        <v>7171.44</v>
      </c>
      <c r="T1179" s="64">
        <f t="shared" si="124"/>
        <v>-1177.1699999999992</v>
      </c>
      <c r="U1179" s="81">
        <f t="shared" si="125"/>
        <v>0</v>
      </c>
      <c r="V1179" s="81">
        <f t="shared" si="126"/>
        <v>0</v>
      </c>
    </row>
    <row r="1180" spans="1:22" x14ac:dyDescent="0.25">
      <c r="A1180" s="51" t="s">
        <v>4331</v>
      </c>
      <c r="B1180" s="92" t="s">
        <v>1866</v>
      </c>
      <c r="C1180" s="77" t="s">
        <v>123</v>
      </c>
      <c r="D1180" s="78">
        <v>81702</v>
      </c>
      <c r="E1180" s="79" t="s">
        <v>1867</v>
      </c>
      <c r="F1180" s="80" t="s">
        <v>120</v>
      </c>
      <c r="G1180" s="101">
        <v>6</v>
      </c>
      <c r="H1180" s="81">
        <v>6</v>
      </c>
      <c r="I1180" s="116">
        <v>30.93</v>
      </c>
      <c r="J1180" s="81">
        <v>25.86</v>
      </c>
      <c r="K1180" s="116">
        <v>12.33</v>
      </c>
      <c r="L1180" s="81">
        <v>10.3</v>
      </c>
      <c r="M1180" s="81">
        <f>TRUNC(((J1180*G1180)+(L1180*G1180)),2)</f>
        <v>216.96</v>
      </c>
      <c r="N1180" s="81">
        <f>TRUNC(((J1180*H1180)+(L1180*H1180)),2)</f>
        <v>216.96</v>
      </c>
      <c r="O1180" s="38"/>
      <c r="P1180" s="81">
        <v>30.93</v>
      </c>
      <c r="Q1180" s="81">
        <v>12.33</v>
      </c>
      <c r="R1180" s="81">
        <v>259.56</v>
      </c>
      <c r="S1180" s="81">
        <v>259.56</v>
      </c>
      <c r="T1180" s="64">
        <f t="shared" si="124"/>
        <v>-42.599999999999994</v>
      </c>
      <c r="U1180" s="81">
        <f t="shared" si="125"/>
        <v>155.16</v>
      </c>
      <c r="V1180" s="81">
        <f t="shared" si="126"/>
        <v>61.8</v>
      </c>
    </row>
    <row r="1181" spans="1:22" x14ac:dyDescent="0.25">
      <c r="A1181" s="51" t="s">
        <v>4332</v>
      </c>
      <c r="B1181" s="92" t="s">
        <v>1868</v>
      </c>
      <c r="C1181" s="77" t="s">
        <v>123</v>
      </c>
      <c r="D1181" s="78">
        <v>81731</v>
      </c>
      <c r="E1181" s="79" t="s">
        <v>1120</v>
      </c>
      <c r="F1181" s="80" t="s">
        <v>120</v>
      </c>
      <c r="G1181" s="101">
        <v>7</v>
      </c>
      <c r="H1181" s="81">
        <v>7</v>
      </c>
      <c r="I1181" s="116">
        <v>11.34</v>
      </c>
      <c r="J1181" s="81">
        <v>9.48</v>
      </c>
      <c r="K1181" s="116">
        <v>10.46</v>
      </c>
      <c r="L1181" s="81">
        <v>8.74</v>
      </c>
      <c r="M1181" s="81">
        <f>TRUNC(((J1181*G1181)+(L1181*G1181)),2)</f>
        <v>127.54</v>
      </c>
      <c r="N1181" s="81">
        <f>TRUNC(((J1181*H1181)+(L1181*H1181)),2)</f>
        <v>127.54</v>
      </c>
      <c r="O1181" s="38"/>
      <c r="P1181" s="81">
        <v>11.34</v>
      </c>
      <c r="Q1181" s="81">
        <v>10.46</v>
      </c>
      <c r="R1181" s="81">
        <v>152.6</v>
      </c>
      <c r="S1181" s="81">
        <v>152.6</v>
      </c>
      <c r="T1181" s="64">
        <f t="shared" si="124"/>
        <v>-25.059999999999988</v>
      </c>
      <c r="U1181" s="81">
        <f t="shared" si="125"/>
        <v>66.36</v>
      </c>
      <c r="V1181" s="81">
        <f t="shared" si="126"/>
        <v>61.18</v>
      </c>
    </row>
    <row r="1182" spans="1:22" x14ac:dyDescent="0.25">
      <c r="A1182" s="51" t="s">
        <v>4333</v>
      </c>
      <c r="B1182" s="92" t="s">
        <v>1869</v>
      </c>
      <c r="C1182" s="77" t="s">
        <v>123</v>
      </c>
      <c r="D1182" s="78">
        <v>81730</v>
      </c>
      <c r="E1182" s="79" t="s">
        <v>506</v>
      </c>
      <c r="F1182" s="80" t="s">
        <v>120</v>
      </c>
      <c r="G1182" s="101">
        <v>32</v>
      </c>
      <c r="H1182" s="81">
        <v>32</v>
      </c>
      <c r="I1182" s="116">
        <v>5.8</v>
      </c>
      <c r="J1182" s="81">
        <v>4.84</v>
      </c>
      <c r="K1182" s="116">
        <v>10.46</v>
      </c>
      <c r="L1182" s="81">
        <v>8.74</v>
      </c>
      <c r="M1182" s="81">
        <f>TRUNC(((J1182*G1182)+(L1182*G1182)),2)</f>
        <v>434.56</v>
      </c>
      <c r="N1182" s="81">
        <f>TRUNC(((J1182*H1182)+(L1182*H1182)),2)</f>
        <v>434.56</v>
      </c>
      <c r="O1182" s="38"/>
      <c r="P1182" s="81">
        <v>5.8</v>
      </c>
      <c r="Q1182" s="81">
        <v>10.46</v>
      </c>
      <c r="R1182" s="81">
        <v>520.32000000000005</v>
      </c>
      <c r="S1182" s="81">
        <v>520.32000000000005</v>
      </c>
      <c r="T1182" s="64">
        <f t="shared" si="124"/>
        <v>-85.760000000000048</v>
      </c>
      <c r="U1182" s="81">
        <f t="shared" si="125"/>
        <v>154.88</v>
      </c>
      <c r="V1182" s="81">
        <f t="shared" si="126"/>
        <v>279.68</v>
      </c>
    </row>
    <row r="1183" spans="1:22" x14ac:dyDescent="0.25">
      <c r="A1183" s="51" t="s">
        <v>4334</v>
      </c>
      <c r="B1183" s="92" t="s">
        <v>1870</v>
      </c>
      <c r="C1183" s="77" t="s">
        <v>123</v>
      </c>
      <c r="D1183" s="78">
        <v>81737</v>
      </c>
      <c r="E1183" s="79" t="s">
        <v>1871</v>
      </c>
      <c r="F1183" s="80" t="s">
        <v>120</v>
      </c>
      <c r="G1183" s="101">
        <v>91</v>
      </c>
      <c r="H1183" s="81">
        <v>91</v>
      </c>
      <c r="I1183" s="116">
        <v>51.74</v>
      </c>
      <c r="J1183" s="81">
        <v>43.25</v>
      </c>
      <c r="K1183" s="116">
        <v>16.82</v>
      </c>
      <c r="L1183" s="81">
        <v>14.06</v>
      </c>
      <c r="M1183" s="81">
        <f>TRUNC(((J1183*G1183)+(L1183*G1183)),2)</f>
        <v>5215.21</v>
      </c>
      <c r="N1183" s="81">
        <f>TRUNC(((J1183*H1183)+(L1183*H1183)),2)</f>
        <v>5215.21</v>
      </c>
      <c r="O1183" s="38"/>
      <c r="P1183" s="81">
        <v>51.74</v>
      </c>
      <c r="Q1183" s="81">
        <v>16.82</v>
      </c>
      <c r="R1183" s="81">
        <v>6238.96</v>
      </c>
      <c r="S1183" s="81">
        <v>6238.96</v>
      </c>
      <c r="T1183" s="64">
        <f t="shared" si="124"/>
        <v>-1023.75</v>
      </c>
      <c r="U1183" s="81">
        <f t="shared" si="125"/>
        <v>3935.75</v>
      </c>
      <c r="V1183" s="81">
        <f t="shared" si="126"/>
        <v>1279.46</v>
      </c>
    </row>
    <row r="1184" spans="1:22" x14ac:dyDescent="0.25">
      <c r="A1184" s="51" t="s">
        <v>4335</v>
      </c>
      <c r="B1184" s="94" t="s">
        <v>1872</v>
      </c>
      <c r="C1184" s="98"/>
      <c r="D1184" s="98"/>
      <c r="E1184" s="87" t="s">
        <v>453</v>
      </c>
      <c r="F1184" s="98"/>
      <c r="G1184" s="103"/>
      <c r="H1184" s="88"/>
      <c r="I1184" s="115"/>
      <c r="J1184" s="88"/>
      <c r="K1184" s="115"/>
      <c r="L1184" s="88"/>
      <c r="M1184" s="89">
        <f>SUM(M1185:M1190)</f>
        <v>1408.9099999999999</v>
      </c>
      <c r="N1184" s="89">
        <f>SUM(N1185:N1190)</f>
        <v>1408.9099999999999</v>
      </c>
      <c r="O1184" s="38"/>
      <c r="P1184" s="88"/>
      <c r="Q1184" s="88"/>
      <c r="R1184" s="89">
        <v>1686.15</v>
      </c>
      <c r="S1184" s="89">
        <v>1686.15</v>
      </c>
      <c r="T1184" s="64">
        <f t="shared" si="124"/>
        <v>-277.24000000000024</v>
      </c>
      <c r="U1184" s="81">
        <f t="shared" si="125"/>
        <v>0</v>
      </c>
      <c r="V1184" s="81">
        <f t="shared" si="126"/>
        <v>0</v>
      </c>
    </row>
    <row r="1185" spans="1:22" ht="24" x14ac:dyDescent="0.3">
      <c r="A1185" s="51" t="s">
        <v>4336</v>
      </c>
      <c r="B1185" s="92" t="s">
        <v>1873</v>
      </c>
      <c r="C1185" s="77" t="s">
        <v>194</v>
      </c>
      <c r="D1185" s="78">
        <v>89726</v>
      </c>
      <c r="E1185" s="79" t="s">
        <v>1874</v>
      </c>
      <c r="F1185" s="80" t="s">
        <v>120</v>
      </c>
      <c r="G1185" s="101">
        <v>15</v>
      </c>
      <c r="H1185" s="81">
        <v>15</v>
      </c>
      <c r="I1185" s="116">
        <v>5.45</v>
      </c>
      <c r="J1185" s="81">
        <v>4.55</v>
      </c>
      <c r="K1185" s="116">
        <v>4.74</v>
      </c>
      <c r="L1185" s="81">
        <v>3.96</v>
      </c>
      <c r="M1185" s="81">
        <f t="shared" ref="M1185:M1190" si="129">TRUNC(((J1185*G1185)+(L1185*G1185)),2)</f>
        <v>127.65</v>
      </c>
      <c r="N1185" s="81">
        <f t="shared" ref="N1185:N1190" si="130">TRUNC(((J1185*H1185)+(L1185*H1185)),2)</f>
        <v>127.65</v>
      </c>
      <c r="O1185" s="48"/>
      <c r="P1185" s="81">
        <v>5.45</v>
      </c>
      <c r="Q1185" s="81">
        <v>4.74</v>
      </c>
      <c r="R1185" s="81">
        <v>152.85</v>
      </c>
      <c r="S1185" s="81">
        <v>152.85</v>
      </c>
      <c r="T1185" s="64">
        <f t="shared" si="124"/>
        <v>-25.199999999999989</v>
      </c>
      <c r="U1185" s="81">
        <f t="shared" si="125"/>
        <v>68.25</v>
      </c>
      <c r="V1185" s="81">
        <f t="shared" si="126"/>
        <v>59.4</v>
      </c>
    </row>
    <row r="1186" spans="1:22" ht="24" x14ac:dyDescent="0.3">
      <c r="A1186" s="51" t="s">
        <v>4337</v>
      </c>
      <c r="B1186" s="92" t="s">
        <v>1875</v>
      </c>
      <c r="C1186" s="77" t="s">
        <v>194</v>
      </c>
      <c r="D1186" s="78">
        <v>89802</v>
      </c>
      <c r="E1186" s="79" t="s">
        <v>1124</v>
      </c>
      <c r="F1186" s="80" t="s">
        <v>120</v>
      </c>
      <c r="G1186" s="101">
        <v>15</v>
      </c>
      <c r="H1186" s="81">
        <v>15</v>
      </c>
      <c r="I1186" s="116">
        <v>9.44</v>
      </c>
      <c r="J1186" s="81">
        <v>7.89</v>
      </c>
      <c r="K1186" s="116">
        <v>1.26</v>
      </c>
      <c r="L1186" s="81">
        <v>1.05</v>
      </c>
      <c r="M1186" s="81">
        <f t="shared" si="129"/>
        <v>134.1</v>
      </c>
      <c r="N1186" s="81">
        <f t="shared" si="130"/>
        <v>134.1</v>
      </c>
      <c r="O1186" s="48"/>
      <c r="P1186" s="81">
        <v>9.44</v>
      </c>
      <c r="Q1186" s="81">
        <v>1.26</v>
      </c>
      <c r="R1186" s="81">
        <v>160.5</v>
      </c>
      <c r="S1186" s="81">
        <v>160.5</v>
      </c>
      <c r="T1186" s="64">
        <f t="shared" si="124"/>
        <v>-26.400000000000006</v>
      </c>
      <c r="U1186" s="81">
        <f t="shared" si="125"/>
        <v>118.35</v>
      </c>
      <c r="V1186" s="81">
        <f t="shared" si="126"/>
        <v>15.75</v>
      </c>
    </row>
    <row r="1187" spans="1:22" x14ac:dyDescent="0.25">
      <c r="A1187" s="51" t="s">
        <v>4338</v>
      </c>
      <c r="B1187" s="92" t="s">
        <v>1876</v>
      </c>
      <c r="C1187" s="77" t="s">
        <v>123</v>
      </c>
      <c r="D1187" s="78">
        <v>81924</v>
      </c>
      <c r="E1187" s="79" t="s">
        <v>1126</v>
      </c>
      <c r="F1187" s="80" t="s">
        <v>120</v>
      </c>
      <c r="G1187" s="101">
        <v>24</v>
      </c>
      <c r="H1187" s="81">
        <v>24</v>
      </c>
      <c r="I1187" s="116">
        <v>9.81</v>
      </c>
      <c r="J1187" s="81">
        <v>8.1999999999999993</v>
      </c>
      <c r="K1187" s="116">
        <v>16.82</v>
      </c>
      <c r="L1187" s="81">
        <v>14.06</v>
      </c>
      <c r="M1187" s="81">
        <f t="shared" si="129"/>
        <v>534.24</v>
      </c>
      <c r="N1187" s="81">
        <f t="shared" si="130"/>
        <v>534.24</v>
      </c>
      <c r="O1187" s="38"/>
      <c r="P1187" s="81">
        <v>9.81</v>
      </c>
      <c r="Q1187" s="81">
        <v>16.82</v>
      </c>
      <c r="R1187" s="81">
        <v>639.12</v>
      </c>
      <c r="S1187" s="81">
        <v>639.12</v>
      </c>
      <c r="T1187" s="64">
        <f t="shared" si="124"/>
        <v>-104.88</v>
      </c>
      <c r="U1187" s="81">
        <f t="shared" si="125"/>
        <v>196.8</v>
      </c>
      <c r="V1187" s="81">
        <f t="shared" si="126"/>
        <v>337.44</v>
      </c>
    </row>
    <row r="1188" spans="1:22" x14ac:dyDescent="0.25">
      <c r="A1188" s="51" t="s">
        <v>4339</v>
      </c>
      <c r="B1188" s="92" t="s">
        <v>1877</v>
      </c>
      <c r="C1188" s="77" t="s">
        <v>123</v>
      </c>
      <c r="D1188" s="78">
        <v>81927</v>
      </c>
      <c r="E1188" s="79" t="s">
        <v>496</v>
      </c>
      <c r="F1188" s="80" t="s">
        <v>120</v>
      </c>
      <c r="G1188" s="101">
        <v>33</v>
      </c>
      <c r="H1188" s="81">
        <v>33</v>
      </c>
      <c r="I1188" s="116">
        <v>3.14</v>
      </c>
      <c r="J1188" s="81">
        <v>2.62</v>
      </c>
      <c r="K1188" s="116">
        <v>10.46</v>
      </c>
      <c r="L1188" s="81">
        <v>8.74</v>
      </c>
      <c r="M1188" s="81">
        <f t="shared" si="129"/>
        <v>374.88</v>
      </c>
      <c r="N1188" s="81">
        <f t="shared" si="130"/>
        <v>374.88</v>
      </c>
      <c r="O1188" s="38"/>
      <c r="P1188" s="81">
        <v>3.14</v>
      </c>
      <c r="Q1188" s="81">
        <v>10.46</v>
      </c>
      <c r="R1188" s="81">
        <v>448.8</v>
      </c>
      <c r="S1188" s="81">
        <v>448.8</v>
      </c>
      <c r="T1188" s="64">
        <f t="shared" si="124"/>
        <v>-73.920000000000016</v>
      </c>
      <c r="U1188" s="81">
        <f t="shared" si="125"/>
        <v>86.46</v>
      </c>
      <c r="V1188" s="81">
        <f t="shared" si="126"/>
        <v>288.42</v>
      </c>
    </row>
    <row r="1189" spans="1:22" x14ac:dyDescent="0.25">
      <c r="A1189" s="51" t="s">
        <v>4340</v>
      </c>
      <c r="B1189" s="92" t="s">
        <v>1878</v>
      </c>
      <c r="C1189" s="77" t="s">
        <v>123</v>
      </c>
      <c r="D1189" s="78">
        <v>81936</v>
      </c>
      <c r="E1189" s="79" t="s">
        <v>1128</v>
      </c>
      <c r="F1189" s="80" t="s">
        <v>120</v>
      </c>
      <c r="G1189" s="101">
        <v>18</v>
      </c>
      <c r="H1189" s="81">
        <v>18</v>
      </c>
      <c r="I1189" s="116">
        <v>3.22</v>
      </c>
      <c r="J1189" s="81">
        <v>2.69</v>
      </c>
      <c r="K1189" s="116">
        <v>10.46</v>
      </c>
      <c r="L1189" s="81">
        <v>8.74</v>
      </c>
      <c r="M1189" s="81">
        <f t="shared" si="129"/>
        <v>205.74</v>
      </c>
      <c r="N1189" s="81">
        <f t="shared" si="130"/>
        <v>205.74</v>
      </c>
      <c r="O1189" s="38"/>
      <c r="P1189" s="81">
        <v>3.22</v>
      </c>
      <c r="Q1189" s="81">
        <v>10.46</v>
      </c>
      <c r="R1189" s="81">
        <v>246.24</v>
      </c>
      <c r="S1189" s="81">
        <v>246.24</v>
      </c>
      <c r="T1189" s="64">
        <f t="shared" si="124"/>
        <v>-40.5</v>
      </c>
      <c r="U1189" s="81">
        <f t="shared" si="125"/>
        <v>48.42</v>
      </c>
      <c r="V1189" s="81">
        <f t="shared" si="126"/>
        <v>157.32</v>
      </c>
    </row>
    <row r="1190" spans="1:22" x14ac:dyDescent="0.25">
      <c r="A1190" s="51" t="s">
        <v>4341</v>
      </c>
      <c r="B1190" s="92" t="s">
        <v>1879</v>
      </c>
      <c r="C1190" s="77" t="s">
        <v>123</v>
      </c>
      <c r="D1190" s="78">
        <v>81946</v>
      </c>
      <c r="E1190" s="79" t="s">
        <v>1880</v>
      </c>
      <c r="F1190" s="80" t="s">
        <v>120</v>
      </c>
      <c r="G1190" s="101">
        <v>1</v>
      </c>
      <c r="H1190" s="81">
        <v>1</v>
      </c>
      <c r="I1190" s="116">
        <v>21.82</v>
      </c>
      <c r="J1190" s="81">
        <v>18.239999999999998</v>
      </c>
      <c r="K1190" s="116">
        <v>16.82</v>
      </c>
      <c r="L1190" s="81">
        <v>14.06</v>
      </c>
      <c r="M1190" s="81">
        <f t="shared" si="129"/>
        <v>32.299999999999997</v>
      </c>
      <c r="N1190" s="81">
        <f t="shared" si="130"/>
        <v>32.299999999999997</v>
      </c>
      <c r="O1190" s="38"/>
      <c r="P1190" s="81">
        <v>21.82</v>
      </c>
      <c r="Q1190" s="81">
        <v>16.82</v>
      </c>
      <c r="R1190" s="81">
        <v>38.64</v>
      </c>
      <c r="S1190" s="81">
        <v>38.64</v>
      </c>
      <c r="T1190" s="64">
        <f t="shared" si="124"/>
        <v>-6.3400000000000034</v>
      </c>
      <c r="U1190" s="81">
        <f t="shared" si="125"/>
        <v>18.239999999999998</v>
      </c>
      <c r="V1190" s="81">
        <f t="shared" si="126"/>
        <v>14.06</v>
      </c>
    </row>
    <row r="1191" spans="1:22" x14ac:dyDescent="0.25">
      <c r="A1191" s="51" t="s">
        <v>4342</v>
      </c>
      <c r="B1191" s="94" t="s">
        <v>1881</v>
      </c>
      <c r="C1191" s="98"/>
      <c r="D1191" s="98"/>
      <c r="E1191" s="87" t="s">
        <v>1133</v>
      </c>
      <c r="F1191" s="98"/>
      <c r="G1191" s="103"/>
      <c r="H1191" s="88"/>
      <c r="I1191" s="115"/>
      <c r="J1191" s="88"/>
      <c r="K1191" s="115"/>
      <c r="L1191" s="88"/>
      <c r="M1191" s="89">
        <f>SUM(M1192:M1194)</f>
        <v>1509.05</v>
      </c>
      <c r="N1191" s="89">
        <f>SUM(N1192:N1194)</f>
        <v>1509.05</v>
      </c>
      <c r="O1191" s="38"/>
      <c r="P1191" s="88"/>
      <c r="Q1191" s="88"/>
      <c r="R1191" s="89">
        <v>1805.15</v>
      </c>
      <c r="S1191" s="89">
        <v>1805.15</v>
      </c>
      <c r="T1191" s="64">
        <f t="shared" si="124"/>
        <v>-296.10000000000014</v>
      </c>
      <c r="U1191" s="81">
        <f t="shared" si="125"/>
        <v>0</v>
      </c>
      <c r="V1191" s="81">
        <f t="shared" si="126"/>
        <v>0</v>
      </c>
    </row>
    <row r="1192" spans="1:22" x14ac:dyDescent="0.25">
      <c r="A1192" s="51" t="s">
        <v>4343</v>
      </c>
      <c r="B1192" s="92" t="s">
        <v>1882</v>
      </c>
      <c r="C1192" s="77" t="s">
        <v>123</v>
      </c>
      <c r="D1192" s="78">
        <v>81971</v>
      </c>
      <c r="E1192" s="79" t="s">
        <v>1883</v>
      </c>
      <c r="F1192" s="80" t="s">
        <v>120</v>
      </c>
      <c r="G1192" s="101">
        <v>1</v>
      </c>
      <c r="H1192" s="81">
        <v>1</v>
      </c>
      <c r="I1192" s="116">
        <v>12.58</v>
      </c>
      <c r="J1192" s="81">
        <v>10.51</v>
      </c>
      <c r="K1192" s="116">
        <v>13.82</v>
      </c>
      <c r="L1192" s="81">
        <v>11.55</v>
      </c>
      <c r="M1192" s="81">
        <f>TRUNC(((J1192*G1192)+(L1192*G1192)),2)</f>
        <v>22.06</v>
      </c>
      <c r="N1192" s="81">
        <f>TRUNC(((J1192*H1192)+(L1192*H1192)),2)</f>
        <v>22.06</v>
      </c>
      <c r="O1192" s="38"/>
      <c r="P1192" s="81">
        <v>12.58</v>
      </c>
      <c r="Q1192" s="81">
        <v>13.82</v>
      </c>
      <c r="R1192" s="81">
        <v>26.4</v>
      </c>
      <c r="S1192" s="81">
        <v>26.4</v>
      </c>
      <c r="T1192" s="64">
        <f t="shared" si="124"/>
        <v>-4.34</v>
      </c>
      <c r="U1192" s="81">
        <f t="shared" si="125"/>
        <v>10.51</v>
      </c>
      <c r="V1192" s="81">
        <f t="shared" si="126"/>
        <v>11.55</v>
      </c>
    </row>
    <row r="1193" spans="1:22" x14ac:dyDescent="0.25">
      <c r="A1193" s="51" t="s">
        <v>4344</v>
      </c>
      <c r="B1193" s="92" t="s">
        <v>1884</v>
      </c>
      <c r="C1193" s="77" t="s">
        <v>123</v>
      </c>
      <c r="D1193" s="78">
        <v>81973</v>
      </c>
      <c r="E1193" s="79" t="s">
        <v>1135</v>
      </c>
      <c r="F1193" s="80" t="s">
        <v>120</v>
      </c>
      <c r="G1193" s="101">
        <v>4</v>
      </c>
      <c r="H1193" s="81">
        <v>4</v>
      </c>
      <c r="I1193" s="116">
        <v>14.67</v>
      </c>
      <c r="J1193" s="81">
        <v>12.26</v>
      </c>
      <c r="K1193" s="116">
        <v>17.190000000000001</v>
      </c>
      <c r="L1193" s="81">
        <v>14.37</v>
      </c>
      <c r="M1193" s="81">
        <f>TRUNC(((J1193*G1193)+(L1193*G1193)),2)</f>
        <v>106.52</v>
      </c>
      <c r="N1193" s="81">
        <f>TRUNC(((J1193*H1193)+(L1193*H1193)),2)</f>
        <v>106.52</v>
      </c>
      <c r="O1193" s="38"/>
      <c r="P1193" s="81">
        <v>14.67</v>
      </c>
      <c r="Q1193" s="81">
        <v>17.190000000000001</v>
      </c>
      <c r="R1193" s="81">
        <v>127.44</v>
      </c>
      <c r="S1193" s="81">
        <v>127.44</v>
      </c>
      <c r="T1193" s="64">
        <f t="shared" si="124"/>
        <v>-20.92</v>
      </c>
      <c r="U1193" s="81">
        <f t="shared" si="125"/>
        <v>49.04</v>
      </c>
      <c r="V1193" s="81">
        <f t="shared" si="126"/>
        <v>57.48</v>
      </c>
    </row>
    <row r="1194" spans="1:22" x14ac:dyDescent="0.25">
      <c r="A1194" s="51" t="s">
        <v>4345</v>
      </c>
      <c r="B1194" s="92" t="s">
        <v>1885</v>
      </c>
      <c r="C1194" s="77" t="s">
        <v>123</v>
      </c>
      <c r="D1194" s="78">
        <v>81975</v>
      </c>
      <c r="E1194" s="79" t="s">
        <v>1137</v>
      </c>
      <c r="F1194" s="80" t="s">
        <v>120</v>
      </c>
      <c r="G1194" s="101">
        <v>37</v>
      </c>
      <c r="H1194" s="81">
        <v>37</v>
      </c>
      <c r="I1194" s="116">
        <v>27.44</v>
      </c>
      <c r="J1194" s="81">
        <v>22.94</v>
      </c>
      <c r="K1194" s="116">
        <v>17.190000000000001</v>
      </c>
      <c r="L1194" s="81">
        <v>14.37</v>
      </c>
      <c r="M1194" s="81">
        <f>TRUNC(((J1194*G1194)+(L1194*G1194)),2)</f>
        <v>1380.47</v>
      </c>
      <c r="N1194" s="81">
        <f>TRUNC(((J1194*H1194)+(L1194*H1194)),2)</f>
        <v>1380.47</v>
      </c>
      <c r="O1194" s="38"/>
      <c r="P1194" s="81">
        <v>27.44</v>
      </c>
      <c r="Q1194" s="81">
        <v>17.190000000000001</v>
      </c>
      <c r="R1194" s="81">
        <v>1651.31</v>
      </c>
      <c r="S1194" s="81">
        <v>1651.31</v>
      </c>
      <c r="T1194" s="64">
        <f t="shared" si="124"/>
        <v>-270.83999999999992</v>
      </c>
      <c r="U1194" s="81">
        <f t="shared" si="125"/>
        <v>848.78</v>
      </c>
      <c r="V1194" s="81">
        <f t="shared" si="126"/>
        <v>531.69000000000005</v>
      </c>
    </row>
    <row r="1195" spans="1:22" x14ac:dyDescent="0.25">
      <c r="A1195" s="51" t="s">
        <v>4346</v>
      </c>
      <c r="B1195" s="94" t="s">
        <v>1886</v>
      </c>
      <c r="C1195" s="98"/>
      <c r="D1195" s="98"/>
      <c r="E1195" s="87" t="s">
        <v>1139</v>
      </c>
      <c r="F1195" s="98"/>
      <c r="G1195" s="103"/>
      <c r="H1195" s="88"/>
      <c r="I1195" s="115"/>
      <c r="J1195" s="88"/>
      <c r="K1195" s="115"/>
      <c r="L1195" s="88"/>
      <c r="M1195" s="89">
        <f>SUM(M1196:M1197)</f>
        <v>443.79999999999995</v>
      </c>
      <c r="N1195" s="89">
        <f>SUM(N1196:N1197)</f>
        <v>443.79999999999995</v>
      </c>
      <c r="O1195" s="38"/>
      <c r="P1195" s="88"/>
      <c r="Q1195" s="88"/>
      <c r="R1195" s="89">
        <v>531</v>
      </c>
      <c r="S1195" s="89">
        <v>531</v>
      </c>
      <c r="T1195" s="64">
        <f t="shared" si="124"/>
        <v>-87.200000000000045</v>
      </c>
      <c r="U1195" s="81">
        <f t="shared" si="125"/>
        <v>0</v>
      </c>
      <c r="V1195" s="81">
        <f t="shared" si="126"/>
        <v>0</v>
      </c>
    </row>
    <row r="1196" spans="1:22" x14ac:dyDescent="0.25">
      <c r="A1196" s="51" t="s">
        <v>4347</v>
      </c>
      <c r="B1196" s="92" t="s">
        <v>1887</v>
      </c>
      <c r="C1196" s="77" t="s">
        <v>123</v>
      </c>
      <c r="D1196" s="78">
        <v>82002</v>
      </c>
      <c r="E1196" s="79" t="s">
        <v>1143</v>
      </c>
      <c r="F1196" s="80" t="s">
        <v>120</v>
      </c>
      <c r="G1196" s="101">
        <v>10</v>
      </c>
      <c r="H1196" s="81">
        <v>10</v>
      </c>
      <c r="I1196" s="116">
        <v>2.9</v>
      </c>
      <c r="J1196" s="81">
        <v>2.42</v>
      </c>
      <c r="K1196" s="116">
        <v>5.23</v>
      </c>
      <c r="L1196" s="81">
        <v>4.37</v>
      </c>
      <c r="M1196" s="81">
        <f>TRUNC(((J1196*G1196)+(L1196*G1196)),2)</f>
        <v>67.900000000000006</v>
      </c>
      <c r="N1196" s="81">
        <f>TRUNC(((J1196*H1196)+(L1196*H1196)),2)</f>
        <v>67.900000000000006</v>
      </c>
      <c r="O1196" s="38"/>
      <c r="P1196" s="81">
        <v>2.9</v>
      </c>
      <c r="Q1196" s="81">
        <v>5.23</v>
      </c>
      <c r="R1196" s="81">
        <v>81.3</v>
      </c>
      <c r="S1196" s="81">
        <v>81.3</v>
      </c>
      <c r="T1196" s="64">
        <f t="shared" si="124"/>
        <v>-13.399999999999991</v>
      </c>
      <c r="U1196" s="81">
        <f t="shared" si="125"/>
        <v>24.2</v>
      </c>
      <c r="V1196" s="81">
        <f t="shared" si="126"/>
        <v>43.7</v>
      </c>
    </row>
    <row r="1197" spans="1:22" x14ac:dyDescent="0.25">
      <c r="A1197" s="51" t="s">
        <v>4348</v>
      </c>
      <c r="B1197" s="92" t="s">
        <v>1888</v>
      </c>
      <c r="C1197" s="77" t="s">
        <v>123</v>
      </c>
      <c r="D1197" s="78">
        <v>82004</v>
      </c>
      <c r="E1197" s="79" t="s">
        <v>498</v>
      </c>
      <c r="F1197" s="80" t="s">
        <v>120</v>
      </c>
      <c r="G1197" s="101">
        <v>30</v>
      </c>
      <c r="H1197" s="81">
        <v>30</v>
      </c>
      <c r="I1197" s="116">
        <v>6.4</v>
      </c>
      <c r="J1197" s="81">
        <v>5.35</v>
      </c>
      <c r="K1197" s="116">
        <v>8.59</v>
      </c>
      <c r="L1197" s="81">
        <v>7.18</v>
      </c>
      <c r="M1197" s="81">
        <f>TRUNC(((J1197*G1197)+(L1197*G1197)),2)</f>
        <v>375.9</v>
      </c>
      <c r="N1197" s="81">
        <f>TRUNC(((J1197*H1197)+(L1197*H1197)),2)</f>
        <v>375.9</v>
      </c>
      <c r="O1197" s="38"/>
      <c r="P1197" s="81">
        <v>6.4</v>
      </c>
      <c r="Q1197" s="81">
        <v>8.59</v>
      </c>
      <c r="R1197" s="81">
        <v>449.7</v>
      </c>
      <c r="S1197" s="81">
        <v>449.7</v>
      </c>
      <c r="T1197" s="64">
        <f t="shared" si="124"/>
        <v>-73.800000000000011</v>
      </c>
      <c r="U1197" s="81">
        <f t="shared" si="125"/>
        <v>160.5</v>
      </c>
      <c r="V1197" s="81">
        <f t="shared" si="126"/>
        <v>215.4</v>
      </c>
    </row>
    <row r="1198" spans="1:22" x14ac:dyDescent="0.25">
      <c r="A1198" s="51" t="s">
        <v>4349</v>
      </c>
      <c r="B1198" s="94" t="s">
        <v>1889</v>
      </c>
      <c r="C1198" s="98"/>
      <c r="D1198" s="98"/>
      <c r="E1198" s="87" t="s">
        <v>1146</v>
      </c>
      <c r="F1198" s="98"/>
      <c r="G1198" s="103"/>
      <c r="H1198" s="88"/>
      <c r="I1198" s="115"/>
      <c r="J1198" s="88"/>
      <c r="K1198" s="115"/>
      <c r="L1198" s="88"/>
      <c r="M1198" s="89">
        <f>M1199</f>
        <v>81.2</v>
      </c>
      <c r="N1198" s="89">
        <f>N1199</f>
        <v>81.2</v>
      </c>
      <c r="O1198" s="38"/>
      <c r="P1198" s="88"/>
      <c r="Q1198" s="88"/>
      <c r="R1198" s="89">
        <v>97.2</v>
      </c>
      <c r="S1198" s="89">
        <v>97.2</v>
      </c>
      <c r="T1198" s="64">
        <f t="shared" si="124"/>
        <v>-16</v>
      </c>
      <c r="U1198" s="81">
        <f t="shared" si="125"/>
        <v>0</v>
      </c>
      <c r="V1198" s="81">
        <f t="shared" si="126"/>
        <v>0</v>
      </c>
    </row>
    <row r="1199" spans="1:22" x14ac:dyDescent="0.25">
      <c r="A1199" s="51" t="s">
        <v>4350</v>
      </c>
      <c r="B1199" s="92" t="s">
        <v>1890</v>
      </c>
      <c r="C1199" s="77" t="s">
        <v>123</v>
      </c>
      <c r="D1199" s="78">
        <v>82101</v>
      </c>
      <c r="E1199" s="79" t="s">
        <v>1891</v>
      </c>
      <c r="F1199" s="80" t="s">
        <v>120</v>
      </c>
      <c r="G1199" s="101">
        <v>5</v>
      </c>
      <c r="H1199" s="81">
        <v>5</v>
      </c>
      <c r="I1199" s="116">
        <v>5.99</v>
      </c>
      <c r="J1199" s="81">
        <v>5</v>
      </c>
      <c r="K1199" s="116">
        <v>13.45</v>
      </c>
      <c r="L1199" s="81">
        <v>11.24</v>
      </c>
      <c r="M1199" s="81">
        <f>TRUNC(((J1199*G1199)+(L1199*G1199)),2)</f>
        <v>81.2</v>
      </c>
      <c r="N1199" s="81">
        <f>TRUNC(((J1199*H1199)+(L1199*H1199)),2)</f>
        <v>81.2</v>
      </c>
      <c r="O1199" s="38"/>
      <c r="P1199" s="81">
        <v>5.99</v>
      </c>
      <c r="Q1199" s="81">
        <v>13.45</v>
      </c>
      <c r="R1199" s="81">
        <v>97.2</v>
      </c>
      <c r="S1199" s="81">
        <v>97.2</v>
      </c>
      <c r="T1199" s="64">
        <f t="shared" si="124"/>
        <v>-16</v>
      </c>
      <c r="U1199" s="81">
        <f t="shared" si="125"/>
        <v>25</v>
      </c>
      <c r="V1199" s="81">
        <f t="shared" si="126"/>
        <v>56.2</v>
      </c>
    </row>
    <row r="1200" spans="1:22" x14ac:dyDescent="0.25">
      <c r="A1200" s="51" t="s">
        <v>4351</v>
      </c>
      <c r="B1200" s="94" t="s">
        <v>1892</v>
      </c>
      <c r="C1200" s="98"/>
      <c r="D1200" s="98"/>
      <c r="E1200" s="87" t="s">
        <v>464</v>
      </c>
      <c r="F1200" s="98"/>
      <c r="G1200" s="103"/>
      <c r="H1200" s="88"/>
      <c r="I1200" s="115"/>
      <c r="J1200" s="88"/>
      <c r="K1200" s="115"/>
      <c r="L1200" s="88"/>
      <c r="M1200" s="89">
        <f>SUM(M1201:M1202)</f>
        <v>181.20999999999998</v>
      </c>
      <c r="N1200" s="89">
        <f>SUM(N1201:N1202)</f>
        <v>181.20999999999998</v>
      </c>
      <c r="O1200" s="38"/>
      <c r="P1200" s="88"/>
      <c r="Q1200" s="88"/>
      <c r="R1200" s="89">
        <v>216.83</v>
      </c>
      <c r="S1200" s="89">
        <v>216.83</v>
      </c>
      <c r="T1200" s="64">
        <f t="shared" si="124"/>
        <v>-35.620000000000033</v>
      </c>
      <c r="U1200" s="81">
        <f t="shared" si="125"/>
        <v>0</v>
      </c>
      <c r="V1200" s="81">
        <f t="shared" si="126"/>
        <v>0</v>
      </c>
    </row>
    <row r="1201" spans="1:22" x14ac:dyDescent="0.25">
      <c r="A1201" s="51" t="s">
        <v>4352</v>
      </c>
      <c r="B1201" s="92" t="s">
        <v>1893</v>
      </c>
      <c r="C1201" s="77" t="s">
        <v>123</v>
      </c>
      <c r="D1201" s="78">
        <v>82230</v>
      </c>
      <c r="E1201" s="79" t="s">
        <v>514</v>
      </c>
      <c r="F1201" s="80" t="s">
        <v>120</v>
      </c>
      <c r="G1201" s="101">
        <v>12</v>
      </c>
      <c r="H1201" s="81">
        <v>12</v>
      </c>
      <c r="I1201" s="116">
        <v>4.62</v>
      </c>
      <c r="J1201" s="81">
        <v>3.86</v>
      </c>
      <c r="K1201" s="116">
        <v>10.84</v>
      </c>
      <c r="L1201" s="81">
        <v>9.06</v>
      </c>
      <c r="M1201" s="81">
        <f>TRUNC(((J1201*G1201)+(L1201*G1201)),2)</f>
        <v>155.04</v>
      </c>
      <c r="N1201" s="81">
        <f>TRUNC(((J1201*H1201)+(L1201*H1201)),2)</f>
        <v>155.04</v>
      </c>
      <c r="O1201" s="38"/>
      <c r="P1201" s="81">
        <v>4.62</v>
      </c>
      <c r="Q1201" s="81">
        <v>10.84</v>
      </c>
      <c r="R1201" s="81">
        <v>185.52</v>
      </c>
      <c r="S1201" s="81">
        <v>185.52</v>
      </c>
      <c r="T1201" s="64">
        <f t="shared" si="124"/>
        <v>-30.480000000000018</v>
      </c>
      <c r="U1201" s="81">
        <f t="shared" si="125"/>
        <v>46.32</v>
      </c>
      <c r="V1201" s="81">
        <f t="shared" si="126"/>
        <v>108.72</v>
      </c>
    </row>
    <row r="1202" spans="1:22" x14ac:dyDescent="0.25">
      <c r="A1202" s="51" t="s">
        <v>4353</v>
      </c>
      <c r="B1202" s="92" t="s">
        <v>1894</v>
      </c>
      <c r="C1202" s="77" t="s">
        <v>123</v>
      </c>
      <c r="D1202" s="78">
        <v>82235</v>
      </c>
      <c r="E1202" s="79" t="s">
        <v>516</v>
      </c>
      <c r="F1202" s="80" t="s">
        <v>120</v>
      </c>
      <c r="G1202" s="101">
        <v>1</v>
      </c>
      <c r="H1202" s="81">
        <v>1</v>
      </c>
      <c r="I1202" s="116">
        <v>14.12</v>
      </c>
      <c r="J1202" s="81">
        <v>11.8</v>
      </c>
      <c r="K1202" s="116">
        <v>17.190000000000001</v>
      </c>
      <c r="L1202" s="81">
        <v>14.37</v>
      </c>
      <c r="M1202" s="81">
        <f>TRUNC(((J1202*G1202)+(L1202*G1202)),2)</f>
        <v>26.17</v>
      </c>
      <c r="N1202" s="81">
        <f>TRUNC(((J1202*H1202)+(L1202*H1202)),2)</f>
        <v>26.17</v>
      </c>
      <c r="O1202" s="38"/>
      <c r="P1202" s="81">
        <v>14.12</v>
      </c>
      <c r="Q1202" s="81">
        <v>17.190000000000001</v>
      </c>
      <c r="R1202" s="81">
        <v>31.31</v>
      </c>
      <c r="S1202" s="81">
        <v>31.31</v>
      </c>
      <c r="T1202" s="64">
        <f t="shared" si="124"/>
        <v>-5.139999999999997</v>
      </c>
      <c r="U1202" s="81">
        <f t="shared" si="125"/>
        <v>11.8</v>
      </c>
      <c r="V1202" s="81">
        <f t="shared" si="126"/>
        <v>14.37</v>
      </c>
    </row>
    <row r="1203" spans="1:22" x14ac:dyDescent="0.25">
      <c r="A1203" s="51" t="s">
        <v>4354</v>
      </c>
      <c r="B1203" s="94" t="s">
        <v>1895</v>
      </c>
      <c r="C1203" s="98"/>
      <c r="D1203" s="98"/>
      <c r="E1203" s="87" t="s">
        <v>520</v>
      </c>
      <c r="F1203" s="98"/>
      <c r="G1203" s="103"/>
      <c r="H1203" s="88"/>
      <c r="I1203" s="115"/>
      <c r="J1203" s="88"/>
      <c r="K1203" s="115"/>
      <c r="L1203" s="88"/>
      <c r="M1203" s="89">
        <f>SUM(M1204:M1208)</f>
        <v>32445.339999999997</v>
      </c>
      <c r="N1203" s="89">
        <f>SUM(N1204:N1208)</f>
        <v>32445.339999999997</v>
      </c>
      <c r="O1203" s="38"/>
      <c r="P1203" s="88"/>
      <c r="Q1203" s="88"/>
      <c r="R1203" s="89">
        <v>38815.980000000003</v>
      </c>
      <c r="S1203" s="89">
        <v>38815.980000000003</v>
      </c>
      <c r="T1203" s="64">
        <f t="shared" si="124"/>
        <v>-6370.6400000000067</v>
      </c>
      <c r="U1203" s="81">
        <f t="shared" si="125"/>
        <v>0</v>
      </c>
      <c r="V1203" s="81">
        <f t="shared" si="126"/>
        <v>0</v>
      </c>
    </row>
    <row r="1204" spans="1:22" x14ac:dyDescent="0.25">
      <c r="A1204" s="51" t="s">
        <v>4355</v>
      </c>
      <c r="B1204" s="92" t="s">
        <v>1896</v>
      </c>
      <c r="C1204" s="77" t="s">
        <v>123</v>
      </c>
      <c r="D1204" s="78">
        <v>82301</v>
      </c>
      <c r="E1204" s="79" t="s">
        <v>526</v>
      </c>
      <c r="F1204" s="80" t="s">
        <v>138</v>
      </c>
      <c r="G1204" s="101">
        <v>48</v>
      </c>
      <c r="H1204" s="81">
        <v>48</v>
      </c>
      <c r="I1204" s="116">
        <v>6.83</v>
      </c>
      <c r="J1204" s="81">
        <v>5.71</v>
      </c>
      <c r="K1204" s="116">
        <v>8.9600000000000009</v>
      </c>
      <c r="L1204" s="81">
        <v>7.49</v>
      </c>
      <c r="M1204" s="81">
        <f>TRUNC(((J1204*G1204)+(L1204*G1204)),2)</f>
        <v>633.6</v>
      </c>
      <c r="N1204" s="81">
        <f>TRUNC(((J1204*H1204)+(L1204*H1204)),2)</f>
        <v>633.6</v>
      </c>
      <c r="O1204" s="38"/>
      <c r="P1204" s="81">
        <v>6.83</v>
      </c>
      <c r="Q1204" s="81">
        <v>8.9600000000000009</v>
      </c>
      <c r="R1204" s="81">
        <v>757.92</v>
      </c>
      <c r="S1204" s="81">
        <v>757.92</v>
      </c>
      <c r="T1204" s="64">
        <f t="shared" si="124"/>
        <v>-124.31999999999994</v>
      </c>
      <c r="U1204" s="81">
        <f t="shared" si="125"/>
        <v>274.08</v>
      </c>
      <c r="V1204" s="81">
        <f t="shared" si="126"/>
        <v>359.52</v>
      </c>
    </row>
    <row r="1205" spans="1:22" ht="24" x14ac:dyDescent="0.3">
      <c r="A1205" s="51" t="s">
        <v>4356</v>
      </c>
      <c r="B1205" s="92" t="s">
        <v>1897</v>
      </c>
      <c r="C1205" s="77" t="s">
        <v>194</v>
      </c>
      <c r="D1205" s="78">
        <v>89798</v>
      </c>
      <c r="E1205" s="79" t="s">
        <v>524</v>
      </c>
      <c r="F1205" s="80" t="s">
        <v>138</v>
      </c>
      <c r="G1205" s="101">
        <v>100</v>
      </c>
      <c r="H1205" s="81">
        <v>100</v>
      </c>
      <c r="I1205" s="116">
        <v>11.89</v>
      </c>
      <c r="J1205" s="81">
        <v>9.94</v>
      </c>
      <c r="K1205" s="116">
        <v>1.53</v>
      </c>
      <c r="L1205" s="81">
        <v>1.27</v>
      </c>
      <c r="M1205" s="81">
        <f>TRUNC(((J1205*G1205)+(L1205*G1205)),2)</f>
        <v>1121</v>
      </c>
      <c r="N1205" s="81">
        <f>TRUNC(((J1205*H1205)+(L1205*H1205)),2)</f>
        <v>1121</v>
      </c>
      <c r="O1205" s="48"/>
      <c r="P1205" s="81">
        <v>11.89</v>
      </c>
      <c r="Q1205" s="81">
        <v>1.53</v>
      </c>
      <c r="R1205" s="81">
        <v>1342</v>
      </c>
      <c r="S1205" s="81">
        <v>1342</v>
      </c>
      <c r="T1205" s="64">
        <f t="shared" si="124"/>
        <v>-221</v>
      </c>
      <c r="U1205" s="81">
        <f t="shared" si="125"/>
        <v>994</v>
      </c>
      <c r="V1205" s="81">
        <f t="shared" si="126"/>
        <v>127</v>
      </c>
    </row>
    <row r="1206" spans="1:22" ht="24" x14ac:dyDescent="0.3">
      <c r="A1206" s="51" t="s">
        <v>4357</v>
      </c>
      <c r="B1206" s="92" t="s">
        <v>1898</v>
      </c>
      <c r="C1206" s="77" t="s">
        <v>194</v>
      </c>
      <c r="D1206" s="78">
        <v>89799</v>
      </c>
      <c r="E1206" s="79" t="s">
        <v>1899</v>
      </c>
      <c r="F1206" s="80" t="s">
        <v>138</v>
      </c>
      <c r="G1206" s="101">
        <v>4</v>
      </c>
      <c r="H1206" s="81">
        <v>4</v>
      </c>
      <c r="I1206" s="116">
        <v>16.600000000000001</v>
      </c>
      <c r="J1206" s="81">
        <v>13.87</v>
      </c>
      <c r="K1206" s="116">
        <v>5.67</v>
      </c>
      <c r="L1206" s="81">
        <v>4.74</v>
      </c>
      <c r="M1206" s="81">
        <f>TRUNC(((J1206*G1206)+(L1206*G1206)),2)</f>
        <v>74.44</v>
      </c>
      <c r="N1206" s="81">
        <f>TRUNC(((J1206*H1206)+(L1206*H1206)),2)</f>
        <v>74.44</v>
      </c>
      <c r="O1206" s="48"/>
      <c r="P1206" s="81">
        <v>16.600000000000001</v>
      </c>
      <c r="Q1206" s="81">
        <v>5.67</v>
      </c>
      <c r="R1206" s="81">
        <v>89.08</v>
      </c>
      <c r="S1206" s="81">
        <v>89.08</v>
      </c>
      <c r="T1206" s="64">
        <f t="shared" si="124"/>
        <v>-14.64</v>
      </c>
      <c r="U1206" s="81">
        <f t="shared" si="125"/>
        <v>55.48</v>
      </c>
      <c r="V1206" s="81">
        <f t="shared" si="126"/>
        <v>18.96</v>
      </c>
    </row>
    <row r="1207" spans="1:22" ht="24" x14ac:dyDescent="0.3">
      <c r="A1207" s="51" t="s">
        <v>4358</v>
      </c>
      <c r="B1207" s="92" t="s">
        <v>1900</v>
      </c>
      <c r="C1207" s="77" t="s">
        <v>194</v>
      </c>
      <c r="D1207" s="78">
        <v>89800</v>
      </c>
      <c r="E1207" s="79" t="s">
        <v>522</v>
      </c>
      <c r="F1207" s="80" t="s">
        <v>138</v>
      </c>
      <c r="G1207" s="101">
        <v>648</v>
      </c>
      <c r="H1207" s="81">
        <v>648</v>
      </c>
      <c r="I1207" s="116">
        <v>18.649999999999999</v>
      </c>
      <c r="J1207" s="81">
        <v>15.59</v>
      </c>
      <c r="K1207" s="116">
        <v>9.81</v>
      </c>
      <c r="L1207" s="81">
        <v>8.1999999999999993</v>
      </c>
      <c r="M1207" s="81">
        <f>TRUNC(((J1207*G1207)+(L1207*G1207)),2)</f>
        <v>15415.92</v>
      </c>
      <c r="N1207" s="81">
        <f>TRUNC(((J1207*H1207)+(L1207*H1207)),2)</f>
        <v>15415.92</v>
      </c>
      <c r="O1207" s="48"/>
      <c r="P1207" s="81">
        <v>18.649999999999999</v>
      </c>
      <c r="Q1207" s="81">
        <v>9.81</v>
      </c>
      <c r="R1207" s="81">
        <v>18442.080000000002</v>
      </c>
      <c r="S1207" s="81">
        <v>18442.080000000002</v>
      </c>
      <c r="T1207" s="64">
        <f t="shared" si="124"/>
        <v>-3026.1600000000017</v>
      </c>
      <c r="U1207" s="81">
        <f t="shared" si="125"/>
        <v>10102.32</v>
      </c>
      <c r="V1207" s="81">
        <f t="shared" si="126"/>
        <v>5313.6</v>
      </c>
    </row>
    <row r="1208" spans="1:22" ht="24" x14ac:dyDescent="0.3">
      <c r="A1208" s="51" t="s">
        <v>4359</v>
      </c>
      <c r="B1208" s="92" t="s">
        <v>1901</v>
      </c>
      <c r="C1208" s="77" t="s">
        <v>194</v>
      </c>
      <c r="D1208" s="78">
        <v>89849</v>
      </c>
      <c r="E1208" s="82" t="s">
        <v>3128</v>
      </c>
      <c r="F1208" s="80" t="s">
        <v>138</v>
      </c>
      <c r="G1208" s="101">
        <v>323</v>
      </c>
      <c r="H1208" s="81">
        <v>323</v>
      </c>
      <c r="I1208" s="116">
        <v>44.7</v>
      </c>
      <c r="J1208" s="81">
        <v>37.369999999999997</v>
      </c>
      <c r="K1208" s="116">
        <v>11.6</v>
      </c>
      <c r="L1208" s="81">
        <v>9.69</v>
      </c>
      <c r="M1208" s="81">
        <f>TRUNC(((J1208*G1208)+(L1208*G1208)),2)</f>
        <v>15200.38</v>
      </c>
      <c r="N1208" s="81">
        <f>TRUNC(((J1208*H1208)+(L1208*H1208)),2)</f>
        <v>15200.38</v>
      </c>
      <c r="O1208" s="48"/>
      <c r="P1208" s="81">
        <v>44.7</v>
      </c>
      <c r="Q1208" s="81">
        <v>11.6</v>
      </c>
      <c r="R1208" s="81">
        <v>18184.900000000001</v>
      </c>
      <c r="S1208" s="81">
        <v>18184.900000000001</v>
      </c>
      <c r="T1208" s="64">
        <f t="shared" si="124"/>
        <v>-2984.5200000000023</v>
      </c>
      <c r="U1208" s="81">
        <f t="shared" si="125"/>
        <v>12070.51</v>
      </c>
      <c r="V1208" s="81">
        <f t="shared" si="126"/>
        <v>3129.87</v>
      </c>
    </row>
    <row r="1209" spans="1:22" x14ac:dyDescent="0.25">
      <c r="A1209" s="51" t="s">
        <v>4360</v>
      </c>
      <c r="B1209" s="93" t="s">
        <v>1902</v>
      </c>
      <c r="C1209" s="97"/>
      <c r="D1209" s="97"/>
      <c r="E1209" s="83" t="s">
        <v>538</v>
      </c>
      <c r="F1209" s="97"/>
      <c r="G1209" s="102"/>
      <c r="H1209" s="84"/>
      <c r="I1209" s="115"/>
      <c r="J1209" s="84"/>
      <c r="K1209" s="115"/>
      <c r="L1209" s="84"/>
      <c r="M1209" s="85">
        <f>SUM(M1210:M1220)</f>
        <v>53084.14</v>
      </c>
      <c r="N1209" s="85">
        <f>SUM(N1210:N1220)</f>
        <v>53084.14</v>
      </c>
      <c r="O1209" s="38"/>
      <c r="P1209" s="84"/>
      <c r="Q1209" s="84"/>
      <c r="R1209" s="85">
        <v>63491.82</v>
      </c>
      <c r="S1209" s="85">
        <v>63491.82</v>
      </c>
      <c r="T1209" s="64">
        <f t="shared" si="124"/>
        <v>-10407.68</v>
      </c>
      <c r="U1209" s="81">
        <f t="shared" si="125"/>
        <v>0</v>
      </c>
      <c r="V1209" s="81">
        <f t="shared" si="126"/>
        <v>0</v>
      </c>
    </row>
    <row r="1210" spans="1:22" x14ac:dyDescent="0.25">
      <c r="A1210" s="51" t="s">
        <v>4361</v>
      </c>
      <c r="B1210" s="92" t="s">
        <v>1903</v>
      </c>
      <c r="C1210" s="77" t="s">
        <v>123</v>
      </c>
      <c r="D1210" s="78">
        <v>81811</v>
      </c>
      <c r="E1210" s="79" t="s">
        <v>1904</v>
      </c>
      <c r="F1210" s="80" t="s">
        <v>120</v>
      </c>
      <c r="G1210" s="101">
        <v>1</v>
      </c>
      <c r="H1210" s="81">
        <v>1</v>
      </c>
      <c r="I1210" s="116">
        <v>132.80000000000001</v>
      </c>
      <c r="J1210" s="81">
        <v>111.03</v>
      </c>
      <c r="K1210" s="116">
        <v>18.68</v>
      </c>
      <c r="L1210" s="81">
        <v>15.61</v>
      </c>
      <c r="M1210" s="81">
        <f t="shared" ref="M1210:M1220" si="131">TRUNC(((J1210*G1210)+(L1210*G1210)),2)</f>
        <v>126.64</v>
      </c>
      <c r="N1210" s="81">
        <f t="shared" ref="N1210:N1220" si="132">TRUNC(((J1210*H1210)+(L1210*H1210)),2)</f>
        <v>126.64</v>
      </c>
      <c r="O1210" s="38"/>
      <c r="P1210" s="81">
        <v>132.80000000000001</v>
      </c>
      <c r="Q1210" s="81">
        <v>18.68</v>
      </c>
      <c r="R1210" s="81">
        <v>151.47999999999999</v>
      </c>
      <c r="S1210" s="81">
        <v>151.47999999999999</v>
      </c>
      <c r="T1210" s="64">
        <f t="shared" si="124"/>
        <v>-24.839999999999989</v>
      </c>
      <c r="U1210" s="81">
        <f t="shared" si="125"/>
        <v>111.03</v>
      </c>
      <c r="V1210" s="81">
        <f t="shared" si="126"/>
        <v>15.61</v>
      </c>
    </row>
    <row r="1211" spans="1:22" x14ac:dyDescent="0.25">
      <c r="A1211" s="51" t="s">
        <v>4362</v>
      </c>
      <c r="B1211" s="92" t="s">
        <v>1905</v>
      </c>
      <c r="C1211" s="77" t="s">
        <v>123</v>
      </c>
      <c r="D1211" s="78">
        <v>81815</v>
      </c>
      <c r="E1211" s="79" t="s">
        <v>1906</v>
      </c>
      <c r="F1211" s="80" t="s">
        <v>120</v>
      </c>
      <c r="G1211" s="101">
        <v>1</v>
      </c>
      <c r="H1211" s="81">
        <v>1</v>
      </c>
      <c r="I1211" s="116">
        <v>196.8</v>
      </c>
      <c r="J1211" s="81">
        <v>164.54</v>
      </c>
      <c r="K1211" s="116">
        <v>129.38999999999999</v>
      </c>
      <c r="L1211" s="81">
        <v>108.18</v>
      </c>
      <c r="M1211" s="81">
        <f t="shared" si="131"/>
        <v>272.72000000000003</v>
      </c>
      <c r="N1211" s="81">
        <f t="shared" si="132"/>
        <v>272.72000000000003</v>
      </c>
      <c r="O1211" s="38"/>
      <c r="P1211" s="81">
        <v>196.8</v>
      </c>
      <c r="Q1211" s="81">
        <v>129.38999999999999</v>
      </c>
      <c r="R1211" s="81">
        <v>326.19</v>
      </c>
      <c r="S1211" s="81">
        <v>326.19</v>
      </c>
      <c r="T1211" s="64">
        <f t="shared" si="124"/>
        <v>-53.46999999999997</v>
      </c>
      <c r="U1211" s="81">
        <f t="shared" si="125"/>
        <v>164.54</v>
      </c>
      <c r="V1211" s="81">
        <f t="shared" si="126"/>
        <v>108.18</v>
      </c>
    </row>
    <row r="1212" spans="1:22" ht="24" x14ac:dyDescent="0.3">
      <c r="A1212" s="51" t="s">
        <v>4363</v>
      </c>
      <c r="B1212" s="92" t="s">
        <v>1907</v>
      </c>
      <c r="C1212" s="77" t="s">
        <v>123</v>
      </c>
      <c r="D1212" s="78">
        <v>81828</v>
      </c>
      <c r="E1212" s="82" t="s">
        <v>3129</v>
      </c>
      <c r="F1212" s="80" t="s">
        <v>120</v>
      </c>
      <c r="G1212" s="101">
        <v>32</v>
      </c>
      <c r="H1212" s="81">
        <v>32</v>
      </c>
      <c r="I1212" s="116">
        <v>403.42</v>
      </c>
      <c r="J1212" s="81">
        <v>337.29</v>
      </c>
      <c r="K1212" s="116">
        <v>281.75</v>
      </c>
      <c r="L1212" s="81">
        <v>235.57</v>
      </c>
      <c r="M1212" s="81">
        <f t="shared" si="131"/>
        <v>18331.52</v>
      </c>
      <c r="N1212" s="81">
        <f t="shared" si="132"/>
        <v>18331.52</v>
      </c>
      <c r="O1212" s="48"/>
      <c r="P1212" s="81">
        <v>403.42</v>
      </c>
      <c r="Q1212" s="81">
        <v>281.75</v>
      </c>
      <c r="R1212" s="81">
        <v>21925.439999999999</v>
      </c>
      <c r="S1212" s="81">
        <v>21925.439999999999</v>
      </c>
      <c r="T1212" s="64">
        <f t="shared" si="124"/>
        <v>-3593.9199999999983</v>
      </c>
      <c r="U1212" s="81">
        <f t="shared" si="125"/>
        <v>10793.28</v>
      </c>
      <c r="V1212" s="81">
        <f t="shared" si="126"/>
        <v>7538.24</v>
      </c>
    </row>
    <row r="1213" spans="1:22" x14ac:dyDescent="0.25">
      <c r="A1213" s="51" t="s">
        <v>4364</v>
      </c>
      <c r="B1213" s="92" t="s">
        <v>1908</v>
      </c>
      <c r="C1213" s="77" t="s">
        <v>123</v>
      </c>
      <c r="D1213" s="78">
        <v>81825</v>
      </c>
      <c r="E1213" s="79" t="s">
        <v>540</v>
      </c>
      <c r="F1213" s="80" t="s">
        <v>120</v>
      </c>
      <c r="G1213" s="101">
        <v>15</v>
      </c>
      <c r="H1213" s="81">
        <v>15</v>
      </c>
      <c r="I1213" s="116">
        <v>161.47999999999999</v>
      </c>
      <c r="J1213" s="81">
        <v>135.01</v>
      </c>
      <c r="K1213" s="116">
        <v>269.39</v>
      </c>
      <c r="L1213" s="81">
        <v>225.23</v>
      </c>
      <c r="M1213" s="81">
        <f t="shared" si="131"/>
        <v>5403.6</v>
      </c>
      <c r="N1213" s="81">
        <f t="shared" si="132"/>
        <v>5403.6</v>
      </c>
      <c r="O1213" s="38"/>
      <c r="P1213" s="81">
        <v>161.47999999999999</v>
      </c>
      <c r="Q1213" s="81">
        <v>269.39</v>
      </c>
      <c r="R1213" s="81">
        <v>6463.05</v>
      </c>
      <c r="S1213" s="81">
        <v>6463.05</v>
      </c>
      <c r="T1213" s="64">
        <f t="shared" si="124"/>
        <v>-1059.4499999999998</v>
      </c>
      <c r="U1213" s="81">
        <f t="shared" si="125"/>
        <v>2025.15</v>
      </c>
      <c r="V1213" s="81">
        <f t="shared" si="126"/>
        <v>3378.45</v>
      </c>
    </row>
    <row r="1214" spans="1:22" x14ac:dyDescent="0.25">
      <c r="A1214" s="51" t="s">
        <v>4365</v>
      </c>
      <c r="B1214" s="92" t="s">
        <v>1909</v>
      </c>
      <c r="C1214" s="77" t="s">
        <v>123</v>
      </c>
      <c r="D1214" s="78">
        <v>81826</v>
      </c>
      <c r="E1214" s="79" t="s">
        <v>542</v>
      </c>
      <c r="F1214" s="80" t="s">
        <v>120</v>
      </c>
      <c r="G1214" s="101">
        <v>15</v>
      </c>
      <c r="H1214" s="81">
        <v>15</v>
      </c>
      <c r="I1214" s="116">
        <v>67.099999999999994</v>
      </c>
      <c r="J1214" s="81">
        <v>56.1</v>
      </c>
      <c r="K1214" s="116">
        <v>15.12</v>
      </c>
      <c r="L1214" s="81">
        <v>12.64</v>
      </c>
      <c r="M1214" s="81">
        <f t="shared" si="131"/>
        <v>1031.0999999999999</v>
      </c>
      <c r="N1214" s="81">
        <f t="shared" si="132"/>
        <v>1031.0999999999999</v>
      </c>
      <c r="O1214" s="38"/>
      <c r="P1214" s="81">
        <v>67.099999999999994</v>
      </c>
      <c r="Q1214" s="81">
        <v>15.12</v>
      </c>
      <c r="R1214" s="81">
        <v>1233.3</v>
      </c>
      <c r="S1214" s="81">
        <v>1233.3</v>
      </c>
      <c r="T1214" s="64">
        <f t="shared" si="124"/>
        <v>-202.20000000000005</v>
      </c>
      <c r="U1214" s="81">
        <f t="shared" si="125"/>
        <v>841.5</v>
      </c>
      <c r="V1214" s="81">
        <f t="shared" si="126"/>
        <v>189.6</v>
      </c>
    </row>
    <row r="1215" spans="1:22" x14ac:dyDescent="0.25">
      <c r="A1215" s="51" t="s">
        <v>4366</v>
      </c>
      <c r="B1215" s="92" t="s">
        <v>1910</v>
      </c>
      <c r="C1215" s="77" t="s">
        <v>274</v>
      </c>
      <c r="D1215" s="86" t="s">
        <v>1911</v>
      </c>
      <c r="E1215" s="79" t="s">
        <v>1912</v>
      </c>
      <c r="F1215" s="80" t="s">
        <v>120</v>
      </c>
      <c r="G1215" s="101">
        <v>1</v>
      </c>
      <c r="H1215" s="81">
        <v>1</v>
      </c>
      <c r="I1215" s="116">
        <v>0</v>
      </c>
      <c r="J1215" s="81">
        <v>0</v>
      </c>
      <c r="K1215" s="116">
        <v>1093.3699999999999</v>
      </c>
      <c r="L1215" s="81">
        <v>914.16</v>
      </c>
      <c r="M1215" s="81">
        <f t="shared" si="131"/>
        <v>914.16</v>
      </c>
      <c r="N1215" s="81">
        <f t="shared" si="132"/>
        <v>914.16</v>
      </c>
      <c r="O1215" s="38"/>
      <c r="P1215" s="81">
        <v>0</v>
      </c>
      <c r="Q1215" s="81">
        <v>1093.3699999999999</v>
      </c>
      <c r="R1215" s="81">
        <v>1093.3699999999999</v>
      </c>
      <c r="S1215" s="81">
        <v>1093.3699999999999</v>
      </c>
      <c r="T1215" s="64">
        <f t="shared" si="124"/>
        <v>-179.20999999999992</v>
      </c>
      <c r="U1215" s="81">
        <f t="shared" si="125"/>
        <v>0</v>
      </c>
      <c r="V1215" s="81">
        <f t="shared" si="126"/>
        <v>914.16</v>
      </c>
    </row>
    <row r="1216" spans="1:22" x14ac:dyDescent="0.3">
      <c r="A1216" s="51" t="s">
        <v>4367</v>
      </c>
      <c r="B1216" s="92" t="s">
        <v>1913</v>
      </c>
      <c r="C1216" s="77" t="s">
        <v>123</v>
      </c>
      <c r="D1216" s="78">
        <v>70709</v>
      </c>
      <c r="E1216" s="79" t="s">
        <v>1914</v>
      </c>
      <c r="F1216" s="80" t="s">
        <v>120</v>
      </c>
      <c r="G1216" s="101">
        <v>1</v>
      </c>
      <c r="H1216" s="81">
        <v>1</v>
      </c>
      <c r="I1216" s="116">
        <v>22.13</v>
      </c>
      <c r="J1216" s="81">
        <v>18.5</v>
      </c>
      <c r="K1216" s="116">
        <v>36.619999999999997</v>
      </c>
      <c r="L1216" s="81">
        <v>30.61</v>
      </c>
      <c r="M1216" s="81">
        <f t="shared" si="131"/>
        <v>49.11</v>
      </c>
      <c r="N1216" s="81">
        <f t="shared" si="132"/>
        <v>49.11</v>
      </c>
      <c r="O1216" s="48"/>
      <c r="P1216" s="81">
        <v>22.13</v>
      </c>
      <c r="Q1216" s="81">
        <v>36.619999999999997</v>
      </c>
      <c r="R1216" s="81">
        <v>58.75</v>
      </c>
      <c r="S1216" s="81">
        <v>58.75</v>
      </c>
      <c r="T1216" s="64">
        <f t="shared" si="124"/>
        <v>-9.64</v>
      </c>
      <c r="U1216" s="81">
        <f t="shared" si="125"/>
        <v>18.5</v>
      </c>
      <c r="V1216" s="81">
        <f t="shared" si="126"/>
        <v>30.61</v>
      </c>
    </row>
    <row r="1217" spans="1:22" ht="24" x14ac:dyDescent="0.3">
      <c r="A1217" s="51" t="s">
        <v>4368</v>
      </c>
      <c r="B1217" s="92" t="s">
        <v>1915</v>
      </c>
      <c r="C1217" s="77" t="s">
        <v>123</v>
      </c>
      <c r="D1217" s="78">
        <v>81882</v>
      </c>
      <c r="E1217" s="79" t="s">
        <v>1916</v>
      </c>
      <c r="F1217" s="80" t="s">
        <v>120</v>
      </c>
      <c r="G1217" s="101">
        <v>1</v>
      </c>
      <c r="H1217" s="81">
        <v>1</v>
      </c>
      <c r="I1217" s="116">
        <v>27839.599999999999</v>
      </c>
      <c r="J1217" s="81">
        <v>23276.68</v>
      </c>
      <c r="K1217" s="116">
        <v>1621.93</v>
      </c>
      <c r="L1217" s="81">
        <v>1356.09</v>
      </c>
      <c r="M1217" s="81">
        <f t="shared" si="131"/>
        <v>24632.77</v>
      </c>
      <c r="N1217" s="81">
        <f t="shared" si="132"/>
        <v>24632.77</v>
      </c>
      <c r="O1217" s="48"/>
      <c r="P1217" s="81">
        <v>27839.599999999999</v>
      </c>
      <c r="Q1217" s="81">
        <v>1621.93</v>
      </c>
      <c r="R1217" s="81">
        <v>29461.53</v>
      </c>
      <c r="S1217" s="81">
        <v>29461.53</v>
      </c>
      <c r="T1217" s="64">
        <f t="shared" si="124"/>
        <v>-4828.7599999999984</v>
      </c>
      <c r="U1217" s="81">
        <f t="shared" si="125"/>
        <v>23276.68</v>
      </c>
      <c r="V1217" s="81">
        <f t="shared" si="126"/>
        <v>1356.09</v>
      </c>
    </row>
    <row r="1218" spans="1:22" x14ac:dyDescent="0.25">
      <c r="A1218" s="51" t="s">
        <v>4369</v>
      </c>
      <c r="B1218" s="92" t="s">
        <v>1917</v>
      </c>
      <c r="C1218" s="77" t="s">
        <v>123</v>
      </c>
      <c r="D1218" s="78">
        <v>81889</v>
      </c>
      <c r="E1218" s="79" t="s">
        <v>1918</v>
      </c>
      <c r="F1218" s="80" t="s">
        <v>120</v>
      </c>
      <c r="G1218" s="101">
        <v>2</v>
      </c>
      <c r="H1218" s="81">
        <v>2</v>
      </c>
      <c r="I1218" s="116">
        <v>115.78</v>
      </c>
      <c r="J1218" s="81">
        <v>96.8</v>
      </c>
      <c r="K1218" s="116">
        <v>12.7</v>
      </c>
      <c r="L1218" s="81">
        <v>10.61</v>
      </c>
      <c r="M1218" s="81">
        <f t="shared" si="131"/>
        <v>214.82</v>
      </c>
      <c r="N1218" s="81">
        <f t="shared" si="132"/>
        <v>214.82</v>
      </c>
      <c r="O1218" s="38"/>
      <c r="P1218" s="81">
        <v>115.78</v>
      </c>
      <c r="Q1218" s="81">
        <v>12.7</v>
      </c>
      <c r="R1218" s="81">
        <v>256.95999999999998</v>
      </c>
      <c r="S1218" s="81">
        <v>256.95999999999998</v>
      </c>
      <c r="T1218" s="64">
        <f t="shared" si="124"/>
        <v>-42.139999999999986</v>
      </c>
      <c r="U1218" s="81">
        <f t="shared" si="125"/>
        <v>193.6</v>
      </c>
      <c r="V1218" s="81">
        <f t="shared" si="126"/>
        <v>21.22</v>
      </c>
    </row>
    <row r="1219" spans="1:22" x14ac:dyDescent="0.25">
      <c r="A1219" s="51" t="s">
        <v>4370</v>
      </c>
      <c r="B1219" s="92" t="s">
        <v>1919</v>
      </c>
      <c r="C1219" s="77" t="s">
        <v>123</v>
      </c>
      <c r="D1219" s="78">
        <v>81885</v>
      </c>
      <c r="E1219" s="79" t="s">
        <v>546</v>
      </c>
      <c r="F1219" s="80" t="s">
        <v>120</v>
      </c>
      <c r="G1219" s="101">
        <v>7</v>
      </c>
      <c r="H1219" s="81">
        <v>7</v>
      </c>
      <c r="I1219" s="116">
        <v>9.76</v>
      </c>
      <c r="J1219" s="81">
        <v>8.16</v>
      </c>
      <c r="K1219" s="116">
        <v>2.61</v>
      </c>
      <c r="L1219" s="81">
        <v>2.1800000000000002</v>
      </c>
      <c r="M1219" s="81">
        <f t="shared" si="131"/>
        <v>72.38</v>
      </c>
      <c r="N1219" s="81">
        <f t="shared" si="132"/>
        <v>72.38</v>
      </c>
      <c r="O1219" s="38"/>
      <c r="P1219" s="81">
        <v>9.76</v>
      </c>
      <c r="Q1219" s="81">
        <v>2.61</v>
      </c>
      <c r="R1219" s="81">
        <v>86.59</v>
      </c>
      <c r="S1219" s="81">
        <v>86.59</v>
      </c>
      <c r="T1219" s="64">
        <f t="shared" si="124"/>
        <v>-14.210000000000008</v>
      </c>
      <c r="U1219" s="81">
        <f t="shared" si="125"/>
        <v>57.12</v>
      </c>
      <c r="V1219" s="81">
        <f t="shared" si="126"/>
        <v>15.26</v>
      </c>
    </row>
    <row r="1220" spans="1:22" x14ac:dyDescent="0.25">
      <c r="A1220" s="51" t="s">
        <v>4371</v>
      </c>
      <c r="B1220" s="92" t="s">
        <v>1920</v>
      </c>
      <c r="C1220" s="77" t="s">
        <v>274</v>
      </c>
      <c r="D1220" s="86" t="s">
        <v>1921</v>
      </c>
      <c r="E1220" s="79" t="s">
        <v>1922</v>
      </c>
      <c r="F1220" s="80" t="s">
        <v>120</v>
      </c>
      <c r="G1220" s="101">
        <v>42</v>
      </c>
      <c r="H1220" s="81">
        <v>42</v>
      </c>
      <c r="I1220" s="116">
        <v>24.36</v>
      </c>
      <c r="J1220" s="81">
        <v>20.36</v>
      </c>
      <c r="K1220" s="116">
        <v>33.619999999999997</v>
      </c>
      <c r="L1220" s="81">
        <v>28.1</v>
      </c>
      <c r="M1220" s="81">
        <f t="shared" si="131"/>
        <v>2035.32</v>
      </c>
      <c r="N1220" s="81">
        <f t="shared" si="132"/>
        <v>2035.32</v>
      </c>
      <c r="O1220" s="38"/>
      <c r="P1220" s="81">
        <v>24.36</v>
      </c>
      <c r="Q1220" s="81">
        <v>33.619999999999997</v>
      </c>
      <c r="R1220" s="81">
        <v>2435.16</v>
      </c>
      <c r="S1220" s="81">
        <v>2435.16</v>
      </c>
      <c r="T1220" s="64">
        <f t="shared" si="124"/>
        <v>-399.83999999999992</v>
      </c>
      <c r="U1220" s="81">
        <f t="shared" si="125"/>
        <v>855.12</v>
      </c>
      <c r="V1220" s="81">
        <f t="shared" si="126"/>
        <v>1180.2</v>
      </c>
    </row>
    <row r="1221" spans="1:22" x14ac:dyDescent="0.25">
      <c r="A1221" s="51" t="s">
        <v>4372</v>
      </c>
      <c r="B1221" s="90">
        <v>18</v>
      </c>
      <c r="C1221" s="96"/>
      <c r="D1221" s="96"/>
      <c r="E1221" s="69" t="s">
        <v>20</v>
      </c>
      <c r="F1221" s="70" t="s">
        <v>120</v>
      </c>
      <c r="G1221" s="99">
        <v>1</v>
      </c>
      <c r="H1221" s="72"/>
      <c r="I1221" s="115"/>
      <c r="J1221" s="72"/>
      <c r="K1221" s="115"/>
      <c r="L1221" s="72"/>
      <c r="M1221" s="71">
        <f>M1222+M1225+M1228+M1235+M1483+M1487+M1490+M1494+M1498</f>
        <v>615060.79999999993</v>
      </c>
      <c r="N1221" s="71">
        <f>N1222+N1225+N1228+N1235+N1483+N1487+N1490+N1494+N1498</f>
        <v>615060.79999999993</v>
      </c>
      <c r="O1221" s="38"/>
      <c r="P1221" s="72"/>
      <c r="Q1221" s="72"/>
      <c r="R1221" s="71">
        <v>736002.79</v>
      </c>
      <c r="S1221" s="71">
        <v>736002.79</v>
      </c>
      <c r="T1221" s="64">
        <f t="shared" si="124"/>
        <v>-120941.99000000011</v>
      </c>
      <c r="U1221" s="81">
        <f t="shared" si="125"/>
        <v>0</v>
      </c>
      <c r="V1221" s="81">
        <f t="shared" si="126"/>
        <v>0</v>
      </c>
    </row>
    <row r="1222" spans="1:22" x14ac:dyDescent="0.25">
      <c r="A1222" s="51" t="s">
        <v>4373</v>
      </c>
      <c r="B1222" s="91" t="s">
        <v>1923</v>
      </c>
      <c r="C1222" s="95"/>
      <c r="D1222" s="95"/>
      <c r="E1222" s="74" t="s">
        <v>36</v>
      </c>
      <c r="F1222" s="95"/>
      <c r="G1222" s="100"/>
      <c r="H1222" s="75"/>
      <c r="I1222" s="115"/>
      <c r="J1222" s="75"/>
      <c r="K1222" s="115"/>
      <c r="L1222" s="75"/>
      <c r="M1222" s="76">
        <f>M1223</f>
        <v>39.04</v>
      </c>
      <c r="N1222" s="76">
        <f>N1223</f>
        <v>39.04</v>
      </c>
      <c r="O1222" s="38"/>
      <c r="P1222" s="75"/>
      <c r="Q1222" s="75"/>
      <c r="R1222" s="76">
        <v>46.71</v>
      </c>
      <c r="S1222" s="76">
        <v>46.71</v>
      </c>
      <c r="T1222" s="64">
        <f t="shared" si="124"/>
        <v>-7.6700000000000017</v>
      </c>
      <c r="U1222" s="81">
        <f t="shared" si="125"/>
        <v>0</v>
      </c>
      <c r="V1222" s="81">
        <f t="shared" si="126"/>
        <v>0</v>
      </c>
    </row>
    <row r="1223" spans="1:22" x14ac:dyDescent="0.25">
      <c r="A1223" s="51" t="s">
        <v>4374</v>
      </c>
      <c r="B1223" s="93" t="s">
        <v>1924</v>
      </c>
      <c r="C1223" s="97"/>
      <c r="D1223" s="97"/>
      <c r="E1223" s="83" t="s">
        <v>1925</v>
      </c>
      <c r="F1223" s="97"/>
      <c r="G1223" s="102"/>
      <c r="H1223" s="84"/>
      <c r="I1223" s="115"/>
      <c r="J1223" s="84"/>
      <c r="K1223" s="115"/>
      <c r="L1223" s="84"/>
      <c r="M1223" s="85">
        <f>M1224</f>
        <v>39.04</v>
      </c>
      <c r="N1223" s="85">
        <f>N1224</f>
        <v>39.04</v>
      </c>
      <c r="O1223" s="38"/>
      <c r="P1223" s="84"/>
      <c r="Q1223" s="84"/>
      <c r="R1223" s="85">
        <v>46.71</v>
      </c>
      <c r="S1223" s="85">
        <v>46.71</v>
      </c>
      <c r="T1223" s="64">
        <f t="shared" si="124"/>
        <v>-7.6700000000000017</v>
      </c>
      <c r="U1223" s="81">
        <f t="shared" si="125"/>
        <v>0</v>
      </c>
      <c r="V1223" s="81">
        <f t="shared" si="126"/>
        <v>0</v>
      </c>
    </row>
    <row r="1224" spans="1:22" ht="24" x14ac:dyDescent="0.3">
      <c r="A1224" s="51" t="s">
        <v>4375</v>
      </c>
      <c r="B1224" s="92" t="s">
        <v>1926</v>
      </c>
      <c r="C1224" s="77" t="s">
        <v>123</v>
      </c>
      <c r="D1224" s="78">
        <v>20118</v>
      </c>
      <c r="E1224" s="79" t="s">
        <v>1927</v>
      </c>
      <c r="F1224" s="80" t="s">
        <v>160</v>
      </c>
      <c r="G1224" s="101">
        <v>1.2</v>
      </c>
      <c r="H1224" s="81">
        <v>1.2</v>
      </c>
      <c r="I1224" s="116">
        <v>0</v>
      </c>
      <c r="J1224" s="81">
        <v>0</v>
      </c>
      <c r="K1224" s="116">
        <v>38.93</v>
      </c>
      <c r="L1224" s="81">
        <v>32.54</v>
      </c>
      <c r="M1224" s="81">
        <f>TRUNC(((J1224*G1224)+(L1224*G1224)),2)</f>
        <v>39.04</v>
      </c>
      <c r="N1224" s="81">
        <f>TRUNC(((J1224*H1224)+(L1224*H1224)),2)</f>
        <v>39.04</v>
      </c>
      <c r="O1224" s="48"/>
      <c r="P1224" s="81">
        <v>0</v>
      </c>
      <c r="Q1224" s="81">
        <v>38.93</v>
      </c>
      <c r="R1224" s="81">
        <v>46.71</v>
      </c>
      <c r="S1224" s="81">
        <v>46.71</v>
      </c>
      <c r="T1224" s="64">
        <f t="shared" si="124"/>
        <v>-7.6700000000000017</v>
      </c>
      <c r="U1224" s="81">
        <f t="shared" si="125"/>
        <v>0</v>
      </c>
      <c r="V1224" s="81">
        <f t="shared" si="126"/>
        <v>39.04</v>
      </c>
    </row>
    <row r="1225" spans="1:22" x14ac:dyDescent="0.25">
      <c r="A1225" s="51" t="s">
        <v>4376</v>
      </c>
      <c r="B1225" s="91" t="s">
        <v>1928</v>
      </c>
      <c r="C1225" s="95"/>
      <c r="D1225" s="95"/>
      <c r="E1225" s="74" t="s">
        <v>38</v>
      </c>
      <c r="F1225" s="95"/>
      <c r="G1225" s="100"/>
      <c r="H1225" s="75"/>
      <c r="I1225" s="115"/>
      <c r="J1225" s="75"/>
      <c r="K1225" s="115"/>
      <c r="L1225" s="75"/>
      <c r="M1225" s="76">
        <f>M1226</f>
        <v>44.06</v>
      </c>
      <c r="N1225" s="76">
        <f>N1226</f>
        <v>44.06</v>
      </c>
      <c r="O1225" s="38"/>
      <c r="P1225" s="75"/>
      <c r="Q1225" s="75"/>
      <c r="R1225" s="76">
        <v>52.71</v>
      </c>
      <c r="S1225" s="76">
        <v>52.71</v>
      </c>
      <c r="T1225" s="64">
        <f t="shared" si="124"/>
        <v>-8.6499999999999986</v>
      </c>
      <c r="U1225" s="81">
        <f t="shared" si="125"/>
        <v>0</v>
      </c>
      <c r="V1225" s="81">
        <f t="shared" si="126"/>
        <v>0</v>
      </c>
    </row>
    <row r="1226" spans="1:22" x14ac:dyDescent="0.25">
      <c r="A1226" s="51" t="s">
        <v>4377</v>
      </c>
      <c r="B1226" s="93" t="s">
        <v>1929</v>
      </c>
      <c r="C1226" s="97"/>
      <c r="D1226" s="97"/>
      <c r="E1226" s="83" t="s">
        <v>1925</v>
      </c>
      <c r="F1226" s="97"/>
      <c r="G1226" s="102"/>
      <c r="H1226" s="84"/>
      <c r="I1226" s="115"/>
      <c r="J1226" s="84"/>
      <c r="K1226" s="115"/>
      <c r="L1226" s="84"/>
      <c r="M1226" s="85">
        <f>M1227</f>
        <v>44.06</v>
      </c>
      <c r="N1226" s="85">
        <f>N1227</f>
        <v>44.06</v>
      </c>
      <c r="O1226" s="38"/>
      <c r="P1226" s="84"/>
      <c r="Q1226" s="84"/>
      <c r="R1226" s="85">
        <v>52.71</v>
      </c>
      <c r="S1226" s="85">
        <v>52.71</v>
      </c>
      <c r="T1226" s="64">
        <f t="shared" si="124"/>
        <v>-8.6499999999999986</v>
      </c>
      <c r="U1226" s="81">
        <f t="shared" si="125"/>
        <v>0</v>
      </c>
      <c r="V1226" s="81">
        <f t="shared" si="126"/>
        <v>0</v>
      </c>
    </row>
    <row r="1227" spans="1:22" x14ac:dyDescent="0.25">
      <c r="A1227" s="51" t="s">
        <v>4378</v>
      </c>
      <c r="B1227" s="92" t="s">
        <v>1930</v>
      </c>
      <c r="C1227" s="77" t="s">
        <v>123</v>
      </c>
      <c r="D1227" s="78">
        <v>30101</v>
      </c>
      <c r="E1227" s="79" t="s">
        <v>188</v>
      </c>
      <c r="F1227" s="80" t="s">
        <v>160</v>
      </c>
      <c r="G1227" s="101">
        <v>1.2</v>
      </c>
      <c r="H1227" s="81">
        <v>1.2</v>
      </c>
      <c r="I1227" s="116">
        <v>34.33</v>
      </c>
      <c r="J1227" s="81">
        <v>28.7</v>
      </c>
      <c r="K1227" s="116">
        <v>9.6</v>
      </c>
      <c r="L1227" s="81">
        <v>8.02</v>
      </c>
      <c r="M1227" s="81">
        <f>TRUNC(((J1227*G1227)+(L1227*G1227)),2)</f>
        <v>44.06</v>
      </c>
      <c r="N1227" s="81">
        <f>TRUNC(((J1227*H1227)+(L1227*H1227)),2)</f>
        <v>44.06</v>
      </c>
      <c r="O1227" s="38"/>
      <c r="P1227" s="81">
        <v>34.33</v>
      </c>
      <c r="Q1227" s="81">
        <v>9.6</v>
      </c>
      <c r="R1227" s="81">
        <v>52.71</v>
      </c>
      <c r="S1227" s="81">
        <v>52.71</v>
      </c>
      <c r="T1227" s="64">
        <f t="shared" si="124"/>
        <v>-8.6499999999999986</v>
      </c>
      <c r="U1227" s="81">
        <f t="shared" si="125"/>
        <v>34.44</v>
      </c>
      <c r="V1227" s="81">
        <f t="shared" si="126"/>
        <v>9.6199999999999992</v>
      </c>
    </row>
    <row r="1228" spans="1:22" x14ac:dyDescent="0.25">
      <c r="A1228" s="51" t="s">
        <v>4379</v>
      </c>
      <c r="B1228" s="91" t="s">
        <v>1931</v>
      </c>
      <c r="C1228" s="95"/>
      <c r="D1228" s="95"/>
      <c r="E1228" s="74" t="s">
        <v>40</v>
      </c>
      <c r="F1228" s="95"/>
      <c r="G1228" s="100"/>
      <c r="H1228" s="75"/>
      <c r="I1228" s="115"/>
      <c r="J1228" s="75"/>
      <c r="K1228" s="115"/>
      <c r="L1228" s="75"/>
      <c r="M1228" s="76">
        <f>M1229+M1232</f>
        <v>10410.210000000001</v>
      </c>
      <c r="N1228" s="76">
        <f>N1229+N1232</f>
        <v>10410.210000000001</v>
      </c>
      <c r="O1228" s="38"/>
      <c r="P1228" s="75"/>
      <c r="Q1228" s="75"/>
      <c r="R1228" s="76">
        <v>12454.18</v>
      </c>
      <c r="S1228" s="76">
        <v>12454.18</v>
      </c>
      <c r="T1228" s="64">
        <f t="shared" si="124"/>
        <v>-2043.9699999999993</v>
      </c>
      <c r="U1228" s="81">
        <f t="shared" si="125"/>
        <v>0</v>
      </c>
      <c r="V1228" s="81">
        <f t="shared" si="126"/>
        <v>0</v>
      </c>
    </row>
    <row r="1229" spans="1:22" x14ac:dyDescent="0.25">
      <c r="A1229" s="51" t="s">
        <v>4380</v>
      </c>
      <c r="B1229" s="93" t="s">
        <v>1932</v>
      </c>
      <c r="C1229" s="97"/>
      <c r="D1229" s="97"/>
      <c r="E1229" s="83" t="s">
        <v>1933</v>
      </c>
      <c r="F1229" s="97"/>
      <c r="G1229" s="102"/>
      <c r="H1229" s="84"/>
      <c r="I1229" s="115"/>
      <c r="J1229" s="84"/>
      <c r="K1229" s="115"/>
      <c r="L1229" s="84"/>
      <c r="M1229" s="85">
        <f>SUM(M1230:M1231)</f>
        <v>10037.27</v>
      </c>
      <c r="N1229" s="85">
        <f>SUM(N1230:N1231)</f>
        <v>10037.27</v>
      </c>
      <c r="O1229" s="38"/>
      <c r="P1229" s="84"/>
      <c r="Q1229" s="84"/>
      <c r="R1229" s="85">
        <v>12008.01</v>
      </c>
      <c r="S1229" s="85">
        <v>12008.01</v>
      </c>
      <c r="T1229" s="64">
        <f t="shared" ref="T1229:T1292" si="133">N1229-S1229</f>
        <v>-1970.7399999999998</v>
      </c>
      <c r="U1229" s="81">
        <f t="shared" si="125"/>
        <v>0</v>
      </c>
      <c r="V1229" s="81">
        <f t="shared" si="126"/>
        <v>0</v>
      </c>
    </row>
    <row r="1230" spans="1:22" x14ac:dyDescent="0.25">
      <c r="A1230" s="51" t="s">
        <v>4381</v>
      </c>
      <c r="B1230" s="92" t="s">
        <v>1934</v>
      </c>
      <c r="C1230" s="77" t="s">
        <v>123</v>
      </c>
      <c r="D1230" s="78">
        <v>40101</v>
      </c>
      <c r="E1230" s="79" t="s">
        <v>199</v>
      </c>
      <c r="F1230" s="80" t="s">
        <v>160</v>
      </c>
      <c r="G1230" s="101">
        <v>211</v>
      </c>
      <c r="H1230" s="81">
        <v>211</v>
      </c>
      <c r="I1230" s="116">
        <v>0</v>
      </c>
      <c r="J1230" s="81">
        <v>0</v>
      </c>
      <c r="K1230" s="116">
        <v>34.229999999999997</v>
      </c>
      <c r="L1230" s="81">
        <v>28.61</v>
      </c>
      <c r="M1230" s="81">
        <f>TRUNC(((J1230*G1230)+(L1230*G1230)),2)</f>
        <v>6036.71</v>
      </c>
      <c r="N1230" s="81">
        <f>TRUNC(((J1230*H1230)+(L1230*H1230)),2)</f>
        <v>6036.71</v>
      </c>
      <c r="O1230" s="38"/>
      <c r="P1230" s="81">
        <v>0</v>
      </c>
      <c r="Q1230" s="81">
        <v>34.229999999999997</v>
      </c>
      <c r="R1230" s="81">
        <v>7222.53</v>
      </c>
      <c r="S1230" s="81">
        <v>7222.53</v>
      </c>
      <c r="T1230" s="64">
        <f t="shared" si="133"/>
        <v>-1185.8199999999997</v>
      </c>
      <c r="U1230" s="81">
        <f t="shared" si="125"/>
        <v>0</v>
      </c>
      <c r="V1230" s="81">
        <f t="shared" si="126"/>
        <v>6036.71</v>
      </c>
    </row>
    <row r="1231" spans="1:22" x14ac:dyDescent="0.25">
      <c r="A1231" s="51" t="s">
        <v>4382</v>
      </c>
      <c r="B1231" s="92" t="s">
        <v>1935</v>
      </c>
      <c r="C1231" s="77" t="s">
        <v>123</v>
      </c>
      <c r="D1231" s="78">
        <v>40902</v>
      </c>
      <c r="E1231" s="79" t="s">
        <v>201</v>
      </c>
      <c r="F1231" s="80" t="s">
        <v>160</v>
      </c>
      <c r="G1231" s="101">
        <v>211</v>
      </c>
      <c r="H1231" s="81">
        <v>211</v>
      </c>
      <c r="I1231" s="116">
        <v>0</v>
      </c>
      <c r="J1231" s="81">
        <v>0</v>
      </c>
      <c r="K1231" s="116">
        <v>22.68</v>
      </c>
      <c r="L1231" s="81">
        <v>18.96</v>
      </c>
      <c r="M1231" s="81">
        <f>TRUNC(((J1231*G1231)+(L1231*G1231)),2)</f>
        <v>4000.56</v>
      </c>
      <c r="N1231" s="81">
        <f>TRUNC(((J1231*H1231)+(L1231*H1231)),2)</f>
        <v>4000.56</v>
      </c>
      <c r="O1231" s="38"/>
      <c r="P1231" s="81">
        <v>0</v>
      </c>
      <c r="Q1231" s="81">
        <v>22.68</v>
      </c>
      <c r="R1231" s="81">
        <v>4785.4799999999996</v>
      </c>
      <c r="S1231" s="81">
        <v>4785.4799999999996</v>
      </c>
      <c r="T1231" s="64">
        <f t="shared" si="133"/>
        <v>-784.91999999999962</v>
      </c>
      <c r="U1231" s="81">
        <f t="shared" ref="U1231:U1294" si="134">TRUNC(J1231*H1231,2)</f>
        <v>0</v>
      </c>
      <c r="V1231" s="81">
        <f t="shared" ref="V1231:V1294" si="135">TRUNC(L1231*H1231,2)</f>
        <v>4000.56</v>
      </c>
    </row>
    <row r="1232" spans="1:22" x14ac:dyDescent="0.25">
      <c r="A1232" s="51" t="s">
        <v>4383</v>
      </c>
      <c r="B1232" s="93" t="s">
        <v>1936</v>
      </c>
      <c r="C1232" s="97"/>
      <c r="D1232" s="97"/>
      <c r="E1232" s="83" t="s">
        <v>1925</v>
      </c>
      <c r="F1232" s="97"/>
      <c r="G1232" s="102"/>
      <c r="H1232" s="84"/>
      <c r="I1232" s="115"/>
      <c r="J1232" s="84"/>
      <c r="K1232" s="115"/>
      <c r="L1232" s="84"/>
      <c r="M1232" s="85">
        <f>SUM(M1233:M1234)</f>
        <v>372.94</v>
      </c>
      <c r="N1232" s="85">
        <f>SUM(N1233:N1234)</f>
        <v>372.94</v>
      </c>
      <c r="O1232" s="38"/>
      <c r="P1232" s="84"/>
      <c r="Q1232" s="84"/>
      <c r="R1232" s="85">
        <v>446.17</v>
      </c>
      <c r="S1232" s="85">
        <v>446.17</v>
      </c>
      <c r="T1232" s="64">
        <f t="shared" si="133"/>
        <v>-73.230000000000018</v>
      </c>
      <c r="U1232" s="81">
        <f t="shared" si="134"/>
        <v>0</v>
      </c>
      <c r="V1232" s="81">
        <f t="shared" si="135"/>
        <v>0</v>
      </c>
    </row>
    <row r="1233" spans="1:22" x14ac:dyDescent="0.25">
      <c r="A1233" s="51" t="s">
        <v>4384</v>
      </c>
      <c r="B1233" s="92" t="s">
        <v>1937</v>
      </c>
      <c r="C1233" s="77" t="s">
        <v>123</v>
      </c>
      <c r="D1233" s="78">
        <v>40101</v>
      </c>
      <c r="E1233" s="79" t="s">
        <v>199</v>
      </c>
      <c r="F1233" s="80" t="s">
        <v>160</v>
      </c>
      <c r="G1233" s="101">
        <v>7.84</v>
      </c>
      <c r="H1233" s="81">
        <v>7.84</v>
      </c>
      <c r="I1233" s="116">
        <v>0</v>
      </c>
      <c r="J1233" s="81">
        <v>0</v>
      </c>
      <c r="K1233" s="116">
        <v>34.229999999999997</v>
      </c>
      <c r="L1233" s="81">
        <v>28.61</v>
      </c>
      <c r="M1233" s="81">
        <f>TRUNC(((J1233*G1233)+(L1233*G1233)),2)</f>
        <v>224.3</v>
      </c>
      <c r="N1233" s="81">
        <f>TRUNC(((J1233*H1233)+(L1233*H1233)),2)</f>
        <v>224.3</v>
      </c>
      <c r="O1233" s="38"/>
      <c r="P1233" s="81">
        <v>0</v>
      </c>
      <c r="Q1233" s="81">
        <v>34.229999999999997</v>
      </c>
      <c r="R1233" s="81">
        <v>268.36</v>
      </c>
      <c r="S1233" s="81">
        <v>268.36</v>
      </c>
      <c r="T1233" s="64">
        <f t="shared" si="133"/>
        <v>-44.06</v>
      </c>
      <c r="U1233" s="81">
        <f t="shared" si="134"/>
        <v>0</v>
      </c>
      <c r="V1233" s="81">
        <f t="shared" si="135"/>
        <v>224.3</v>
      </c>
    </row>
    <row r="1234" spans="1:22" x14ac:dyDescent="0.25">
      <c r="A1234" s="51" t="s">
        <v>4385</v>
      </c>
      <c r="B1234" s="92" t="s">
        <v>1938</v>
      </c>
      <c r="C1234" s="77" t="s">
        <v>123</v>
      </c>
      <c r="D1234" s="78">
        <v>40902</v>
      </c>
      <c r="E1234" s="79" t="s">
        <v>201</v>
      </c>
      <c r="F1234" s="80" t="s">
        <v>160</v>
      </c>
      <c r="G1234" s="101">
        <v>7.84</v>
      </c>
      <c r="H1234" s="81">
        <v>7.84</v>
      </c>
      <c r="I1234" s="116">
        <v>0</v>
      </c>
      <c r="J1234" s="81">
        <v>0</v>
      </c>
      <c r="K1234" s="116">
        <v>22.68</v>
      </c>
      <c r="L1234" s="81">
        <v>18.96</v>
      </c>
      <c r="M1234" s="81">
        <f>TRUNC(((J1234*G1234)+(L1234*G1234)),2)</f>
        <v>148.63999999999999</v>
      </c>
      <c r="N1234" s="81">
        <f>TRUNC(((J1234*H1234)+(L1234*H1234)),2)</f>
        <v>148.63999999999999</v>
      </c>
      <c r="O1234" s="38"/>
      <c r="P1234" s="81">
        <v>0</v>
      </c>
      <c r="Q1234" s="81">
        <v>22.68</v>
      </c>
      <c r="R1234" s="81">
        <v>177.81</v>
      </c>
      <c r="S1234" s="81">
        <v>177.81</v>
      </c>
      <c r="T1234" s="64">
        <f t="shared" si="133"/>
        <v>-29.170000000000016</v>
      </c>
      <c r="U1234" s="81">
        <f t="shared" si="134"/>
        <v>0</v>
      </c>
      <c r="V1234" s="81">
        <f t="shared" si="135"/>
        <v>148.63999999999999</v>
      </c>
    </row>
    <row r="1235" spans="1:22" x14ac:dyDescent="0.25">
      <c r="A1235" s="51" t="s">
        <v>4386</v>
      </c>
      <c r="B1235" s="91" t="s">
        <v>1939</v>
      </c>
      <c r="C1235" s="95"/>
      <c r="D1235" s="95"/>
      <c r="E1235" s="74" t="s">
        <v>46</v>
      </c>
      <c r="F1235" s="95"/>
      <c r="G1235" s="100"/>
      <c r="H1235" s="75"/>
      <c r="I1235" s="115"/>
      <c r="J1235" s="75"/>
      <c r="K1235" s="115"/>
      <c r="L1235" s="75"/>
      <c r="M1235" s="76">
        <f>M1236+M1283+M1339+M1360+M1383+M1423+M1441+M1467</f>
        <v>598553.06999999995</v>
      </c>
      <c r="N1235" s="76">
        <f>N1236+N1283+N1339+N1360+N1383+N1423+N1441+N1467</f>
        <v>598553.06999999995</v>
      </c>
      <c r="O1235" s="38"/>
      <c r="P1235" s="75"/>
      <c r="Q1235" s="75"/>
      <c r="R1235" s="76">
        <v>716254.73</v>
      </c>
      <c r="S1235" s="76">
        <v>716254.73</v>
      </c>
      <c r="T1235" s="64">
        <f t="shared" si="133"/>
        <v>-117701.66000000003</v>
      </c>
      <c r="U1235" s="81">
        <f t="shared" si="134"/>
        <v>0</v>
      </c>
      <c r="V1235" s="81">
        <f t="shared" si="135"/>
        <v>0</v>
      </c>
    </row>
    <row r="1236" spans="1:22" x14ac:dyDescent="0.25">
      <c r="A1236" s="51" t="s">
        <v>4387</v>
      </c>
      <c r="B1236" s="93" t="s">
        <v>1940</v>
      </c>
      <c r="C1236" s="97"/>
      <c r="D1236" s="97"/>
      <c r="E1236" s="83" t="s">
        <v>1941</v>
      </c>
      <c r="F1236" s="97"/>
      <c r="G1236" s="102"/>
      <c r="H1236" s="84"/>
      <c r="I1236" s="115"/>
      <c r="J1236" s="84"/>
      <c r="K1236" s="115"/>
      <c r="L1236" s="84"/>
      <c r="M1236" s="85">
        <f>SUM(M1237:M1282)</f>
        <v>144396.99000000002</v>
      </c>
      <c r="N1236" s="85">
        <f>SUM(N1237:N1282)</f>
        <v>144396.99000000002</v>
      </c>
      <c r="O1236" s="38"/>
      <c r="P1236" s="84"/>
      <c r="Q1236" s="84"/>
      <c r="R1236" s="85">
        <v>172755.39</v>
      </c>
      <c r="S1236" s="85">
        <v>172755.39</v>
      </c>
      <c r="T1236" s="64">
        <f t="shared" si="133"/>
        <v>-28358.399999999994</v>
      </c>
      <c r="U1236" s="81">
        <f t="shared" si="134"/>
        <v>0</v>
      </c>
      <c r="V1236" s="81">
        <f t="shared" si="135"/>
        <v>0</v>
      </c>
    </row>
    <row r="1237" spans="1:22" ht="24" x14ac:dyDescent="0.3">
      <c r="A1237" s="51" t="s">
        <v>4388</v>
      </c>
      <c r="B1237" s="92" t="s">
        <v>1942</v>
      </c>
      <c r="C1237" s="77" t="s">
        <v>194</v>
      </c>
      <c r="D1237" s="78">
        <v>91927</v>
      </c>
      <c r="E1237" s="82" t="s">
        <v>3130</v>
      </c>
      <c r="F1237" s="80" t="s">
        <v>138</v>
      </c>
      <c r="G1237" s="101">
        <v>85</v>
      </c>
      <c r="H1237" s="81">
        <v>85</v>
      </c>
      <c r="I1237" s="116">
        <v>3.56</v>
      </c>
      <c r="J1237" s="81">
        <v>2.97</v>
      </c>
      <c r="K1237" s="116">
        <v>1.0900000000000001</v>
      </c>
      <c r="L1237" s="81">
        <v>0.91</v>
      </c>
      <c r="M1237" s="81">
        <f t="shared" ref="M1237:M1282" si="136">TRUNC(((J1237*G1237)+(L1237*G1237)),2)</f>
        <v>329.8</v>
      </c>
      <c r="N1237" s="81">
        <f t="shared" ref="N1237:N1282" si="137">TRUNC(((J1237*H1237)+(L1237*H1237)),2)</f>
        <v>329.8</v>
      </c>
      <c r="O1237" s="48"/>
      <c r="P1237" s="81">
        <v>3.56</v>
      </c>
      <c r="Q1237" s="81">
        <v>1.0900000000000001</v>
      </c>
      <c r="R1237" s="81">
        <v>395.25</v>
      </c>
      <c r="S1237" s="81">
        <v>395.25</v>
      </c>
      <c r="T1237" s="64">
        <f t="shared" si="133"/>
        <v>-65.449999999999989</v>
      </c>
      <c r="U1237" s="81">
        <f t="shared" si="134"/>
        <v>252.45</v>
      </c>
      <c r="V1237" s="81">
        <f t="shared" si="135"/>
        <v>77.349999999999994</v>
      </c>
    </row>
    <row r="1238" spans="1:22" x14ac:dyDescent="0.25">
      <c r="A1238" s="51" t="s">
        <v>4389</v>
      </c>
      <c r="B1238" s="92" t="s">
        <v>1943</v>
      </c>
      <c r="C1238" s="77" t="s">
        <v>123</v>
      </c>
      <c r="D1238" s="78">
        <v>70583</v>
      </c>
      <c r="E1238" s="79" t="s">
        <v>1944</v>
      </c>
      <c r="F1238" s="80" t="s">
        <v>138</v>
      </c>
      <c r="G1238" s="101">
        <v>1210</v>
      </c>
      <c r="H1238" s="81">
        <v>1210</v>
      </c>
      <c r="I1238" s="116">
        <v>6.26</v>
      </c>
      <c r="J1238" s="81">
        <v>5.23</v>
      </c>
      <c r="K1238" s="116">
        <v>2.4300000000000002</v>
      </c>
      <c r="L1238" s="81">
        <v>2.0299999999999998</v>
      </c>
      <c r="M1238" s="81">
        <f t="shared" si="136"/>
        <v>8784.6</v>
      </c>
      <c r="N1238" s="81">
        <f t="shared" si="137"/>
        <v>8784.6</v>
      </c>
      <c r="O1238" s="38"/>
      <c r="P1238" s="81">
        <v>6.26</v>
      </c>
      <c r="Q1238" s="81">
        <v>2.4300000000000002</v>
      </c>
      <c r="R1238" s="81">
        <v>10514.9</v>
      </c>
      <c r="S1238" s="81">
        <v>10514.9</v>
      </c>
      <c r="T1238" s="64">
        <f t="shared" si="133"/>
        <v>-1730.2999999999993</v>
      </c>
      <c r="U1238" s="81">
        <f t="shared" si="134"/>
        <v>6328.3</v>
      </c>
      <c r="V1238" s="81">
        <f t="shared" si="135"/>
        <v>2456.3000000000002</v>
      </c>
    </row>
    <row r="1239" spans="1:22" x14ac:dyDescent="0.25">
      <c r="A1239" s="51" t="s">
        <v>4390</v>
      </c>
      <c r="B1239" s="92" t="s">
        <v>1945</v>
      </c>
      <c r="C1239" s="77" t="s">
        <v>123</v>
      </c>
      <c r="D1239" s="78">
        <v>70584</v>
      </c>
      <c r="E1239" s="79" t="s">
        <v>1946</v>
      </c>
      <c r="F1239" s="80" t="s">
        <v>138</v>
      </c>
      <c r="G1239" s="101">
        <v>502</v>
      </c>
      <c r="H1239" s="81">
        <v>502</v>
      </c>
      <c r="I1239" s="116">
        <v>9.2200000000000006</v>
      </c>
      <c r="J1239" s="81">
        <v>7.7</v>
      </c>
      <c r="K1239" s="116">
        <v>2.61</v>
      </c>
      <c r="L1239" s="81">
        <v>2.1800000000000002</v>
      </c>
      <c r="M1239" s="81">
        <f t="shared" si="136"/>
        <v>4959.76</v>
      </c>
      <c r="N1239" s="81">
        <f t="shared" si="137"/>
        <v>4959.76</v>
      </c>
      <c r="O1239" s="38"/>
      <c r="P1239" s="81">
        <v>9.2200000000000006</v>
      </c>
      <c r="Q1239" s="81">
        <v>2.61</v>
      </c>
      <c r="R1239" s="81">
        <v>5938.66</v>
      </c>
      <c r="S1239" s="81">
        <v>5938.66</v>
      </c>
      <c r="T1239" s="64">
        <f t="shared" si="133"/>
        <v>-978.89999999999964</v>
      </c>
      <c r="U1239" s="81">
        <f t="shared" si="134"/>
        <v>3865.4</v>
      </c>
      <c r="V1239" s="81">
        <f t="shared" si="135"/>
        <v>1094.3599999999999</v>
      </c>
    </row>
    <row r="1240" spans="1:22" x14ac:dyDescent="0.25">
      <c r="A1240" s="51" t="s">
        <v>4391</v>
      </c>
      <c r="B1240" s="92" t="s">
        <v>1947</v>
      </c>
      <c r="C1240" s="77" t="s">
        <v>123</v>
      </c>
      <c r="D1240" s="78">
        <v>70585</v>
      </c>
      <c r="E1240" s="79" t="s">
        <v>966</v>
      </c>
      <c r="F1240" s="80" t="s">
        <v>138</v>
      </c>
      <c r="G1240" s="101">
        <v>450</v>
      </c>
      <c r="H1240" s="81">
        <v>450</v>
      </c>
      <c r="I1240" s="116">
        <v>15.48</v>
      </c>
      <c r="J1240" s="81">
        <v>12.94</v>
      </c>
      <c r="K1240" s="116">
        <v>2.98</v>
      </c>
      <c r="L1240" s="81">
        <v>2.4900000000000002</v>
      </c>
      <c r="M1240" s="81">
        <f t="shared" si="136"/>
        <v>6943.5</v>
      </c>
      <c r="N1240" s="81">
        <f t="shared" si="137"/>
        <v>6943.5</v>
      </c>
      <c r="O1240" s="38"/>
      <c r="P1240" s="81">
        <v>15.48</v>
      </c>
      <c r="Q1240" s="81">
        <v>2.98</v>
      </c>
      <c r="R1240" s="81">
        <v>8307</v>
      </c>
      <c r="S1240" s="81">
        <v>8307</v>
      </c>
      <c r="T1240" s="64">
        <f t="shared" si="133"/>
        <v>-1363.5</v>
      </c>
      <c r="U1240" s="81">
        <f t="shared" si="134"/>
        <v>5823</v>
      </c>
      <c r="V1240" s="81">
        <f t="shared" si="135"/>
        <v>1120.5</v>
      </c>
    </row>
    <row r="1241" spans="1:22" ht="36" x14ac:dyDescent="0.3">
      <c r="A1241" s="51" t="s">
        <v>4392</v>
      </c>
      <c r="B1241" s="92" t="s">
        <v>1948</v>
      </c>
      <c r="C1241" s="77" t="s">
        <v>194</v>
      </c>
      <c r="D1241" s="78">
        <v>92984</v>
      </c>
      <c r="E1241" s="82" t="s">
        <v>3093</v>
      </c>
      <c r="F1241" s="80" t="s">
        <v>138</v>
      </c>
      <c r="G1241" s="101">
        <v>1560</v>
      </c>
      <c r="H1241" s="81">
        <v>1560</v>
      </c>
      <c r="I1241" s="116">
        <v>24.2</v>
      </c>
      <c r="J1241" s="81">
        <v>20.23</v>
      </c>
      <c r="K1241" s="116">
        <v>2.29</v>
      </c>
      <c r="L1241" s="81">
        <v>1.91</v>
      </c>
      <c r="M1241" s="81">
        <f t="shared" si="136"/>
        <v>34538.400000000001</v>
      </c>
      <c r="N1241" s="81">
        <f t="shared" si="137"/>
        <v>34538.400000000001</v>
      </c>
      <c r="O1241" s="48"/>
      <c r="P1241" s="81">
        <v>24.2</v>
      </c>
      <c r="Q1241" s="81">
        <v>2.29</v>
      </c>
      <c r="R1241" s="81">
        <v>41324.400000000001</v>
      </c>
      <c r="S1241" s="81">
        <v>41324.400000000001</v>
      </c>
      <c r="T1241" s="64">
        <f t="shared" si="133"/>
        <v>-6786</v>
      </c>
      <c r="U1241" s="81">
        <f t="shared" si="134"/>
        <v>31558.799999999999</v>
      </c>
      <c r="V1241" s="81">
        <f t="shared" si="135"/>
        <v>2979.6</v>
      </c>
    </row>
    <row r="1242" spans="1:22" ht="36" x14ac:dyDescent="0.3">
      <c r="A1242" s="51" t="s">
        <v>4393</v>
      </c>
      <c r="B1242" s="92" t="s">
        <v>1949</v>
      </c>
      <c r="C1242" s="77" t="s">
        <v>194</v>
      </c>
      <c r="D1242" s="78">
        <v>92986</v>
      </c>
      <c r="E1242" s="82" t="s">
        <v>3131</v>
      </c>
      <c r="F1242" s="80" t="s">
        <v>138</v>
      </c>
      <c r="G1242" s="101">
        <v>730</v>
      </c>
      <c r="H1242" s="81">
        <v>730</v>
      </c>
      <c r="I1242" s="116">
        <v>34</v>
      </c>
      <c r="J1242" s="81">
        <v>28.42</v>
      </c>
      <c r="K1242" s="116">
        <v>2.62</v>
      </c>
      <c r="L1242" s="81">
        <v>2.19</v>
      </c>
      <c r="M1242" s="81">
        <f t="shared" si="136"/>
        <v>22345.3</v>
      </c>
      <c r="N1242" s="81">
        <f t="shared" si="137"/>
        <v>22345.3</v>
      </c>
      <c r="O1242" s="48"/>
      <c r="P1242" s="81">
        <v>34</v>
      </c>
      <c r="Q1242" s="81">
        <v>2.62</v>
      </c>
      <c r="R1242" s="81">
        <v>26732.6</v>
      </c>
      <c r="S1242" s="81">
        <v>26732.6</v>
      </c>
      <c r="T1242" s="64">
        <f t="shared" si="133"/>
        <v>-4387.2999999999993</v>
      </c>
      <c r="U1242" s="81">
        <f t="shared" si="134"/>
        <v>20746.599999999999</v>
      </c>
      <c r="V1242" s="81">
        <f t="shared" si="135"/>
        <v>1598.7</v>
      </c>
    </row>
    <row r="1243" spans="1:22" ht="36" x14ac:dyDescent="0.3">
      <c r="A1243" s="51" t="s">
        <v>4394</v>
      </c>
      <c r="B1243" s="92" t="s">
        <v>1950</v>
      </c>
      <c r="C1243" s="77" t="s">
        <v>194</v>
      </c>
      <c r="D1243" s="78">
        <v>92988</v>
      </c>
      <c r="E1243" s="82" t="s">
        <v>3132</v>
      </c>
      <c r="F1243" s="80" t="s">
        <v>138</v>
      </c>
      <c r="G1243" s="101">
        <v>465</v>
      </c>
      <c r="H1243" s="81">
        <v>465</v>
      </c>
      <c r="I1243" s="116">
        <v>50.01</v>
      </c>
      <c r="J1243" s="81">
        <v>41.81</v>
      </c>
      <c r="K1243" s="116">
        <v>3.14</v>
      </c>
      <c r="L1243" s="81">
        <v>2.62</v>
      </c>
      <c r="M1243" s="81">
        <f t="shared" si="136"/>
        <v>20659.95</v>
      </c>
      <c r="N1243" s="81">
        <f t="shared" si="137"/>
        <v>20659.95</v>
      </c>
      <c r="O1243" s="48"/>
      <c r="P1243" s="81">
        <v>50.01</v>
      </c>
      <c r="Q1243" s="81">
        <v>3.14</v>
      </c>
      <c r="R1243" s="81">
        <v>24714.75</v>
      </c>
      <c r="S1243" s="81">
        <v>24714.75</v>
      </c>
      <c r="T1243" s="64">
        <f t="shared" si="133"/>
        <v>-4054.7999999999993</v>
      </c>
      <c r="U1243" s="81">
        <f t="shared" si="134"/>
        <v>19441.650000000001</v>
      </c>
      <c r="V1243" s="81">
        <f t="shared" si="135"/>
        <v>1218.3</v>
      </c>
    </row>
    <row r="1244" spans="1:22" ht="24" x14ac:dyDescent="0.3">
      <c r="A1244" s="51" t="s">
        <v>4395</v>
      </c>
      <c r="B1244" s="92" t="s">
        <v>1951</v>
      </c>
      <c r="C1244" s="77" t="s">
        <v>194</v>
      </c>
      <c r="D1244" s="78">
        <v>97669</v>
      </c>
      <c r="E1244" s="79" t="s">
        <v>1952</v>
      </c>
      <c r="F1244" s="80" t="s">
        <v>138</v>
      </c>
      <c r="G1244" s="101">
        <v>260</v>
      </c>
      <c r="H1244" s="81">
        <v>260</v>
      </c>
      <c r="I1244" s="116">
        <v>10.78</v>
      </c>
      <c r="J1244" s="81">
        <v>9.01</v>
      </c>
      <c r="K1244" s="116">
        <v>5.73</v>
      </c>
      <c r="L1244" s="81">
        <v>4.79</v>
      </c>
      <c r="M1244" s="81">
        <f t="shared" si="136"/>
        <v>3588</v>
      </c>
      <c r="N1244" s="81">
        <f t="shared" si="137"/>
        <v>3588</v>
      </c>
      <c r="O1244" s="48"/>
      <c r="P1244" s="81">
        <v>10.78</v>
      </c>
      <c r="Q1244" s="81">
        <v>5.73</v>
      </c>
      <c r="R1244" s="81">
        <v>4292.6000000000004</v>
      </c>
      <c r="S1244" s="81">
        <v>4292.6000000000004</v>
      </c>
      <c r="T1244" s="64">
        <f t="shared" si="133"/>
        <v>-704.60000000000036</v>
      </c>
      <c r="U1244" s="81">
        <f t="shared" si="134"/>
        <v>2342.6</v>
      </c>
      <c r="V1244" s="81">
        <f t="shared" si="135"/>
        <v>1245.4000000000001</v>
      </c>
    </row>
    <row r="1245" spans="1:22" ht="24" x14ac:dyDescent="0.3">
      <c r="A1245" s="51" t="s">
        <v>4396</v>
      </c>
      <c r="B1245" s="92" t="s">
        <v>1953</v>
      </c>
      <c r="C1245" s="77" t="s">
        <v>194</v>
      </c>
      <c r="D1245" s="78">
        <v>93009</v>
      </c>
      <c r="E1245" s="79" t="s">
        <v>1954</v>
      </c>
      <c r="F1245" s="80" t="s">
        <v>138</v>
      </c>
      <c r="G1245" s="101">
        <v>70</v>
      </c>
      <c r="H1245" s="81">
        <v>70</v>
      </c>
      <c r="I1245" s="116">
        <v>20.12</v>
      </c>
      <c r="J1245" s="81">
        <v>16.82</v>
      </c>
      <c r="K1245" s="116">
        <v>4.8899999999999997</v>
      </c>
      <c r="L1245" s="81">
        <v>4.08</v>
      </c>
      <c r="M1245" s="81">
        <f t="shared" si="136"/>
        <v>1463</v>
      </c>
      <c r="N1245" s="81">
        <f t="shared" si="137"/>
        <v>1463</v>
      </c>
      <c r="O1245" s="48"/>
      <c r="P1245" s="81">
        <v>20.12</v>
      </c>
      <c r="Q1245" s="81">
        <v>4.8899999999999997</v>
      </c>
      <c r="R1245" s="81">
        <v>1750.7</v>
      </c>
      <c r="S1245" s="81">
        <v>1750.7</v>
      </c>
      <c r="T1245" s="64">
        <f t="shared" si="133"/>
        <v>-287.70000000000005</v>
      </c>
      <c r="U1245" s="81">
        <f t="shared" si="134"/>
        <v>1177.4000000000001</v>
      </c>
      <c r="V1245" s="81">
        <f t="shared" si="135"/>
        <v>285.60000000000002</v>
      </c>
    </row>
    <row r="1246" spans="1:22" x14ac:dyDescent="0.25">
      <c r="A1246" s="51" t="s">
        <v>4397</v>
      </c>
      <c r="B1246" s="92" t="s">
        <v>1955</v>
      </c>
      <c r="C1246" s="77" t="s">
        <v>123</v>
      </c>
      <c r="D1246" s="78">
        <v>71745</v>
      </c>
      <c r="E1246" s="79" t="s">
        <v>1956</v>
      </c>
      <c r="F1246" s="80" t="s">
        <v>120</v>
      </c>
      <c r="G1246" s="101">
        <v>24</v>
      </c>
      <c r="H1246" s="81">
        <v>24</v>
      </c>
      <c r="I1246" s="116">
        <v>4.5599999999999996</v>
      </c>
      <c r="J1246" s="81">
        <v>3.81</v>
      </c>
      <c r="K1246" s="116">
        <v>3.74</v>
      </c>
      <c r="L1246" s="81">
        <v>3.12</v>
      </c>
      <c r="M1246" s="81">
        <f t="shared" si="136"/>
        <v>166.32</v>
      </c>
      <c r="N1246" s="81">
        <f t="shared" si="137"/>
        <v>166.32</v>
      </c>
      <c r="O1246" s="38"/>
      <c r="P1246" s="81">
        <v>4.5599999999999996</v>
      </c>
      <c r="Q1246" s="81">
        <v>3.74</v>
      </c>
      <c r="R1246" s="81">
        <v>199.2</v>
      </c>
      <c r="S1246" s="81">
        <v>199.2</v>
      </c>
      <c r="T1246" s="64">
        <f t="shared" si="133"/>
        <v>-32.879999999999995</v>
      </c>
      <c r="U1246" s="81">
        <f t="shared" si="134"/>
        <v>91.44</v>
      </c>
      <c r="V1246" s="81">
        <f t="shared" si="135"/>
        <v>74.88</v>
      </c>
    </row>
    <row r="1247" spans="1:22" ht="36" x14ac:dyDescent="0.3">
      <c r="A1247" s="51" t="s">
        <v>4398</v>
      </c>
      <c r="B1247" s="92" t="s">
        <v>1957</v>
      </c>
      <c r="C1247" s="77" t="s">
        <v>194</v>
      </c>
      <c r="D1247" s="78">
        <v>93020</v>
      </c>
      <c r="E1247" s="82" t="s">
        <v>3133</v>
      </c>
      <c r="F1247" s="80" t="s">
        <v>120</v>
      </c>
      <c r="G1247" s="101">
        <v>17</v>
      </c>
      <c r="H1247" s="81">
        <v>17</v>
      </c>
      <c r="I1247" s="116">
        <v>10.77</v>
      </c>
      <c r="J1247" s="81">
        <v>9</v>
      </c>
      <c r="K1247" s="116">
        <v>14.72</v>
      </c>
      <c r="L1247" s="81">
        <v>12.3</v>
      </c>
      <c r="M1247" s="81">
        <f t="shared" si="136"/>
        <v>362.1</v>
      </c>
      <c r="N1247" s="81">
        <f t="shared" si="137"/>
        <v>362.1</v>
      </c>
      <c r="O1247" s="48"/>
      <c r="P1247" s="81">
        <v>10.77</v>
      </c>
      <c r="Q1247" s="81">
        <v>14.72</v>
      </c>
      <c r="R1247" s="81">
        <v>433.33</v>
      </c>
      <c r="S1247" s="81">
        <v>433.33</v>
      </c>
      <c r="T1247" s="64">
        <f t="shared" si="133"/>
        <v>-71.229999999999961</v>
      </c>
      <c r="U1247" s="81">
        <f t="shared" si="134"/>
        <v>153</v>
      </c>
      <c r="V1247" s="81">
        <f t="shared" si="135"/>
        <v>209.1</v>
      </c>
    </row>
    <row r="1248" spans="1:22" x14ac:dyDescent="0.25">
      <c r="A1248" s="51" t="s">
        <v>4399</v>
      </c>
      <c r="B1248" s="92" t="s">
        <v>1958</v>
      </c>
      <c r="C1248" s="77" t="s">
        <v>123</v>
      </c>
      <c r="D1248" s="78">
        <v>70375</v>
      </c>
      <c r="E1248" s="79" t="s">
        <v>1959</v>
      </c>
      <c r="F1248" s="80" t="s">
        <v>120</v>
      </c>
      <c r="G1248" s="101">
        <v>47</v>
      </c>
      <c r="H1248" s="81">
        <v>47</v>
      </c>
      <c r="I1248" s="116">
        <v>2.68</v>
      </c>
      <c r="J1248" s="81">
        <v>2.2400000000000002</v>
      </c>
      <c r="K1248" s="116">
        <v>2.2400000000000002</v>
      </c>
      <c r="L1248" s="81">
        <v>1.87</v>
      </c>
      <c r="M1248" s="81">
        <f t="shared" si="136"/>
        <v>193.17</v>
      </c>
      <c r="N1248" s="81">
        <f t="shared" si="137"/>
        <v>193.17</v>
      </c>
      <c r="O1248" s="38"/>
      <c r="P1248" s="81">
        <v>2.68</v>
      </c>
      <c r="Q1248" s="81">
        <v>2.2400000000000002</v>
      </c>
      <c r="R1248" s="81">
        <v>231.24</v>
      </c>
      <c r="S1248" s="81">
        <v>231.24</v>
      </c>
      <c r="T1248" s="64">
        <f t="shared" si="133"/>
        <v>-38.070000000000022</v>
      </c>
      <c r="U1248" s="81">
        <f t="shared" si="134"/>
        <v>105.28</v>
      </c>
      <c r="V1248" s="81">
        <f t="shared" si="135"/>
        <v>87.89</v>
      </c>
    </row>
    <row r="1249" spans="1:22" x14ac:dyDescent="0.25">
      <c r="A1249" s="51" t="s">
        <v>4400</v>
      </c>
      <c r="B1249" s="92" t="s">
        <v>1960</v>
      </c>
      <c r="C1249" s="77" t="s">
        <v>123</v>
      </c>
      <c r="D1249" s="78">
        <v>70425</v>
      </c>
      <c r="E1249" s="79" t="s">
        <v>1961</v>
      </c>
      <c r="F1249" s="80" t="s">
        <v>796</v>
      </c>
      <c r="G1249" s="101">
        <v>25</v>
      </c>
      <c r="H1249" s="81">
        <v>25</v>
      </c>
      <c r="I1249" s="116">
        <v>7.57</v>
      </c>
      <c r="J1249" s="81">
        <v>6.32</v>
      </c>
      <c r="K1249" s="116">
        <v>2.2400000000000002</v>
      </c>
      <c r="L1249" s="81">
        <v>1.87</v>
      </c>
      <c r="M1249" s="81">
        <f t="shared" si="136"/>
        <v>204.75</v>
      </c>
      <c r="N1249" s="81">
        <f t="shared" si="137"/>
        <v>204.75</v>
      </c>
      <c r="O1249" s="38"/>
      <c r="P1249" s="81">
        <v>7.57</v>
      </c>
      <c r="Q1249" s="81">
        <v>2.2400000000000002</v>
      </c>
      <c r="R1249" s="81">
        <v>245.25</v>
      </c>
      <c r="S1249" s="81">
        <v>245.25</v>
      </c>
      <c r="T1249" s="64">
        <f t="shared" si="133"/>
        <v>-40.5</v>
      </c>
      <c r="U1249" s="81">
        <f t="shared" si="134"/>
        <v>158</v>
      </c>
      <c r="V1249" s="81">
        <f t="shared" si="135"/>
        <v>46.75</v>
      </c>
    </row>
    <row r="1250" spans="1:22" ht="24" x14ac:dyDescent="0.3">
      <c r="A1250" s="51" t="s">
        <v>4401</v>
      </c>
      <c r="B1250" s="92" t="s">
        <v>1962</v>
      </c>
      <c r="C1250" s="77" t="s">
        <v>194</v>
      </c>
      <c r="D1250" s="78">
        <v>93010</v>
      </c>
      <c r="E1250" s="79" t="s">
        <v>1963</v>
      </c>
      <c r="F1250" s="80" t="s">
        <v>138</v>
      </c>
      <c r="G1250" s="101">
        <v>62</v>
      </c>
      <c r="H1250" s="81">
        <v>62</v>
      </c>
      <c r="I1250" s="116">
        <v>28.97</v>
      </c>
      <c r="J1250" s="81">
        <v>24.22</v>
      </c>
      <c r="K1250" s="116">
        <v>5.84</v>
      </c>
      <c r="L1250" s="81">
        <v>4.88</v>
      </c>
      <c r="M1250" s="81">
        <f t="shared" si="136"/>
        <v>1804.2</v>
      </c>
      <c r="N1250" s="81">
        <f t="shared" si="137"/>
        <v>1804.2</v>
      </c>
      <c r="O1250" s="48"/>
      <c r="P1250" s="81">
        <v>28.97</v>
      </c>
      <c r="Q1250" s="81">
        <v>5.84</v>
      </c>
      <c r="R1250" s="81">
        <v>2158.2199999999998</v>
      </c>
      <c r="S1250" s="81">
        <v>2158.2199999999998</v>
      </c>
      <c r="T1250" s="64">
        <f t="shared" si="133"/>
        <v>-354.01999999999975</v>
      </c>
      <c r="U1250" s="81">
        <f t="shared" si="134"/>
        <v>1501.64</v>
      </c>
      <c r="V1250" s="81">
        <f t="shared" si="135"/>
        <v>302.56</v>
      </c>
    </row>
    <row r="1251" spans="1:22" ht="24" x14ac:dyDescent="0.3">
      <c r="A1251" s="51" t="s">
        <v>4402</v>
      </c>
      <c r="B1251" s="92" t="s">
        <v>1964</v>
      </c>
      <c r="C1251" s="77" t="s">
        <v>194</v>
      </c>
      <c r="D1251" s="78">
        <v>93015</v>
      </c>
      <c r="E1251" s="79" t="s">
        <v>1965</v>
      </c>
      <c r="F1251" s="80" t="s">
        <v>120</v>
      </c>
      <c r="G1251" s="101">
        <v>13</v>
      </c>
      <c r="H1251" s="81">
        <v>13</v>
      </c>
      <c r="I1251" s="116">
        <v>11.28</v>
      </c>
      <c r="J1251" s="81">
        <v>9.43</v>
      </c>
      <c r="K1251" s="116">
        <v>11.73</v>
      </c>
      <c r="L1251" s="81">
        <v>9.8000000000000007</v>
      </c>
      <c r="M1251" s="81">
        <f t="shared" si="136"/>
        <v>249.99</v>
      </c>
      <c r="N1251" s="81">
        <f t="shared" si="137"/>
        <v>249.99</v>
      </c>
      <c r="O1251" s="48"/>
      <c r="P1251" s="81">
        <v>11.28</v>
      </c>
      <c r="Q1251" s="81">
        <v>11.73</v>
      </c>
      <c r="R1251" s="81">
        <v>299.13</v>
      </c>
      <c r="S1251" s="81">
        <v>299.13</v>
      </c>
      <c r="T1251" s="64">
        <f t="shared" si="133"/>
        <v>-49.139999999999986</v>
      </c>
      <c r="U1251" s="81">
        <f t="shared" si="134"/>
        <v>122.59</v>
      </c>
      <c r="V1251" s="81">
        <f t="shared" si="135"/>
        <v>127.4</v>
      </c>
    </row>
    <row r="1252" spans="1:22" ht="36" x14ac:dyDescent="0.3">
      <c r="A1252" s="51" t="s">
        <v>4403</v>
      </c>
      <c r="B1252" s="92" t="s">
        <v>1966</v>
      </c>
      <c r="C1252" s="77" t="s">
        <v>194</v>
      </c>
      <c r="D1252" s="78">
        <v>93022</v>
      </c>
      <c r="E1252" s="82" t="s">
        <v>3134</v>
      </c>
      <c r="F1252" s="80" t="s">
        <v>120</v>
      </c>
      <c r="G1252" s="101">
        <v>6</v>
      </c>
      <c r="H1252" s="81">
        <v>6</v>
      </c>
      <c r="I1252" s="116">
        <v>21.21</v>
      </c>
      <c r="J1252" s="81">
        <v>17.73</v>
      </c>
      <c r="K1252" s="116">
        <v>17.59</v>
      </c>
      <c r="L1252" s="81">
        <v>14.7</v>
      </c>
      <c r="M1252" s="81">
        <f t="shared" si="136"/>
        <v>194.58</v>
      </c>
      <c r="N1252" s="81">
        <f t="shared" si="137"/>
        <v>194.58</v>
      </c>
      <c r="O1252" s="48"/>
      <c r="P1252" s="81">
        <v>21.21</v>
      </c>
      <c r="Q1252" s="81">
        <v>17.59</v>
      </c>
      <c r="R1252" s="81">
        <v>232.8</v>
      </c>
      <c r="S1252" s="81">
        <v>232.8</v>
      </c>
      <c r="T1252" s="64">
        <f t="shared" si="133"/>
        <v>-38.22</v>
      </c>
      <c r="U1252" s="81">
        <f t="shared" si="134"/>
        <v>106.38</v>
      </c>
      <c r="V1252" s="81">
        <f t="shared" si="135"/>
        <v>88.2</v>
      </c>
    </row>
    <row r="1253" spans="1:22" x14ac:dyDescent="0.25">
      <c r="A1253" s="51" t="s">
        <v>4404</v>
      </c>
      <c r="B1253" s="92" t="s">
        <v>1967</v>
      </c>
      <c r="C1253" s="77" t="s">
        <v>123</v>
      </c>
      <c r="D1253" s="78">
        <v>70376</v>
      </c>
      <c r="E1253" s="79" t="s">
        <v>1968</v>
      </c>
      <c r="F1253" s="80" t="s">
        <v>120</v>
      </c>
      <c r="G1253" s="101">
        <v>42</v>
      </c>
      <c r="H1253" s="81">
        <v>42</v>
      </c>
      <c r="I1253" s="116">
        <v>3.33</v>
      </c>
      <c r="J1253" s="81">
        <v>2.78</v>
      </c>
      <c r="K1253" s="116">
        <v>4.49</v>
      </c>
      <c r="L1253" s="81">
        <v>3.75</v>
      </c>
      <c r="M1253" s="81">
        <f t="shared" si="136"/>
        <v>274.26</v>
      </c>
      <c r="N1253" s="81">
        <f t="shared" si="137"/>
        <v>274.26</v>
      </c>
      <c r="O1253" s="38"/>
      <c r="P1253" s="81">
        <v>3.33</v>
      </c>
      <c r="Q1253" s="81">
        <v>4.49</v>
      </c>
      <c r="R1253" s="81">
        <v>328.44</v>
      </c>
      <c r="S1253" s="81">
        <v>328.44</v>
      </c>
      <c r="T1253" s="64">
        <f t="shared" si="133"/>
        <v>-54.180000000000007</v>
      </c>
      <c r="U1253" s="81">
        <f t="shared" si="134"/>
        <v>116.76</v>
      </c>
      <c r="V1253" s="81">
        <f t="shared" si="135"/>
        <v>157.5</v>
      </c>
    </row>
    <row r="1254" spans="1:22" x14ac:dyDescent="0.25">
      <c r="A1254" s="51" t="s">
        <v>4405</v>
      </c>
      <c r="B1254" s="92" t="s">
        <v>1969</v>
      </c>
      <c r="C1254" s="77" t="s">
        <v>123</v>
      </c>
      <c r="D1254" s="78">
        <v>71215</v>
      </c>
      <c r="E1254" s="79" t="s">
        <v>1970</v>
      </c>
      <c r="F1254" s="80" t="s">
        <v>138</v>
      </c>
      <c r="G1254" s="101">
        <v>30</v>
      </c>
      <c r="H1254" s="81">
        <v>30</v>
      </c>
      <c r="I1254" s="116">
        <v>72.959999999999994</v>
      </c>
      <c r="J1254" s="81">
        <v>61</v>
      </c>
      <c r="K1254" s="116">
        <v>29.89</v>
      </c>
      <c r="L1254" s="81">
        <v>24.99</v>
      </c>
      <c r="M1254" s="81">
        <f t="shared" si="136"/>
        <v>2579.6999999999998</v>
      </c>
      <c r="N1254" s="81">
        <f t="shared" si="137"/>
        <v>2579.6999999999998</v>
      </c>
      <c r="O1254" s="38"/>
      <c r="P1254" s="81">
        <v>72.959999999999994</v>
      </c>
      <c r="Q1254" s="81">
        <v>29.89</v>
      </c>
      <c r="R1254" s="81">
        <v>3085.5</v>
      </c>
      <c r="S1254" s="81">
        <v>3085.5</v>
      </c>
      <c r="T1254" s="64">
        <f t="shared" si="133"/>
        <v>-505.80000000000018</v>
      </c>
      <c r="U1254" s="81">
        <f t="shared" si="134"/>
        <v>1830</v>
      </c>
      <c r="V1254" s="81">
        <f t="shared" si="135"/>
        <v>749.7</v>
      </c>
    </row>
    <row r="1255" spans="1:22" x14ac:dyDescent="0.25">
      <c r="A1255" s="51" t="s">
        <v>4406</v>
      </c>
      <c r="B1255" s="92" t="s">
        <v>1971</v>
      </c>
      <c r="C1255" s="77" t="s">
        <v>123</v>
      </c>
      <c r="D1255" s="78">
        <v>71705</v>
      </c>
      <c r="E1255" s="79" t="s">
        <v>1972</v>
      </c>
      <c r="F1255" s="80" t="s">
        <v>120</v>
      </c>
      <c r="G1255" s="101">
        <v>10</v>
      </c>
      <c r="H1255" s="81">
        <v>10</v>
      </c>
      <c r="I1255" s="116">
        <v>14.17</v>
      </c>
      <c r="J1255" s="81">
        <v>11.84</v>
      </c>
      <c r="K1255" s="116">
        <v>4.8600000000000003</v>
      </c>
      <c r="L1255" s="81">
        <v>4.0599999999999996</v>
      </c>
      <c r="M1255" s="81">
        <f t="shared" si="136"/>
        <v>159</v>
      </c>
      <c r="N1255" s="81">
        <f t="shared" si="137"/>
        <v>159</v>
      </c>
      <c r="O1255" s="38"/>
      <c r="P1255" s="81">
        <v>14.17</v>
      </c>
      <c r="Q1255" s="81">
        <v>4.8600000000000003</v>
      </c>
      <c r="R1255" s="81">
        <v>190.3</v>
      </c>
      <c r="S1255" s="81">
        <v>190.3</v>
      </c>
      <c r="T1255" s="64">
        <f t="shared" si="133"/>
        <v>-31.300000000000011</v>
      </c>
      <c r="U1255" s="81">
        <f t="shared" si="134"/>
        <v>118.4</v>
      </c>
      <c r="V1255" s="81">
        <f t="shared" si="135"/>
        <v>40.6</v>
      </c>
    </row>
    <row r="1256" spans="1:22" x14ac:dyDescent="0.25">
      <c r="A1256" s="51" t="s">
        <v>4407</v>
      </c>
      <c r="B1256" s="92" t="s">
        <v>1973</v>
      </c>
      <c r="C1256" s="77" t="s">
        <v>123</v>
      </c>
      <c r="D1256" s="78">
        <v>71155</v>
      </c>
      <c r="E1256" s="79" t="s">
        <v>1974</v>
      </c>
      <c r="F1256" s="80" t="s">
        <v>120</v>
      </c>
      <c r="G1256" s="101">
        <v>6</v>
      </c>
      <c r="H1256" s="81">
        <v>6</v>
      </c>
      <c r="I1256" s="116">
        <v>36.229999999999997</v>
      </c>
      <c r="J1256" s="81">
        <v>30.29</v>
      </c>
      <c r="K1256" s="116">
        <v>17.559999999999999</v>
      </c>
      <c r="L1256" s="81">
        <v>14.68</v>
      </c>
      <c r="M1256" s="81">
        <f t="shared" si="136"/>
        <v>269.82</v>
      </c>
      <c r="N1256" s="81">
        <f t="shared" si="137"/>
        <v>269.82</v>
      </c>
      <c r="O1256" s="38"/>
      <c r="P1256" s="81">
        <v>36.229999999999997</v>
      </c>
      <c r="Q1256" s="81">
        <v>17.559999999999999</v>
      </c>
      <c r="R1256" s="81">
        <v>322.74</v>
      </c>
      <c r="S1256" s="81">
        <v>322.74</v>
      </c>
      <c r="T1256" s="64">
        <f t="shared" si="133"/>
        <v>-52.920000000000016</v>
      </c>
      <c r="U1256" s="81">
        <f t="shared" si="134"/>
        <v>181.74</v>
      </c>
      <c r="V1256" s="81">
        <f t="shared" si="135"/>
        <v>88.08</v>
      </c>
    </row>
    <row r="1257" spans="1:22" x14ac:dyDescent="0.25">
      <c r="A1257" s="51" t="s">
        <v>4408</v>
      </c>
      <c r="B1257" s="92" t="s">
        <v>1975</v>
      </c>
      <c r="C1257" s="77" t="s">
        <v>123</v>
      </c>
      <c r="D1257" s="78">
        <v>70375</v>
      </c>
      <c r="E1257" s="79" t="s">
        <v>1959</v>
      </c>
      <c r="F1257" s="80" t="s">
        <v>120</v>
      </c>
      <c r="G1257" s="101">
        <v>20</v>
      </c>
      <c r="H1257" s="81">
        <v>20</v>
      </c>
      <c r="I1257" s="116">
        <v>2.68</v>
      </c>
      <c r="J1257" s="81">
        <v>2.2400000000000002</v>
      </c>
      <c r="K1257" s="116">
        <v>2.2400000000000002</v>
      </c>
      <c r="L1257" s="81">
        <v>1.87</v>
      </c>
      <c r="M1257" s="81">
        <f t="shared" si="136"/>
        <v>82.2</v>
      </c>
      <c r="N1257" s="81">
        <f t="shared" si="137"/>
        <v>82.2</v>
      </c>
      <c r="O1257" s="38"/>
      <c r="P1257" s="81">
        <v>2.68</v>
      </c>
      <c r="Q1257" s="81">
        <v>2.2400000000000002</v>
      </c>
      <c r="R1257" s="81">
        <v>98.4</v>
      </c>
      <c r="S1257" s="81">
        <v>98.4</v>
      </c>
      <c r="T1257" s="64">
        <f t="shared" si="133"/>
        <v>-16.200000000000003</v>
      </c>
      <c r="U1257" s="81">
        <f t="shared" si="134"/>
        <v>44.8</v>
      </c>
      <c r="V1257" s="81">
        <f t="shared" si="135"/>
        <v>37.4</v>
      </c>
    </row>
    <row r="1258" spans="1:22" x14ac:dyDescent="0.25">
      <c r="A1258" s="51" t="s">
        <v>4409</v>
      </c>
      <c r="B1258" s="92" t="s">
        <v>1976</v>
      </c>
      <c r="C1258" s="77" t="s">
        <v>123</v>
      </c>
      <c r="D1258" s="78">
        <v>70425</v>
      </c>
      <c r="E1258" s="79" t="s">
        <v>1961</v>
      </c>
      <c r="F1258" s="80" t="s">
        <v>796</v>
      </c>
      <c r="G1258" s="101">
        <v>6</v>
      </c>
      <c r="H1258" s="81">
        <v>6</v>
      </c>
      <c r="I1258" s="116">
        <v>7.57</v>
      </c>
      <c r="J1258" s="81">
        <v>6.32</v>
      </c>
      <c r="K1258" s="116">
        <v>2.2400000000000002</v>
      </c>
      <c r="L1258" s="81">
        <v>1.87</v>
      </c>
      <c r="M1258" s="81">
        <f t="shared" si="136"/>
        <v>49.14</v>
      </c>
      <c r="N1258" s="81">
        <f t="shared" si="137"/>
        <v>49.14</v>
      </c>
      <c r="O1258" s="38"/>
      <c r="P1258" s="81">
        <v>7.57</v>
      </c>
      <c r="Q1258" s="81">
        <v>2.2400000000000002</v>
      </c>
      <c r="R1258" s="81">
        <v>58.86</v>
      </c>
      <c r="S1258" s="81">
        <v>58.86</v>
      </c>
      <c r="T1258" s="64">
        <f t="shared" si="133"/>
        <v>-9.7199999999999989</v>
      </c>
      <c r="U1258" s="81">
        <f t="shared" si="134"/>
        <v>37.92</v>
      </c>
      <c r="V1258" s="81">
        <f t="shared" si="135"/>
        <v>11.22</v>
      </c>
    </row>
    <row r="1259" spans="1:22" ht="24" x14ac:dyDescent="0.3">
      <c r="A1259" s="51" t="s">
        <v>4410</v>
      </c>
      <c r="B1259" s="92" t="s">
        <v>1977</v>
      </c>
      <c r="C1259" s="77" t="s">
        <v>274</v>
      </c>
      <c r="D1259" s="86" t="s">
        <v>1978</v>
      </c>
      <c r="E1259" s="79" t="s">
        <v>1979</v>
      </c>
      <c r="F1259" s="80" t="s">
        <v>120</v>
      </c>
      <c r="G1259" s="101">
        <v>1</v>
      </c>
      <c r="H1259" s="81">
        <v>1</v>
      </c>
      <c r="I1259" s="116">
        <v>54.2</v>
      </c>
      <c r="J1259" s="81">
        <v>45.31</v>
      </c>
      <c r="K1259" s="116">
        <v>7.13</v>
      </c>
      <c r="L1259" s="81">
        <v>5.96</v>
      </c>
      <c r="M1259" s="81">
        <f t="shared" si="136"/>
        <v>51.27</v>
      </c>
      <c r="N1259" s="81">
        <f t="shared" si="137"/>
        <v>51.27</v>
      </c>
      <c r="O1259" s="48"/>
      <c r="P1259" s="81">
        <v>54.2</v>
      </c>
      <c r="Q1259" s="81">
        <v>7.13</v>
      </c>
      <c r="R1259" s="81">
        <v>61.33</v>
      </c>
      <c r="S1259" s="81">
        <v>61.33</v>
      </c>
      <c r="T1259" s="64">
        <f t="shared" si="133"/>
        <v>-10.059999999999995</v>
      </c>
      <c r="U1259" s="81">
        <f t="shared" si="134"/>
        <v>45.31</v>
      </c>
      <c r="V1259" s="81">
        <f t="shared" si="135"/>
        <v>5.96</v>
      </c>
    </row>
    <row r="1260" spans="1:22" ht="24" x14ac:dyDescent="0.3">
      <c r="A1260" s="51" t="s">
        <v>4411</v>
      </c>
      <c r="B1260" s="92" t="s">
        <v>1980</v>
      </c>
      <c r="C1260" s="77" t="s">
        <v>274</v>
      </c>
      <c r="D1260" s="86" t="s">
        <v>1981</v>
      </c>
      <c r="E1260" s="79" t="s">
        <v>1982</v>
      </c>
      <c r="F1260" s="80" t="s">
        <v>120</v>
      </c>
      <c r="G1260" s="101">
        <v>4</v>
      </c>
      <c r="H1260" s="81">
        <v>4</v>
      </c>
      <c r="I1260" s="116">
        <v>23</v>
      </c>
      <c r="J1260" s="81">
        <v>19.23</v>
      </c>
      <c r="K1260" s="116">
        <v>7.13</v>
      </c>
      <c r="L1260" s="81">
        <v>5.96</v>
      </c>
      <c r="M1260" s="81">
        <f t="shared" si="136"/>
        <v>100.76</v>
      </c>
      <c r="N1260" s="81">
        <f t="shared" si="137"/>
        <v>100.76</v>
      </c>
      <c r="O1260" s="48"/>
      <c r="P1260" s="81">
        <v>23</v>
      </c>
      <c r="Q1260" s="81">
        <v>7.13</v>
      </c>
      <c r="R1260" s="81">
        <v>120.52</v>
      </c>
      <c r="S1260" s="81">
        <v>120.52</v>
      </c>
      <c r="T1260" s="64">
        <f t="shared" si="133"/>
        <v>-19.759999999999991</v>
      </c>
      <c r="U1260" s="81">
        <f t="shared" si="134"/>
        <v>76.92</v>
      </c>
      <c r="V1260" s="81">
        <f t="shared" si="135"/>
        <v>23.84</v>
      </c>
    </row>
    <row r="1261" spans="1:22" ht="24" x14ac:dyDescent="0.3">
      <c r="A1261" s="51" t="s">
        <v>4412</v>
      </c>
      <c r="B1261" s="92" t="s">
        <v>1983</v>
      </c>
      <c r="C1261" s="77" t="s">
        <v>274</v>
      </c>
      <c r="D1261" s="86" t="s">
        <v>1984</v>
      </c>
      <c r="E1261" s="82" t="s">
        <v>3135</v>
      </c>
      <c r="F1261" s="80" t="s">
        <v>120</v>
      </c>
      <c r="G1261" s="101">
        <v>23</v>
      </c>
      <c r="H1261" s="81">
        <v>23</v>
      </c>
      <c r="I1261" s="116">
        <v>89.9</v>
      </c>
      <c r="J1261" s="81">
        <v>75.16</v>
      </c>
      <c r="K1261" s="116">
        <v>21.38</v>
      </c>
      <c r="L1261" s="81">
        <v>17.87</v>
      </c>
      <c r="M1261" s="81">
        <f t="shared" si="136"/>
        <v>2139.69</v>
      </c>
      <c r="N1261" s="81">
        <f t="shared" si="137"/>
        <v>2139.69</v>
      </c>
      <c r="O1261" s="48"/>
      <c r="P1261" s="81">
        <v>89.9</v>
      </c>
      <c r="Q1261" s="81">
        <v>21.38</v>
      </c>
      <c r="R1261" s="81">
        <v>2559.44</v>
      </c>
      <c r="S1261" s="81">
        <v>2559.44</v>
      </c>
      <c r="T1261" s="64">
        <f t="shared" si="133"/>
        <v>-419.75</v>
      </c>
      <c r="U1261" s="81">
        <f t="shared" si="134"/>
        <v>1728.68</v>
      </c>
      <c r="V1261" s="81">
        <f t="shared" si="135"/>
        <v>411.01</v>
      </c>
    </row>
    <row r="1262" spans="1:22" ht="24" x14ac:dyDescent="0.3">
      <c r="A1262" s="51" t="s">
        <v>4413</v>
      </c>
      <c r="B1262" s="92" t="s">
        <v>1985</v>
      </c>
      <c r="C1262" s="77" t="s">
        <v>274</v>
      </c>
      <c r="D1262" s="86" t="s">
        <v>1986</v>
      </c>
      <c r="E1262" s="79" t="s">
        <v>1987</v>
      </c>
      <c r="F1262" s="80" t="s">
        <v>120</v>
      </c>
      <c r="G1262" s="101">
        <v>5</v>
      </c>
      <c r="H1262" s="81">
        <v>5</v>
      </c>
      <c r="I1262" s="116">
        <v>8.5</v>
      </c>
      <c r="J1262" s="81">
        <v>7.1</v>
      </c>
      <c r="K1262" s="116">
        <v>5.35</v>
      </c>
      <c r="L1262" s="81">
        <v>4.47</v>
      </c>
      <c r="M1262" s="81">
        <f t="shared" si="136"/>
        <v>57.85</v>
      </c>
      <c r="N1262" s="81">
        <f t="shared" si="137"/>
        <v>57.85</v>
      </c>
      <c r="O1262" s="48"/>
      <c r="P1262" s="81">
        <v>8.5</v>
      </c>
      <c r="Q1262" s="81">
        <v>5.35</v>
      </c>
      <c r="R1262" s="81">
        <v>69.25</v>
      </c>
      <c r="S1262" s="81">
        <v>69.25</v>
      </c>
      <c r="T1262" s="64">
        <f t="shared" si="133"/>
        <v>-11.399999999999999</v>
      </c>
      <c r="U1262" s="81">
        <f t="shared" si="134"/>
        <v>35.5</v>
      </c>
      <c r="V1262" s="81">
        <f t="shared" si="135"/>
        <v>22.35</v>
      </c>
    </row>
    <row r="1263" spans="1:22" ht="24" x14ac:dyDescent="0.3">
      <c r="A1263" s="51" t="s">
        <v>4414</v>
      </c>
      <c r="B1263" s="92" t="s">
        <v>1988</v>
      </c>
      <c r="C1263" s="77" t="s">
        <v>194</v>
      </c>
      <c r="D1263" s="78">
        <v>95791</v>
      </c>
      <c r="E1263" s="79" t="s">
        <v>1989</v>
      </c>
      <c r="F1263" s="80" t="s">
        <v>120</v>
      </c>
      <c r="G1263" s="101">
        <v>1</v>
      </c>
      <c r="H1263" s="81">
        <v>1</v>
      </c>
      <c r="I1263" s="116">
        <v>27.35</v>
      </c>
      <c r="J1263" s="81">
        <v>22.86</v>
      </c>
      <c r="K1263" s="116">
        <v>18.8</v>
      </c>
      <c r="L1263" s="81">
        <v>15.71</v>
      </c>
      <c r="M1263" s="81">
        <f t="shared" si="136"/>
        <v>38.57</v>
      </c>
      <c r="N1263" s="81">
        <f t="shared" si="137"/>
        <v>38.57</v>
      </c>
      <c r="O1263" s="48"/>
      <c r="P1263" s="81">
        <v>27.35</v>
      </c>
      <c r="Q1263" s="81">
        <v>18.8</v>
      </c>
      <c r="R1263" s="81">
        <v>46.15</v>
      </c>
      <c r="S1263" s="81">
        <v>46.15</v>
      </c>
      <c r="T1263" s="64">
        <f t="shared" si="133"/>
        <v>-7.5799999999999983</v>
      </c>
      <c r="U1263" s="81">
        <f t="shared" si="134"/>
        <v>22.86</v>
      </c>
      <c r="V1263" s="81">
        <f t="shared" si="135"/>
        <v>15.71</v>
      </c>
    </row>
    <row r="1264" spans="1:22" x14ac:dyDescent="0.25">
      <c r="A1264" s="51" t="s">
        <v>4415</v>
      </c>
      <c r="B1264" s="92" t="s">
        <v>1990</v>
      </c>
      <c r="C1264" s="77" t="s">
        <v>123</v>
      </c>
      <c r="D1264" s="78">
        <v>70715</v>
      </c>
      <c r="E1264" s="79" t="s">
        <v>1991</v>
      </c>
      <c r="F1264" s="80" t="s">
        <v>120</v>
      </c>
      <c r="G1264" s="101">
        <v>13</v>
      </c>
      <c r="H1264" s="81">
        <v>13</v>
      </c>
      <c r="I1264" s="116">
        <v>143.52000000000001</v>
      </c>
      <c r="J1264" s="81">
        <v>119.99</v>
      </c>
      <c r="K1264" s="116">
        <v>237.88</v>
      </c>
      <c r="L1264" s="81">
        <v>198.89</v>
      </c>
      <c r="M1264" s="81">
        <f t="shared" si="136"/>
        <v>4145.4399999999996</v>
      </c>
      <c r="N1264" s="81">
        <f t="shared" si="137"/>
        <v>4145.4399999999996</v>
      </c>
      <c r="O1264" s="38"/>
      <c r="P1264" s="81">
        <v>143.52000000000001</v>
      </c>
      <c r="Q1264" s="81">
        <v>237.88</v>
      </c>
      <c r="R1264" s="81">
        <v>4958.2</v>
      </c>
      <c r="S1264" s="81">
        <v>4958.2</v>
      </c>
      <c r="T1264" s="64">
        <f t="shared" si="133"/>
        <v>-812.76000000000022</v>
      </c>
      <c r="U1264" s="81">
        <f t="shared" si="134"/>
        <v>1559.87</v>
      </c>
      <c r="V1264" s="81">
        <f t="shared" si="135"/>
        <v>2585.5700000000002</v>
      </c>
    </row>
    <row r="1265" spans="1:22" x14ac:dyDescent="0.3">
      <c r="A1265" s="51" t="s">
        <v>4416</v>
      </c>
      <c r="B1265" s="92" t="s">
        <v>1992</v>
      </c>
      <c r="C1265" s="77" t="s">
        <v>123</v>
      </c>
      <c r="D1265" s="78">
        <v>70717</v>
      </c>
      <c r="E1265" s="79" t="s">
        <v>1993</v>
      </c>
      <c r="F1265" s="80" t="s">
        <v>120</v>
      </c>
      <c r="G1265" s="101">
        <v>3</v>
      </c>
      <c r="H1265" s="81">
        <v>3</v>
      </c>
      <c r="I1265" s="116">
        <v>293.58999999999997</v>
      </c>
      <c r="J1265" s="81">
        <v>245.47</v>
      </c>
      <c r="K1265" s="116">
        <v>513.70000000000005</v>
      </c>
      <c r="L1265" s="81">
        <v>429.5</v>
      </c>
      <c r="M1265" s="81">
        <f t="shared" si="136"/>
        <v>2024.91</v>
      </c>
      <c r="N1265" s="81">
        <f t="shared" si="137"/>
        <v>2024.91</v>
      </c>
      <c r="O1265" s="48"/>
      <c r="P1265" s="81">
        <v>293.58999999999997</v>
      </c>
      <c r="Q1265" s="81">
        <v>513.70000000000005</v>
      </c>
      <c r="R1265" s="81">
        <v>2421.87</v>
      </c>
      <c r="S1265" s="81">
        <v>2421.87</v>
      </c>
      <c r="T1265" s="64">
        <f t="shared" si="133"/>
        <v>-396.95999999999981</v>
      </c>
      <c r="U1265" s="81">
        <f t="shared" si="134"/>
        <v>736.41</v>
      </c>
      <c r="V1265" s="81">
        <f t="shared" si="135"/>
        <v>1288.5</v>
      </c>
    </row>
    <row r="1266" spans="1:22" x14ac:dyDescent="0.25">
      <c r="A1266" s="51" t="s">
        <v>4417</v>
      </c>
      <c r="B1266" s="92" t="s">
        <v>1994</v>
      </c>
      <c r="C1266" s="77" t="s">
        <v>274</v>
      </c>
      <c r="D1266" s="86" t="s">
        <v>1995</v>
      </c>
      <c r="E1266" s="79" t="s">
        <v>1996</v>
      </c>
      <c r="F1266" s="80" t="s">
        <v>125</v>
      </c>
      <c r="G1266" s="101">
        <v>6.6</v>
      </c>
      <c r="H1266" s="81">
        <v>6.6</v>
      </c>
      <c r="I1266" s="116">
        <v>101.26</v>
      </c>
      <c r="J1266" s="81">
        <v>84.66</v>
      </c>
      <c r="K1266" s="116">
        <v>34.75</v>
      </c>
      <c r="L1266" s="81">
        <v>29.05</v>
      </c>
      <c r="M1266" s="81">
        <f t="shared" si="136"/>
        <v>750.48</v>
      </c>
      <c r="N1266" s="81">
        <f t="shared" si="137"/>
        <v>750.48</v>
      </c>
      <c r="O1266" s="38"/>
      <c r="P1266" s="81">
        <v>101.26</v>
      </c>
      <c r="Q1266" s="81">
        <v>34.75</v>
      </c>
      <c r="R1266" s="81">
        <v>897.66</v>
      </c>
      <c r="S1266" s="81">
        <v>897.66</v>
      </c>
      <c r="T1266" s="64">
        <f t="shared" si="133"/>
        <v>-147.17999999999995</v>
      </c>
      <c r="U1266" s="81">
        <f t="shared" si="134"/>
        <v>558.75</v>
      </c>
      <c r="V1266" s="81">
        <f t="shared" si="135"/>
        <v>191.73</v>
      </c>
    </row>
    <row r="1267" spans="1:22" x14ac:dyDescent="0.25">
      <c r="A1267" s="51" t="s">
        <v>4418</v>
      </c>
      <c r="B1267" s="92" t="s">
        <v>1997</v>
      </c>
      <c r="C1267" s="77" t="s">
        <v>123</v>
      </c>
      <c r="D1267" s="78">
        <v>70645</v>
      </c>
      <c r="E1267" s="79" t="s">
        <v>1998</v>
      </c>
      <c r="F1267" s="80" t="s">
        <v>120</v>
      </c>
      <c r="G1267" s="101">
        <v>4</v>
      </c>
      <c r="H1267" s="81">
        <v>4</v>
      </c>
      <c r="I1267" s="116">
        <v>26.44</v>
      </c>
      <c r="J1267" s="81">
        <v>22.1</v>
      </c>
      <c r="K1267" s="116">
        <v>26.15</v>
      </c>
      <c r="L1267" s="81">
        <v>21.86</v>
      </c>
      <c r="M1267" s="81">
        <f t="shared" si="136"/>
        <v>175.84</v>
      </c>
      <c r="N1267" s="81">
        <f t="shared" si="137"/>
        <v>175.84</v>
      </c>
      <c r="O1267" s="38"/>
      <c r="P1267" s="81">
        <v>26.44</v>
      </c>
      <c r="Q1267" s="81">
        <v>26.15</v>
      </c>
      <c r="R1267" s="81">
        <v>210.36</v>
      </c>
      <c r="S1267" s="81">
        <v>210.36</v>
      </c>
      <c r="T1267" s="64">
        <f t="shared" si="133"/>
        <v>-34.52000000000001</v>
      </c>
      <c r="U1267" s="81">
        <f t="shared" si="134"/>
        <v>88.4</v>
      </c>
      <c r="V1267" s="81">
        <f t="shared" si="135"/>
        <v>87.44</v>
      </c>
    </row>
    <row r="1268" spans="1:22" x14ac:dyDescent="0.25">
      <c r="A1268" s="51" t="s">
        <v>4419</v>
      </c>
      <c r="B1268" s="92" t="s">
        <v>1999</v>
      </c>
      <c r="C1268" s="77" t="s">
        <v>123</v>
      </c>
      <c r="D1268" s="78">
        <v>70646</v>
      </c>
      <c r="E1268" s="79" t="s">
        <v>2000</v>
      </c>
      <c r="F1268" s="80" t="s">
        <v>120</v>
      </c>
      <c r="G1268" s="101">
        <v>8</v>
      </c>
      <c r="H1268" s="81">
        <v>8</v>
      </c>
      <c r="I1268" s="116">
        <v>44.67</v>
      </c>
      <c r="J1268" s="81">
        <v>37.340000000000003</v>
      </c>
      <c r="K1268" s="116">
        <v>46.71</v>
      </c>
      <c r="L1268" s="81">
        <v>39.049999999999997</v>
      </c>
      <c r="M1268" s="81">
        <f t="shared" si="136"/>
        <v>611.12</v>
      </c>
      <c r="N1268" s="81">
        <f t="shared" si="137"/>
        <v>611.12</v>
      </c>
      <c r="O1268" s="38"/>
      <c r="P1268" s="81">
        <v>44.67</v>
      </c>
      <c r="Q1268" s="81">
        <v>46.71</v>
      </c>
      <c r="R1268" s="81">
        <v>731.04</v>
      </c>
      <c r="S1268" s="81">
        <v>731.04</v>
      </c>
      <c r="T1268" s="64">
        <f t="shared" si="133"/>
        <v>-119.91999999999996</v>
      </c>
      <c r="U1268" s="81">
        <f t="shared" si="134"/>
        <v>298.72000000000003</v>
      </c>
      <c r="V1268" s="81">
        <f t="shared" si="135"/>
        <v>312.39999999999998</v>
      </c>
    </row>
    <row r="1269" spans="1:22" ht="24" x14ac:dyDescent="0.3">
      <c r="A1269" s="51" t="s">
        <v>4420</v>
      </c>
      <c r="B1269" s="92" t="s">
        <v>2001</v>
      </c>
      <c r="C1269" s="77" t="s">
        <v>194</v>
      </c>
      <c r="D1269" s="78">
        <v>93654</v>
      </c>
      <c r="E1269" s="79" t="s">
        <v>313</v>
      </c>
      <c r="F1269" s="80" t="s">
        <v>120</v>
      </c>
      <c r="G1269" s="101">
        <v>57</v>
      </c>
      <c r="H1269" s="81">
        <v>57</v>
      </c>
      <c r="I1269" s="116">
        <v>9.2100000000000009</v>
      </c>
      <c r="J1269" s="81">
        <v>7.7</v>
      </c>
      <c r="K1269" s="116">
        <v>1.79</v>
      </c>
      <c r="L1269" s="81">
        <v>1.49</v>
      </c>
      <c r="M1269" s="81">
        <f t="shared" si="136"/>
        <v>523.83000000000004</v>
      </c>
      <c r="N1269" s="81">
        <f t="shared" si="137"/>
        <v>523.83000000000004</v>
      </c>
      <c r="O1269" s="48"/>
      <c r="P1269" s="81">
        <v>9.2100000000000009</v>
      </c>
      <c r="Q1269" s="81">
        <v>1.79</v>
      </c>
      <c r="R1269" s="81">
        <v>627</v>
      </c>
      <c r="S1269" s="81">
        <v>627</v>
      </c>
      <c r="T1269" s="64">
        <f t="shared" si="133"/>
        <v>-103.16999999999996</v>
      </c>
      <c r="U1269" s="81">
        <f t="shared" si="134"/>
        <v>438.9</v>
      </c>
      <c r="V1269" s="81">
        <f t="shared" si="135"/>
        <v>84.93</v>
      </c>
    </row>
    <row r="1270" spans="1:22" ht="24" x14ac:dyDescent="0.3">
      <c r="A1270" s="51" t="s">
        <v>4421</v>
      </c>
      <c r="B1270" s="92" t="s">
        <v>2002</v>
      </c>
      <c r="C1270" s="77" t="s">
        <v>194</v>
      </c>
      <c r="D1270" s="78">
        <v>93656</v>
      </c>
      <c r="E1270" s="79" t="s">
        <v>979</v>
      </c>
      <c r="F1270" s="80" t="s">
        <v>120</v>
      </c>
      <c r="G1270" s="101">
        <v>31</v>
      </c>
      <c r="H1270" s="81">
        <v>31</v>
      </c>
      <c r="I1270" s="116">
        <v>9.69</v>
      </c>
      <c r="J1270" s="81">
        <v>8.1</v>
      </c>
      <c r="K1270" s="116">
        <v>2.5</v>
      </c>
      <c r="L1270" s="81">
        <v>2.09</v>
      </c>
      <c r="M1270" s="81">
        <f t="shared" si="136"/>
        <v>315.89</v>
      </c>
      <c r="N1270" s="81">
        <f t="shared" si="137"/>
        <v>315.89</v>
      </c>
      <c r="O1270" s="48"/>
      <c r="P1270" s="81">
        <v>9.69</v>
      </c>
      <c r="Q1270" s="81">
        <v>2.5</v>
      </c>
      <c r="R1270" s="81">
        <v>377.89</v>
      </c>
      <c r="S1270" s="81">
        <v>377.89</v>
      </c>
      <c r="T1270" s="64">
        <f t="shared" si="133"/>
        <v>-62</v>
      </c>
      <c r="U1270" s="81">
        <f t="shared" si="134"/>
        <v>251.1</v>
      </c>
      <c r="V1270" s="81">
        <f t="shared" si="135"/>
        <v>64.790000000000006</v>
      </c>
    </row>
    <row r="1271" spans="1:22" ht="24" x14ac:dyDescent="0.3">
      <c r="A1271" s="51" t="s">
        <v>4422</v>
      </c>
      <c r="B1271" s="92" t="s">
        <v>2003</v>
      </c>
      <c r="C1271" s="77" t="s">
        <v>194</v>
      </c>
      <c r="D1271" s="78">
        <v>93673</v>
      </c>
      <c r="E1271" s="82" t="s">
        <v>3136</v>
      </c>
      <c r="F1271" s="80" t="s">
        <v>120</v>
      </c>
      <c r="G1271" s="101">
        <v>2</v>
      </c>
      <c r="H1271" s="81">
        <v>2</v>
      </c>
      <c r="I1271" s="116">
        <v>66.62</v>
      </c>
      <c r="J1271" s="81">
        <v>55.7</v>
      </c>
      <c r="K1271" s="116">
        <v>21.56</v>
      </c>
      <c r="L1271" s="81">
        <v>18.02</v>
      </c>
      <c r="M1271" s="81">
        <f t="shared" si="136"/>
        <v>147.44</v>
      </c>
      <c r="N1271" s="81">
        <f t="shared" si="137"/>
        <v>147.44</v>
      </c>
      <c r="O1271" s="48"/>
      <c r="P1271" s="81">
        <v>66.62</v>
      </c>
      <c r="Q1271" s="81">
        <v>21.56</v>
      </c>
      <c r="R1271" s="81">
        <v>176.36</v>
      </c>
      <c r="S1271" s="81">
        <v>176.36</v>
      </c>
      <c r="T1271" s="64">
        <f t="shared" si="133"/>
        <v>-28.920000000000016</v>
      </c>
      <c r="U1271" s="81">
        <f t="shared" si="134"/>
        <v>111.4</v>
      </c>
      <c r="V1271" s="81">
        <f t="shared" si="135"/>
        <v>36.04</v>
      </c>
    </row>
    <row r="1272" spans="1:22" ht="24" x14ac:dyDescent="0.3">
      <c r="A1272" s="51" t="s">
        <v>4423</v>
      </c>
      <c r="B1272" s="92" t="s">
        <v>2004</v>
      </c>
      <c r="C1272" s="77" t="s">
        <v>194</v>
      </c>
      <c r="D1272" s="78">
        <v>93671</v>
      </c>
      <c r="E1272" s="79" t="s">
        <v>816</v>
      </c>
      <c r="F1272" s="80" t="s">
        <v>120</v>
      </c>
      <c r="G1272" s="101">
        <v>11</v>
      </c>
      <c r="H1272" s="81">
        <v>11</v>
      </c>
      <c r="I1272" s="116">
        <v>61.96</v>
      </c>
      <c r="J1272" s="81">
        <v>51.8</v>
      </c>
      <c r="K1272" s="116">
        <v>10.38</v>
      </c>
      <c r="L1272" s="81">
        <v>8.67</v>
      </c>
      <c r="M1272" s="81">
        <f t="shared" si="136"/>
        <v>665.17</v>
      </c>
      <c r="N1272" s="81">
        <f t="shared" si="137"/>
        <v>665.17</v>
      </c>
      <c r="O1272" s="48"/>
      <c r="P1272" s="81">
        <v>61.96</v>
      </c>
      <c r="Q1272" s="81">
        <v>10.38</v>
      </c>
      <c r="R1272" s="81">
        <v>795.74</v>
      </c>
      <c r="S1272" s="81">
        <v>795.74</v>
      </c>
      <c r="T1272" s="64">
        <f t="shared" si="133"/>
        <v>-130.57000000000005</v>
      </c>
      <c r="U1272" s="81">
        <f t="shared" si="134"/>
        <v>569.79999999999995</v>
      </c>
      <c r="V1272" s="81">
        <f t="shared" si="135"/>
        <v>95.37</v>
      </c>
    </row>
    <row r="1273" spans="1:22" x14ac:dyDescent="0.25">
      <c r="A1273" s="51" t="s">
        <v>4424</v>
      </c>
      <c r="B1273" s="92" t="s">
        <v>2005</v>
      </c>
      <c r="C1273" s="77" t="s">
        <v>123</v>
      </c>
      <c r="D1273" s="78">
        <v>71175</v>
      </c>
      <c r="E1273" s="79" t="s">
        <v>977</v>
      </c>
      <c r="F1273" s="80" t="s">
        <v>120</v>
      </c>
      <c r="G1273" s="101">
        <v>4</v>
      </c>
      <c r="H1273" s="81">
        <v>4</v>
      </c>
      <c r="I1273" s="116">
        <v>317.56</v>
      </c>
      <c r="J1273" s="81">
        <v>265.51</v>
      </c>
      <c r="K1273" s="116">
        <v>33.619999999999997</v>
      </c>
      <c r="L1273" s="81">
        <v>28.1</v>
      </c>
      <c r="M1273" s="81">
        <f t="shared" si="136"/>
        <v>1174.44</v>
      </c>
      <c r="N1273" s="81">
        <f t="shared" si="137"/>
        <v>1174.44</v>
      </c>
      <c r="O1273" s="38"/>
      <c r="P1273" s="81">
        <v>317.56</v>
      </c>
      <c r="Q1273" s="81">
        <v>33.619999999999997</v>
      </c>
      <c r="R1273" s="81">
        <v>1404.72</v>
      </c>
      <c r="S1273" s="81">
        <v>1404.72</v>
      </c>
      <c r="T1273" s="64">
        <f t="shared" si="133"/>
        <v>-230.27999999999997</v>
      </c>
      <c r="U1273" s="81">
        <f t="shared" si="134"/>
        <v>1062.04</v>
      </c>
      <c r="V1273" s="81">
        <f t="shared" si="135"/>
        <v>112.4</v>
      </c>
    </row>
    <row r="1274" spans="1:22" x14ac:dyDescent="0.25">
      <c r="A1274" s="51" t="s">
        <v>4425</v>
      </c>
      <c r="B1274" s="92" t="s">
        <v>2006</v>
      </c>
      <c r="C1274" s="77" t="s">
        <v>123</v>
      </c>
      <c r="D1274" s="78">
        <v>71450</v>
      </c>
      <c r="E1274" s="79" t="s">
        <v>327</v>
      </c>
      <c r="F1274" s="80" t="s">
        <v>120</v>
      </c>
      <c r="G1274" s="101">
        <v>42</v>
      </c>
      <c r="H1274" s="81">
        <v>42</v>
      </c>
      <c r="I1274" s="116">
        <v>139.65</v>
      </c>
      <c r="J1274" s="81">
        <v>116.76</v>
      </c>
      <c r="K1274" s="116">
        <v>22.42</v>
      </c>
      <c r="L1274" s="81">
        <v>18.739999999999998</v>
      </c>
      <c r="M1274" s="81">
        <f t="shared" si="136"/>
        <v>5691</v>
      </c>
      <c r="N1274" s="81">
        <f t="shared" si="137"/>
        <v>5691</v>
      </c>
      <c r="O1274" s="38"/>
      <c r="P1274" s="81">
        <v>139.65</v>
      </c>
      <c r="Q1274" s="81">
        <v>22.42</v>
      </c>
      <c r="R1274" s="81">
        <v>6806.94</v>
      </c>
      <c r="S1274" s="81">
        <v>6806.94</v>
      </c>
      <c r="T1274" s="64">
        <f t="shared" si="133"/>
        <v>-1115.9399999999996</v>
      </c>
      <c r="U1274" s="81">
        <f t="shared" si="134"/>
        <v>4903.92</v>
      </c>
      <c r="V1274" s="81">
        <f t="shared" si="135"/>
        <v>787.08</v>
      </c>
    </row>
    <row r="1275" spans="1:22" x14ac:dyDescent="0.25">
      <c r="A1275" s="51" t="s">
        <v>4426</v>
      </c>
      <c r="B1275" s="92" t="s">
        <v>2007</v>
      </c>
      <c r="C1275" s="77" t="s">
        <v>123</v>
      </c>
      <c r="D1275" s="78">
        <v>71186</v>
      </c>
      <c r="E1275" s="79" t="s">
        <v>2008</v>
      </c>
      <c r="F1275" s="80" t="s">
        <v>120</v>
      </c>
      <c r="G1275" s="101">
        <v>21</v>
      </c>
      <c r="H1275" s="81">
        <v>21</v>
      </c>
      <c r="I1275" s="116">
        <v>153.86000000000001</v>
      </c>
      <c r="J1275" s="81">
        <v>128.63999999999999</v>
      </c>
      <c r="K1275" s="116">
        <v>37.36</v>
      </c>
      <c r="L1275" s="81">
        <v>31.23</v>
      </c>
      <c r="M1275" s="81">
        <f t="shared" si="136"/>
        <v>3357.27</v>
      </c>
      <c r="N1275" s="81">
        <f t="shared" si="137"/>
        <v>3357.27</v>
      </c>
      <c r="O1275" s="38"/>
      <c r="P1275" s="81">
        <v>153.86000000000001</v>
      </c>
      <c r="Q1275" s="81">
        <v>37.36</v>
      </c>
      <c r="R1275" s="81">
        <v>4015.62</v>
      </c>
      <c r="S1275" s="81">
        <v>4015.62</v>
      </c>
      <c r="T1275" s="64">
        <f t="shared" si="133"/>
        <v>-658.34999999999991</v>
      </c>
      <c r="U1275" s="81">
        <f t="shared" si="134"/>
        <v>2701.44</v>
      </c>
      <c r="V1275" s="81">
        <f t="shared" si="135"/>
        <v>655.83</v>
      </c>
    </row>
    <row r="1276" spans="1:22" x14ac:dyDescent="0.25">
      <c r="A1276" s="51" t="s">
        <v>4427</v>
      </c>
      <c r="B1276" s="92" t="s">
        <v>2009</v>
      </c>
      <c r="C1276" s="77" t="s">
        <v>123</v>
      </c>
      <c r="D1276" s="78">
        <v>72201</v>
      </c>
      <c r="E1276" s="79" t="s">
        <v>2010</v>
      </c>
      <c r="F1276" s="80" t="s">
        <v>120</v>
      </c>
      <c r="G1276" s="101">
        <v>7</v>
      </c>
      <c r="H1276" s="81">
        <v>7</v>
      </c>
      <c r="I1276" s="116">
        <v>1839.74</v>
      </c>
      <c r="J1276" s="81">
        <v>1538.2</v>
      </c>
      <c r="K1276" s="116">
        <v>224.16</v>
      </c>
      <c r="L1276" s="81">
        <v>187.42</v>
      </c>
      <c r="M1276" s="81">
        <f t="shared" si="136"/>
        <v>12079.34</v>
      </c>
      <c r="N1276" s="81">
        <f t="shared" si="137"/>
        <v>12079.34</v>
      </c>
      <c r="O1276" s="38"/>
      <c r="P1276" s="81">
        <v>1839.74</v>
      </c>
      <c r="Q1276" s="81">
        <v>224.16</v>
      </c>
      <c r="R1276" s="81">
        <v>14447.3</v>
      </c>
      <c r="S1276" s="81">
        <v>14447.3</v>
      </c>
      <c r="T1276" s="64">
        <f t="shared" si="133"/>
        <v>-2367.9599999999991</v>
      </c>
      <c r="U1276" s="81">
        <f t="shared" si="134"/>
        <v>10767.4</v>
      </c>
      <c r="V1276" s="81">
        <f t="shared" si="135"/>
        <v>1311.94</v>
      </c>
    </row>
    <row r="1277" spans="1:22" x14ac:dyDescent="0.3">
      <c r="A1277" s="51" t="s">
        <v>4428</v>
      </c>
      <c r="B1277" s="92" t="s">
        <v>2011</v>
      </c>
      <c r="C1277" s="77" t="s">
        <v>123</v>
      </c>
      <c r="D1277" s="78">
        <v>71043</v>
      </c>
      <c r="E1277" s="79" t="s">
        <v>1009</v>
      </c>
      <c r="F1277" s="80" t="s">
        <v>120</v>
      </c>
      <c r="G1277" s="101">
        <v>5</v>
      </c>
      <c r="H1277" s="81">
        <v>5</v>
      </c>
      <c r="I1277" s="116">
        <v>3.73</v>
      </c>
      <c r="J1277" s="81">
        <v>3.11</v>
      </c>
      <c r="K1277" s="116">
        <v>10.84</v>
      </c>
      <c r="L1277" s="81">
        <v>9.06</v>
      </c>
      <c r="M1277" s="81">
        <f t="shared" si="136"/>
        <v>60.85</v>
      </c>
      <c r="N1277" s="81">
        <f t="shared" si="137"/>
        <v>60.85</v>
      </c>
      <c r="O1277" s="48"/>
      <c r="P1277" s="81">
        <v>3.73</v>
      </c>
      <c r="Q1277" s="81">
        <v>10.84</v>
      </c>
      <c r="R1277" s="81">
        <v>72.849999999999994</v>
      </c>
      <c r="S1277" s="81">
        <v>72.849999999999994</v>
      </c>
      <c r="T1277" s="64">
        <f t="shared" si="133"/>
        <v>-11.999999999999993</v>
      </c>
      <c r="U1277" s="81">
        <f t="shared" si="134"/>
        <v>15.55</v>
      </c>
      <c r="V1277" s="81">
        <f t="shared" si="135"/>
        <v>45.3</v>
      </c>
    </row>
    <row r="1278" spans="1:22" x14ac:dyDescent="0.25">
      <c r="A1278" s="51" t="s">
        <v>4429</v>
      </c>
      <c r="B1278" s="92" t="s">
        <v>2012</v>
      </c>
      <c r="C1278" s="77" t="s">
        <v>123</v>
      </c>
      <c r="D1278" s="78">
        <v>70691</v>
      </c>
      <c r="E1278" s="79" t="s">
        <v>2013</v>
      </c>
      <c r="F1278" s="80" t="s">
        <v>120</v>
      </c>
      <c r="G1278" s="101">
        <v>1</v>
      </c>
      <c r="H1278" s="81">
        <v>1</v>
      </c>
      <c r="I1278" s="116">
        <v>2.42</v>
      </c>
      <c r="J1278" s="81">
        <v>2.02</v>
      </c>
      <c r="K1278" s="116">
        <v>5.61</v>
      </c>
      <c r="L1278" s="81">
        <v>4.6900000000000004</v>
      </c>
      <c r="M1278" s="81">
        <f t="shared" si="136"/>
        <v>6.71</v>
      </c>
      <c r="N1278" s="81">
        <f t="shared" si="137"/>
        <v>6.71</v>
      </c>
      <c r="O1278" s="38"/>
      <c r="P1278" s="81">
        <v>2.42</v>
      </c>
      <c r="Q1278" s="81">
        <v>5.61</v>
      </c>
      <c r="R1278" s="81">
        <v>8.0299999999999994</v>
      </c>
      <c r="S1278" s="81">
        <v>8.0299999999999994</v>
      </c>
      <c r="T1278" s="64">
        <f t="shared" si="133"/>
        <v>-1.3199999999999994</v>
      </c>
      <c r="U1278" s="81">
        <f t="shared" si="134"/>
        <v>2.02</v>
      </c>
      <c r="V1278" s="81">
        <f t="shared" si="135"/>
        <v>4.6900000000000004</v>
      </c>
    </row>
    <row r="1279" spans="1:22" x14ac:dyDescent="0.25">
      <c r="A1279" s="51" t="s">
        <v>4430</v>
      </c>
      <c r="B1279" s="92" t="s">
        <v>2014</v>
      </c>
      <c r="C1279" s="77" t="s">
        <v>123</v>
      </c>
      <c r="D1279" s="78">
        <v>72395</v>
      </c>
      <c r="E1279" s="79" t="s">
        <v>306</v>
      </c>
      <c r="F1279" s="80" t="s">
        <v>120</v>
      </c>
      <c r="G1279" s="101">
        <v>1</v>
      </c>
      <c r="H1279" s="81">
        <v>1</v>
      </c>
      <c r="I1279" s="116">
        <v>4.22</v>
      </c>
      <c r="J1279" s="81">
        <v>3.52</v>
      </c>
      <c r="K1279" s="116">
        <v>1.1200000000000001</v>
      </c>
      <c r="L1279" s="81">
        <v>0.93</v>
      </c>
      <c r="M1279" s="81">
        <f t="shared" si="136"/>
        <v>4.45</v>
      </c>
      <c r="N1279" s="81">
        <f t="shared" si="137"/>
        <v>4.45</v>
      </c>
      <c r="O1279" s="38"/>
      <c r="P1279" s="81">
        <v>4.22</v>
      </c>
      <c r="Q1279" s="81">
        <v>1.1200000000000001</v>
      </c>
      <c r="R1279" s="81">
        <v>5.34</v>
      </c>
      <c r="S1279" s="81">
        <v>5.34</v>
      </c>
      <c r="T1279" s="64">
        <f t="shared" si="133"/>
        <v>-0.88999999999999968</v>
      </c>
      <c r="U1279" s="81">
        <f t="shared" si="134"/>
        <v>3.52</v>
      </c>
      <c r="V1279" s="81">
        <f t="shared" si="135"/>
        <v>0.93</v>
      </c>
    </row>
    <row r="1280" spans="1:22" x14ac:dyDescent="0.25">
      <c r="A1280" s="51" t="s">
        <v>4431</v>
      </c>
      <c r="B1280" s="92" t="s">
        <v>2015</v>
      </c>
      <c r="C1280" s="77" t="s">
        <v>123</v>
      </c>
      <c r="D1280" s="78">
        <v>72578</v>
      </c>
      <c r="E1280" s="79" t="s">
        <v>360</v>
      </c>
      <c r="F1280" s="80" t="s">
        <v>120</v>
      </c>
      <c r="G1280" s="101">
        <v>2</v>
      </c>
      <c r="H1280" s="81">
        <v>2</v>
      </c>
      <c r="I1280" s="116">
        <v>7.84</v>
      </c>
      <c r="J1280" s="81">
        <v>6.55</v>
      </c>
      <c r="K1280" s="116">
        <v>10.84</v>
      </c>
      <c r="L1280" s="81">
        <v>9.06</v>
      </c>
      <c r="M1280" s="81">
        <f t="shared" si="136"/>
        <v>31.22</v>
      </c>
      <c r="N1280" s="81">
        <f t="shared" si="137"/>
        <v>31.22</v>
      </c>
      <c r="O1280" s="38"/>
      <c r="P1280" s="81">
        <v>7.84</v>
      </c>
      <c r="Q1280" s="81">
        <v>10.84</v>
      </c>
      <c r="R1280" s="81">
        <v>37.36</v>
      </c>
      <c r="S1280" s="81">
        <v>37.36</v>
      </c>
      <c r="T1280" s="64">
        <f t="shared" si="133"/>
        <v>-6.1400000000000006</v>
      </c>
      <c r="U1280" s="81">
        <f t="shared" si="134"/>
        <v>13.1</v>
      </c>
      <c r="V1280" s="81">
        <f t="shared" si="135"/>
        <v>18.12</v>
      </c>
    </row>
    <row r="1281" spans="1:22" x14ac:dyDescent="0.25">
      <c r="A1281" s="51" t="s">
        <v>4432</v>
      </c>
      <c r="B1281" s="92" t="s">
        <v>2016</v>
      </c>
      <c r="C1281" s="77" t="s">
        <v>123</v>
      </c>
      <c r="D1281" s="78">
        <v>71440</v>
      </c>
      <c r="E1281" s="79" t="s">
        <v>333</v>
      </c>
      <c r="F1281" s="80" t="s">
        <v>120</v>
      </c>
      <c r="G1281" s="101">
        <v>1</v>
      </c>
      <c r="H1281" s="81">
        <v>1</v>
      </c>
      <c r="I1281" s="116">
        <v>7.71</v>
      </c>
      <c r="J1281" s="81">
        <v>6.44</v>
      </c>
      <c r="K1281" s="116">
        <v>7.84</v>
      </c>
      <c r="L1281" s="81">
        <v>6.55</v>
      </c>
      <c r="M1281" s="81">
        <f t="shared" si="136"/>
        <v>12.99</v>
      </c>
      <c r="N1281" s="81">
        <f t="shared" si="137"/>
        <v>12.99</v>
      </c>
      <c r="O1281" s="38"/>
      <c r="P1281" s="81">
        <v>7.71</v>
      </c>
      <c r="Q1281" s="81">
        <v>7.84</v>
      </c>
      <c r="R1281" s="81">
        <v>15.55</v>
      </c>
      <c r="S1281" s="81">
        <v>15.55</v>
      </c>
      <c r="T1281" s="64">
        <f t="shared" si="133"/>
        <v>-2.5600000000000005</v>
      </c>
      <c r="U1281" s="81">
        <f t="shared" si="134"/>
        <v>6.44</v>
      </c>
      <c r="V1281" s="81">
        <f t="shared" si="135"/>
        <v>6.55</v>
      </c>
    </row>
    <row r="1282" spans="1:22" ht="24" x14ac:dyDescent="0.3">
      <c r="A1282" s="51" t="s">
        <v>4433</v>
      </c>
      <c r="B1282" s="92" t="s">
        <v>2017</v>
      </c>
      <c r="C1282" s="77" t="s">
        <v>194</v>
      </c>
      <c r="D1282" s="78">
        <v>103782</v>
      </c>
      <c r="E1282" s="79" t="s">
        <v>2018</v>
      </c>
      <c r="F1282" s="80" t="s">
        <v>120</v>
      </c>
      <c r="G1282" s="101">
        <v>1</v>
      </c>
      <c r="H1282" s="81">
        <v>1</v>
      </c>
      <c r="I1282" s="116">
        <v>20.53</v>
      </c>
      <c r="J1282" s="81">
        <v>17.16</v>
      </c>
      <c r="K1282" s="116">
        <v>14.07</v>
      </c>
      <c r="L1282" s="81">
        <v>11.76</v>
      </c>
      <c r="M1282" s="81">
        <f t="shared" si="136"/>
        <v>28.92</v>
      </c>
      <c r="N1282" s="81">
        <f t="shared" si="137"/>
        <v>28.92</v>
      </c>
      <c r="O1282" s="48"/>
      <c r="P1282" s="81">
        <v>20.53</v>
      </c>
      <c r="Q1282" s="81">
        <v>14.07</v>
      </c>
      <c r="R1282" s="81">
        <v>34.6</v>
      </c>
      <c r="S1282" s="81">
        <v>34.6</v>
      </c>
      <c r="T1282" s="64">
        <f t="shared" si="133"/>
        <v>-5.68</v>
      </c>
      <c r="U1282" s="81">
        <f t="shared" si="134"/>
        <v>17.16</v>
      </c>
      <c r="V1282" s="81">
        <f t="shared" si="135"/>
        <v>11.76</v>
      </c>
    </row>
    <row r="1283" spans="1:22" x14ac:dyDescent="0.25">
      <c r="A1283" s="51" t="s">
        <v>4434</v>
      </c>
      <c r="B1283" s="93" t="s">
        <v>2019</v>
      </c>
      <c r="C1283" s="97"/>
      <c r="D1283" s="97"/>
      <c r="E1283" s="83" t="s">
        <v>2020</v>
      </c>
      <c r="F1283" s="97"/>
      <c r="G1283" s="102"/>
      <c r="H1283" s="84"/>
      <c r="I1283" s="115"/>
      <c r="J1283" s="84"/>
      <c r="K1283" s="115"/>
      <c r="L1283" s="84"/>
      <c r="M1283" s="85">
        <f>SUM(M1284:M1338)</f>
        <v>193728.05999999997</v>
      </c>
      <c r="N1283" s="85">
        <f>SUM(N1284:N1338)</f>
        <v>193728.05999999997</v>
      </c>
      <c r="O1283" s="38"/>
      <c r="P1283" s="84"/>
      <c r="Q1283" s="84"/>
      <c r="R1283" s="85">
        <v>231906.26</v>
      </c>
      <c r="S1283" s="85">
        <v>231906.26</v>
      </c>
      <c r="T1283" s="64">
        <f t="shared" si="133"/>
        <v>-38178.200000000041</v>
      </c>
      <c r="U1283" s="81">
        <f t="shared" si="134"/>
        <v>0</v>
      </c>
      <c r="V1283" s="81">
        <f t="shared" si="135"/>
        <v>0</v>
      </c>
    </row>
    <row r="1284" spans="1:22" ht="24" x14ac:dyDescent="0.3">
      <c r="A1284" s="51" t="s">
        <v>4435</v>
      </c>
      <c r="B1284" s="92" t="s">
        <v>2021</v>
      </c>
      <c r="C1284" s="77" t="s">
        <v>194</v>
      </c>
      <c r="D1284" s="78">
        <v>91926</v>
      </c>
      <c r="E1284" s="79" t="s">
        <v>2022</v>
      </c>
      <c r="F1284" s="80" t="s">
        <v>138</v>
      </c>
      <c r="G1284" s="101">
        <v>11800</v>
      </c>
      <c r="H1284" s="81">
        <v>11800</v>
      </c>
      <c r="I1284" s="116">
        <v>3.05</v>
      </c>
      <c r="J1284" s="81">
        <v>2.5499999999999998</v>
      </c>
      <c r="K1284" s="116">
        <v>1.0900000000000001</v>
      </c>
      <c r="L1284" s="81">
        <v>0.91</v>
      </c>
      <c r="M1284" s="81">
        <f t="shared" ref="M1284:M1315" si="138">TRUNC(((J1284*G1284)+(L1284*G1284)),2)</f>
        <v>40828</v>
      </c>
      <c r="N1284" s="81">
        <f t="shared" ref="N1284:N1315" si="139">TRUNC(((J1284*H1284)+(L1284*H1284)),2)</f>
        <v>40828</v>
      </c>
      <c r="O1284" s="48"/>
      <c r="P1284" s="81">
        <v>3.05</v>
      </c>
      <c r="Q1284" s="81">
        <v>1.0900000000000001</v>
      </c>
      <c r="R1284" s="81">
        <v>48852</v>
      </c>
      <c r="S1284" s="81">
        <v>48852</v>
      </c>
      <c r="T1284" s="64">
        <f t="shared" si="133"/>
        <v>-8024</v>
      </c>
      <c r="U1284" s="81">
        <f t="shared" si="134"/>
        <v>30090</v>
      </c>
      <c r="V1284" s="81">
        <f t="shared" si="135"/>
        <v>10738</v>
      </c>
    </row>
    <row r="1285" spans="1:22" x14ac:dyDescent="0.25">
      <c r="A1285" s="51" t="s">
        <v>4436</v>
      </c>
      <c r="B1285" s="92" t="s">
        <v>2023</v>
      </c>
      <c r="C1285" s="77" t="s">
        <v>123</v>
      </c>
      <c r="D1285" s="78">
        <v>70564</v>
      </c>
      <c r="E1285" s="79" t="s">
        <v>964</v>
      </c>
      <c r="F1285" s="80" t="s">
        <v>138</v>
      </c>
      <c r="G1285" s="101">
        <v>1950</v>
      </c>
      <c r="H1285" s="81">
        <v>1950</v>
      </c>
      <c r="I1285" s="116">
        <v>4.13</v>
      </c>
      <c r="J1285" s="81">
        <v>3.45</v>
      </c>
      <c r="K1285" s="116">
        <v>2.2400000000000002</v>
      </c>
      <c r="L1285" s="81">
        <v>1.87</v>
      </c>
      <c r="M1285" s="81">
        <f t="shared" si="138"/>
        <v>10374</v>
      </c>
      <c r="N1285" s="81">
        <f t="shared" si="139"/>
        <v>10374</v>
      </c>
      <c r="O1285" s="38"/>
      <c r="P1285" s="81">
        <v>4.13</v>
      </c>
      <c r="Q1285" s="81">
        <v>2.2400000000000002</v>
      </c>
      <c r="R1285" s="81">
        <v>12421.5</v>
      </c>
      <c r="S1285" s="81">
        <v>12421.5</v>
      </c>
      <c r="T1285" s="64">
        <f t="shared" si="133"/>
        <v>-2047.5</v>
      </c>
      <c r="U1285" s="81">
        <f t="shared" si="134"/>
        <v>6727.5</v>
      </c>
      <c r="V1285" s="81">
        <f t="shared" si="135"/>
        <v>3646.5</v>
      </c>
    </row>
    <row r="1286" spans="1:22" ht="24" x14ac:dyDescent="0.3">
      <c r="A1286" s="51" t="s">
        <v>4437</v>
      </c>
      <c r="B1286" s="92" t="s">
        <v>2024</v>
      </c>
      <c r="C1286" s="77" t="s">
        <v>194</v>
      </c>
      <c r="D1286" s="78">
        <v>91863</v>
      </c>
      <c r="E1286" s="79" t="s">
        <v>2025</v>
      </c>
      <c r="F1286" s="80" t="s">
        <v>138</v>
      </c>
      <c r="G1286" s="101">
        <v>2080</v>
      </c>
      <c r="H1286" s="81">
        <v>2080</v>
      </c>
      <c r="I1286" s="116">
        <v>6</v>
      </c>
      <c r="J1286" s="81">
        <v>5.01</v>
      </c>
      <c r="K1286" s="116">
        <v>4.53</v>
      </c>
      <c r="L1286" s="81">
        <v>3.78</v>
      </c>
      <c r="M1286" s="81">
        <f t="shared" si="138"/>
        <v>18283.2</v>
      </c>
      <c r="N1286" s="81">
        <f t="shared" si="139"/>
        <v>18283.2</v>
      </c>
      <c r="O1286" s="48"/>
      <c r="P1286" s="81">
        <v>6</v>
      </c>
      <c r="Q1286" s="81">
        <v>4.53</v>
      </c>
      <c r="R1286" s="81">
        <v>21902.400000000001</v>
      </c>
      <c r="S1286" s="81">
        <v>21902.400000000001</v>
      </c>
      <c r="T1286" s="64">
        <f t="shared" si="133"/>
        <v>-3619.2000000000007</v>
      </c>
      <c r="U1286" s="81">
        <f t="shared" si="134"/>
        <v>10420.799999999999</v>
      </c>
      <c r="V1286" s="81">
        <f t="shared" si="135"/>
        <v>7862.4</v>
      </c>
    </row>
    <row r="1287" spans="1:22" x14ac:dyDescent="0.25">
      <c r="A1287" s="51" t="s">
        <v>4438</v>
      </c>
      <c r="B1287" s="92" t="s">
        <v>2026</v>
      </c>
      <c r="C1287" s="77" t="s">
        <v>123</v>
      </c>
      <c r="D1287" s="78">
        <v>70371</v>
      </c>
      <c r="E1287" s="79" t="s">
        <v>285</v>
      </c>
      <c r="F1287" s="80" t="s">
        <v>120</v>
      </c>
      <c r="G1287" s="101">
        <v>1386.67</v>
      </c>
      <c r="H1287" s="81">
        <v>1386.67</v>
      </c>
      <c r="I1287" s="116">
        <v>1.47</v>
      </c>
      <c r="J1287" s="81">
        <v>1.22</v>
      </c>
      <c r="K1287" s="116">
        <v>0.37</v>
      </c>
      <c r="L1287" s="81">
        <v>0.3</v>
      </c>
      <c r="M1287" s="81">
        <f t="shared" si="138"/>
        <v>2107.73</v>
      </c>
      <c r="N1287" s="81">
        <f t="shared" si="139"/>
        <v>2107.73</v>
      </c>
      <c r="O1287" s="38"/>
      <c r="P1287" s="81">
        <v>1.47</v>
      </c>
      <c r="Q1287" s="81">
        <v>0.37</v>
      </c>
      <c r="R1287" s="81">
        <v>2551.46</v>
      </c>
      <c r="S1287" s="81">
        <v>2551.46</v>
      </c>
      <c r="T1287" s="64">
        <f t="shared" si="133"/>
        <v>-443.73</v>
      </c>
      <c r="U1287" s="81">
        <f t="shared" si="134"/>
        <v>1691.73</v>
      </c>
      <c r="V1287" s="81">
        <f t="shared" si="135"/>
        <v>416</v>
      </c>
    </row>
    <row r="1288" spans="1:22" x14ac:dyDescent="0.25">
      <c r="A1288" s="51" t="s">
        <v>4439</v>
      </c>
      <c r="B1288" s="92" t="s">
        <v>2027</v>
      </c>
      <c r="C1288" s="77" t="s">
        <v>123</v>
      </c>
      <c r="D1288" s="78">
        <v>70421</v>
      </c>
      <c r="E1288" s="79" t="s">
        <v>795</v>
      </c>
      <c r="F1288" s="80" t="s">
        <v>796</v>
      </c>
      <c r="G1288" s="101">
        <v>1386.67</v>
      </c>
      <c r="H1288" s="81">
        <v>1386.67</v>
      </c>
      <c r="I1288" s="116">
        <v>1.78</v>
      </c>
      <c r="J1288" s="81">
        <v>1.48</v>
      </c>
      <c r="K1288" s="116">
        <v>0.37</v>
      </c>
      <c r="L1288" s="81">
        <v>0.3</v>
      </c>
      <c r="M1288" s="81">
        <f t="shared" si="138"/>
        <v>2468.27</v>
      </c>
      <c r="N1288" s="81">
        <f t="shared" si="139"/>
        <v>2468.27</v>
      </c>
      <c r="O1288" s="38"/>
      <c r="P1288" s="81">
        <v>1.78</v>
      </c>
      <c r="Q1288" s="81">
        <v>0.37</v>
      </c>
      <c r="R1288" s="81">
        <v>2981.33</v>
      </c>
      <c r="S1288" s="81">
        <v>2981.33</v>
      </c>
      <c r="T1288" s="64">
        <f t="shared" si="133"/>
        <v>-513.05999999999995</v>
      </c>
      <c r="U1288" s="81">
        <f t="shared" si="134"/>
        <v>2052.27</v>
      </c>
      <c r="V1288" s="81">
        <f t="shared" si="135"/>
        <v>416</v>
      </c>
    </row>
    <row r="1289" spans="1:22" x14ac:dyDescent="0.25">
      <c r="A1289" s="51" t="s">
        <v>4440</v>
      </c>
      <c r="B1289" s="92" t="s">
        <v>2028</v>
      </c>
      <c r="C1289" s="77" t="s">
        <v>123</v>
      </c>
      <c r="D1289" s="78">
        <v>71741</v>
      </c>
      <c r="E1289" s="79" t="s">
        <v>2029</v>
      </c>
      <c r="F1289" s="80" t="s">
        <v>120</v>
      </c>
      <c r="G1289" s="101">
        <v>693.33</v>
      </c>
      <c r="H1289" s="81">
        <v>693.33</v>
      </c>
      <c r="I1289" s="116">
        <v>1.1399999999999999</v>
      </c>
      <c r="J1289" s="81">
        <v>0.95</v>
      </c>
      <c r="K1289" s="116">
        <v>1.1200000000000001</v>
      </c>
      <c r="L1289" s="81">
        <v>0.93</v>
      </c>
      <c r="M1289" s="81">
        <f t="shared" si="138"/>
        <v>1303.46</v>
      </c>
      <c r="N1289" s="81">
        <f t="shared" si="139"/>
        <v>1303.46</v>
      </c>
      <c r="O1289" s="38"/>
      <c r="P1289" s="81">
        <v>1.1399999999999999</v>
      </c>
      <c r="Q1289" s="81">
        <v>1.1200000000000001</v>
      </c>
      <c r="R1289" s="81">
        <v>1566.93</v>
      </c>
      <c r="S1289" s="81">
        <v>1566.93</v>
      </c>
      <c r="T1289" s="64">
        <f t="shared" si="133"/>
        <v>-263.47000000000003</v>
      </c>
      <c r="U1289" s="81">
        <f t="shared" si="134"/>
        <v>658.66</v>
      </c>
      <c r="V1289" s="81">
        <f t="shared" si="135"/>
        <v>644.79</v>
      </c>
    </row>
    <row r="1290" spans="1:22" x14ac:dyDescent="0.25">
      <c r="A1290" s="51" t="s">
        <v>4441</v>
      </c>
      <c r="B1290" s="92" t="s">
        <v>2030</v>
      </c>
      <c r="C1290" s="77" t="s">
        <v>123</v>
      </c>
      <c r="D1290" s="78">
        <v>71141</v>
      </c>
      <c r="E1290" s="79" t="s">
        <v>993</v>
      </c>
      <c r="F1290" s="80" t="s">
        <v>120</v>
      </c>
      <c r="G1290" s="101">
        <v>549</v>
      </c>
      <c r="H1290" s="81">
        <v>549</v>
      </c>
      <c r="I1290" s="116">
        <v>2.57</v>
      </c>
      <c r="J1290" s="81">
        <v>2.14</v>
      </c>
      <c r="K1290" s="116">
        <v>3.74</v>
      </c>
      <c r="L1290" s="81">
        <v>3.12</v>
      </c>
      <c r="M1290" s="81">
        <f t="shared" si="138"/>
        <v>2887.74</v>
      </c>
      <c r="N1290" s="81">
        <f t="shared" si="139"/>
        <v>2887.74</v>
      </c>
      <c r="O1290" s="38"/>
      <c r="P1290" s="81">
        <v>2.57</v>
      </c>
      <c r="Q1290" s="81">
        <v>3.74</v>
      </c>
      <c r="R1290" s="81">
        <v>3464.19</v>
      </c>
      <c r="S1290" s="81">
        <v>3464.19</v>
      </c>
      <c r="T1290" s="64">
        <f t="shared" si="133"/>
        <v>-576.45000000000027</v>
      </c>
      <c r="U1290" s="81">
        <f t="shared" si="134"/>
        <v>1174.8599999999999</v>
      </c>
      <c r="V1290" s="81">
        <f t="shared" si="135"/>
        <v>1712.88</v>
      </c>
    </row>
    <row r="1291" spans="1:22" x14ac:dyDescent="0.25">
      <c r="A1291" s="51" t="s">
        <v>4442</v>
      </c>
      <c r="B1291" s="92" t="s">
        <v>2031</v>
      </c>
      <c r="C1291" s="77" t="s">
        <v>123</v>
      </c>
      <c r="D1291" s="78">
        <v>71202</v>
      </c>
      <c r="E1291" s="79" t="s">
        <v>2032</v>
      </c>
      <c r="F1291" s="80" t="s">
        <v>138</v>
      </c>
      <c r="G1291" s="101">
        <v>693.33</v>
      </c>
      <c r="H1291" s="81">
        <v>693.33</v>
      </c>
      <c r="I1291" s="116">
        <v>8.0500000000000007</v>
      </c>
      <c r="J1291" s="81">
        <v>6.73</v>
      </c>
      <c r="K1291" s="116">
        <v>7.47</v>
      </c>
      <c r="L1291" s="81">
        <v>6.24</v>
      </c>
      <c r="M1291" s="81">
        <f t="shared" si="138"/>
        <v>8992.49</v>
      </c>
      <c r="N1291" s="81">
        <f t="shared" si="139"/>
        <v>8992.49</v>
      </c>
      <c r="O1291" s="38"/>
      <c r="P1291" s="81">
        <v>8.0500000000000007</v>
      </c>
      <c r="Q1291" s="81">
        <v>7.47</v>
      </c>
      <c r="R1291" s="81">
        <v>10760.53</v>
      </c>
      <c r="S1291" s="81">
        <v>10760.53</v>
      </c>
      <c r="T1291" s="64">
        <f t="shared" si="133"/>
        <v>-1768.0400000000009</v>
      </c>
      <c r="U1291" s="81">
        <f t="shared" si="134"/>
        <v>4666.1099999999997</v>
      </c>
      <c r="V1291" s="81">
        <f t="shared" si="135"/>
        <v>4326.37</v>
      </c>
    </row>
    <row r="1292" spans="1:22" x14ac:dyDescent="0.25">
      <c r="A1292" s="51" t="s">
        <v>4443</v>
      </c>
      <c r="B1292" s="92" t="s">
        <v>2033</v>
      </c>
      <c r="C1292" s="77" t="s">
        <v>123</v>
      </c>
      <c r="D1292" s="78">
        <v>70372</v>
      </c>
      <c r="E1292" s="79" t="s">
        <v>2034</v>
      </c>
      <c r="F1292" s="80" t="s">
        <v>120</v>
      </c>
      <c r="G1292" s="101">
        <v>111</v>
      </c>
      <c r="H1292" s="81">
        <v>111</v>
      </c>
      <c r="I1292" s="116">
        <v>1.54</v>
      </c>
      <c r="J1292" s="81">
        <v>1.28</v>
      </c>
      <c r="K1292" s="116">
        <v>0.37</v>
      </c>
      <c r="L1292" s="81">
        <v>0.3</v>
      </c>
      <c r="M1292" s="81">
        <f t="shared" si="138"/>
        <v>175.38</v>
      </c>
      <c r="N1292" s="81">
        <f t="shared" si="139"/>
        <v>175.38</v>
      </c>
      <c r="O1292" s="38"/>
      <c r="P1292" s="81">
        <v>1.54</v>
      </c>
      <c r="Q1292" s="81">
        <v>0.37</v>
      </c>
      <c r="R1292" s="81">
        <v>212.01</v>
      </c>
      <c r="S1292" s="81">
        <v>212.01</v>
      </c>
      <c r="T1292" s="64">
        <f t="shared" si="133"/>
        <v>-36.629999999999995</v>
      </c>
      <c r="U1292" s="81">
        <f t="shared" si="134"/>
        <v>142.08000000000001</v>
      </c>
      <c r="V1292" s="81">
        <f t="shared" si="135"/>
        <v>33.299999999999997</v>
      </c>
    </row>
    <row r="1293" spans="1:22" x14ac:dyDescent="0.25">
      <c r="A1293" s="51" t="s">
        <v>4444</v>
      </c>
      <c r="B1293" s="92" t="s">
        <v>2035</v>
      </c>
      <c r="C1293" s="77" t="s">
        <v>123</v>
      </c>
      <c r="D1293" s="78">
        <v>70422</v>
      </c>
      <c r="E1293" s="79" t="s">
        <v>2036</v>
      </c>
      <c r="F1293" s="80" t="s">
        <v>796</v>
      </c>
      <c r="G1293" s="101">
        <v>74</v>
      </c>
      <c r="H1293" s="81">
        <v>74</v>
      </c>
      <c r="I1293" s="116">
        <v>2.69</v>
      </c>
      <c r="J1293" s="81">
        <v>2.2400000000000002</v>
      </c>
      <c r="K1293" s="116">
        <v>0.37</v>
      </c>
      <c r="L1293" s="81">
        <v>0.3</v>
      </c>
      <c r="M1293" s="81">
        <f t="shared" si="138"/>
        <v>187.96</v>
      </c>
      <c r="N1293" s="81">
        <f t="shared" si="139"/>
        <v>187.96</v>
      </c>
      <c r="O1293" s="38"/>
      <c r="P1293" s="81">
        <v>2.69</v>
      </c>
      <c r="Q1293" s="81">
        <v>0.37</v>
      </c>
      <c r="R1293" s="81">
        <v>226.44</v>
      </c>
      <c r="S1293" s="81">
        <v>226.44</v>
      </c>
      <c r="T1293" s="64">
        <f t="shared" ref="T1293:T1356" si="140">N1293-S1293</f>
        <v>-38.47999999999999</v>
      </c>
      <c r="U1293" s="81">
        <f t="shared" si="134"/>
        <v>165.76</v>
      </c>
      <c r="V1293" s="81">
        <f t="shared" si="135"/>
        <v>22.2</v>
      </c>
    </row>
    <row r="1294" spans="1:22" x14ac:dyDescent="0.25">
      <c r="A1294" s="51" t="s">
        <v>4445</v>
      </c>
      <c r="B1294" s="92" t="s">
        <v>2037</v>
      </c>
      <c r="C1294" s="77" t="s">
        <v>123</v>
      </c>
      <c r="D1294" s="78">
        <v>71742</v>
      </c>
      <c r="E1294" s="79" t="s">
        <v>2038</v>
      </c>
      <c r="F1294" s="80" t="s">
        <v>120</v>
      </c>
      <c r="G1294" s="101">
        <v>66</v>
      </c>
      <c r="H1294" s="81">
        <v>66</v>
      </c>
      <c r="I1294" s="116">
        <v>1.71</v>
      </c>
      <c r="J1294" s="81">
        <v>1.42</v>
      </c>
      <c r="K1294" s="116">
        <v>1.87</v>
      </c>
      <c r="L1294" s="81">
        <v>1.56</v>
      </c>
      <c r="M1294" s="81">
        <f t="shared" si="138"/>
        <v>196.68</v>
      </c>
      <c r="N1294" s="81">
        <f t="shared" si="139"/>
        <v>196.68</v>
      </c>
      <c r="O1294" s="38"/>
      <c r="P1294" s="81">
        <v>1.71</v>
      </c>
      <c r="Q1294" s="81">
        <v>1.87</v>
      </c>
      <c r="R1294" s="81">
        <v>236.28</v>
      </c>
      <c r="S1294" s="81">
        <v>236.28</v>
      </c>
      <c r="T1294" s="64">
        <f t="shared" si="140"/>
        <v>-39.599999999999994</v>
      </c>
      <c r="U1294" s="81">
        <f t="shared" si="134"/>
        <v>93.72</v>
      </c>
      <c r="V1294" s="81">
        <f t="shared" si="135"/>
        <v>102.96</v>
      </c>
    </row>
    <row r="1295" spans="1:22" x14ac:dyDescent="0.25">
      <c r="A1295" s="51" t="s">
        <v>4446</v>
      </c>
      <c r="B1295" s="92" t="s">
        <v>2039</v>
      </c>
      <c r="C1295" s="77" t="s">
        <v>123</v>
      </c>
      <c r="D1295" s="78">
        <v>71142</v>
      </c>
      <c r="E1295" s="79" t="s">
        <v>2040</v>
      </c>
      <c r="F1295" s="80" t="s">
        <v>120</v>
      </c>
      <c r="G1295" s="101">
        <v>33</v>
      </c>
      <c r="H1295" s="81">
        <v>33</v>
      </c>
      <c r="I1295" s="116">
        <v>3.77</v>
      </c>
      <c r="J1295" s="81">
        <v>3.15</v>
      </c>
      <c r="K1295" s="116">
        <v>4.8600000000000003</v>
      </c>
      <c r="L1295" s="81">
        <v>4.0599999999999996</v>
      </c>
      <c r="M1295" s="81">
        <f t="shared" si="138"/>
        <v>237.93</v>
      </c>
      <c r="N1295" s="81">
        <f t="shared" si="139"/>
        <v>237.93</v>
      </c>
      <c r="O1295" s="38"/>
      <c r="P1295" s="81">
        <v>3.77</v>
      </c>
      <c r="Q1295" s="81">
        <v>4.8600000000000003</v>
      </c>
      <c r="R1295" s="81">
        <v>284.79000000000002</v>
      </c>
      <c r="S1295" s="81">
        <v>284.79000000000002</v>
      </c>
      <c r="T1295" s="64">
        <f t="shared" si="140"/>
        <v>-46.860000000000014</v>
      </c>
      <c r="U1295" s="81">
        <f t="shared" ref="U1295:U1358" si="141">TRUNC(J1295*H1295,2)</f>
        <v>103.95</v>
      </c>
      <c r="V1295" s="81">
        <f t="shared" ref="V1295:V1358" si="142">TRUNC(L1295*H1295,2)</f>
        <v>133.97999999999999</v>
      </c>
    </row>
    <row r="1296" spans="1:22" ht="24" x14ac:dyDescent="0.3">
      <c r="A1296" s="51" t="s">
        <v>4447</v>
      </c>
      <c r="B1296" s="92" t="s">
        <v>2041</v>
      </c>
      <c r="C1296" s="77" t="s">
        <v>194</v>
      </c>
      <c r="D1296" s="78">
        <v>93008</v>
      </c>
      <c r="E1296" s="79" t="s">
        <v>2042</v>
      </c>
      <c r="F1296" s="80" t="s">
        <v>138</v>
      </c>
      <c r="G1296" s="101">
        <v>82</v>
      </c>
      <c r="H1296" s="81">
        <v>82</v>
      </c>
      <c r="I1296" s="116">
        <v>12.71</v>
      </c>
      <c r="J1296" s="81">
        <v>10.62</v>
      </c>
      <c r="K1296" s="116">
        <v>4.26</v>
      </c>
      <c r="L1296" s="81">
        <v>3.56</v>
      </c>
      <c r="M1296" s="81">
        <f t="shared" si="138"/>
        <v>1162.76</v>
      </c>
      <c r="N1296" s="81">
        <f t="shared" si="139"/>
        <v>1162.76</v>
      </c>
      <c r="O1296" s="48"/>
      <c r="P1296" s="81">
        <v>12.71</v>
      </c>
      <c r="Q1296" s="81">
        <v>4.26</v>
      </c>
      <c r="R1296" s="81">
        <v>1391.54</v>
      </c>
      <c r="S1296" s="81">
        <v>1391.54</v>
      </c>
      <c r="T1296" s="64">
        <f t="shared" si="140"/>
        <v>-228.77999999999997</v>
      </c>
      <c r="U1296" s="81">
        <f t="shared" si="141"/>
        <v>870.84</v>
      </c>
      <c r="V1296" s="81">
        <f t="shared" si="142"/>
        <v>291.92</v>
      </c>
    </row>
    <row r="1297" spans="1:22" x14ac:dyDescent="0.25">
      <c r="A1297" s="51" t="s">
        <v>4448</v>
      </c>
      <c r="B1297" s="92" t="s">
        <v>2043</v>
      </c>
      <c r="C1297" s="77" t="s">
        <v>123</v>
      </c>
      <c r="D1297" s="78">
        <v>70374</v>
      </c>
      <c r="E1297" s="79" t="s">
        <v>2044</v>
      </c>
      <c r="F1297" s="80" t="s">
        <v>120</v>
      </c>
      <c r="G1297" s="101">
        <v>54.67</v>
      </c>
      <c r="H1297" s="81">
        <v>54.67</v>
      </c>
      <c r="I1297" s="116">
        <v>2.3199999999999998</v>
      </c>
      <c r="J1297" s="81">
        <v>1.93</v>
      </c>
      <c r="K1297" s="116">
        <v>1.49</v>
      </c>
      <c r="L1297" s="81">
        <v>1.24</v>
      </c>
      <c r="M1297" s="81">
        <f t="shared" si="138"/>
        <v>173.3</v>
      </c>
      <c r="N1297" s="81">
        <f t="shared" si="139"/>
        <v>173.3</v>
      </c>
      <c r="O1297" s="38"/>
      <c r="P1297" s="81">
        <v>2.3199999999999998</v>
      </c>
      <c r="Q1297" s="81">
        <v>1.49</v>
      </c>
      <c r="R1297" s="81">
        <v>208.28</v>
      </c>
      <c r="S1297" s="81">
        <v>208.28</v>
      </c>
      <c r="T1297" s="64">
        <f t="shared" si="140"/>
        <v>-34.97999999999999</v>
      </c>
      <c r="U1297" s="81">
        <f t="shared" si="141"/>
        <v>105.51</v>
      </c>
      <c r="V1297" s="81">
        <f t="shared" si="142"/>
        <v>67.790000000000006</v>
      </c>
    </row>
    <row r="1298" spans="1:22" x14ac:dyDescent="0.25">
      <c r="A1298" s="51" t="s">
        <v>4449</v>
      </c>
      <c r="B1298" s="92" t="s">
        <v>2045</v>
      </c>
      <c r="C1298" s="77" t="s">
        <v>123</v>
      </c>
      <c r="D1298" s="78">
        <v>70424</v>
      </c>
      <c r="E1298" s="79" t="s">
        <v>2046</v>
      </c>
      <c r="F1298" s="80" t="s">
        <v>796</v>
      </c>
      <c r="G1298" s="101">
        <v>54.67</v>
      </c>
      <c r="H1298" s="81">
        <v>54.67</v>
      </c>
      <c r="I1298" s="116">
        <v>4.04</v>
      </c>
      <c r="J1298" s="81">
        <v>3.37</v>
      </c>
      <c r="K1298" s="116">
        <v>1.49</v>
      </c>
      <c r="L1298" s="81">
        <v>1.24</v>
      </c>
      <c r="M1298" s="81">
        <f t="shared" si="138"/>
        <v>252.02</v>
      </c>
      <c r="N1298" s="81">
        <f t="shared" si="139"/>
        <v>252.02</v>
      </c>
      <c r="O1298" s="38"/>
      <c r="P1298" s="81">
        <v>4.04</v>
      </c>
      <c r="Q1298" s="81">
        <v>1.49</v>
      </c>
      <c r="R1298" s="81">
        <v>302.3</v>
      </c>
      <c r="S1298" s="81">
        <v>302.3</v>
      </c>
      <c r="T1298" s="64">
        <f t="shared" si="140"/>
        <v>-50.28</v>
      </c>
      <c r="U1298" s="81">
        <f t="shared" si="141"/>
        <v>184.23</v>
      </c>
      <c r="V1298" s="81">
        <f t="shared" si="142"/>
        <v>67.790000000000006</v>
      </c>
    </row>
    <row r="1299" spans="1:22" x14ac:dyDescent="0.25">
      <c r="A1299" s="51" t="s">
        <v>4450</v>
      </c>
      <c r="B1299" s="92" t="s">
        <v>2047</v>
      </c>
      <c r="C1299" s="77" t="s">
        <v>123</v>
      </c>
      <c r="D1299" s="78">
        <v>71744</v>
      </c>
      <c r="E1299" s="79" t="s">
        <v>2048</v>
      </c>
      <c r="F1299" s="80" t="s">
        <v>120</v>
      </c>
      <c r="G1299" s="101">
        <v>28</v>
      </c>
      <c r="H1299" s="81">
        <v>28</v>
      </c>
      <c r="I1299" s="116">
        <v>3.43</v>
      </c>
      <c r="J1299" s="81">
        <v>2.86</v>
      </c>
      <c r="K1299" s="116">
        <v>3.37</v>
      </c>
      <c r="L1299" s="81">
        <v>2.81</v>
      </c>
      <c r="M1299" s="81">
        <f t="shared" si="138"/>
        <v>158.76</v>
      </c>
      <c r="N1299" s="81">
        <f t="shared" si="139"/>
        <v>158.76</v>
      </c>
      <c r="O1299" s="38"/>
      <c r="P1299" s="81">
        <v>3.43</v>
      </c>
      <c r="Q1299" s="81">
        <v>3.37</v>
      </c>
      <c r="R1299" s="81">
        <v>190.4</v>
      </c>
      <c r="S1299" s="81">
        <v>190.4</v>
      </c>
      <c r="T1299" s="64">
        <f t="shared" si="140"/>
        <v>-31.640000000000015</v>
      </c>
      <c r="U1299" s="81">
        <f t="shared" si="141"/>
        <v>80.08</v>
      </c>
      <c r="V1299" s="81">
        <f t="shared" si="142"/>
        <v>78.680000000000007</v>
      </c>
    </row>
    <row r="1300" spans="1:22" ht="36" x14ac:dyDescent="0.3">
      <c r="A1300" s="51" t="s">
        <v>4451</v>
      </c>
      <c r="B1300" s="92" t="s">
        <v>2049</v>
      </c>
      <c r="C1300" s="77" t="s">
        <v>194</v>
      </c>
      <c r="D1300" s="78">
        <v>93018</v>
      </c>
      <c r="E1300" s="82" t="s">
        <v>3137</v>
      </c>
      <c r="F1300" s="80" t="s">
        <v>120</v>
      </c>
      <c r="G1300" s="101">
        <v>21</v>
      </c>
      <c r="H1300" s="81">
        <v>21</v>
      </c>
      <c r="I1300" s="116">
        <v>7.79</v>
      </c>
      <c r="J1300" s="81">
        <v>6.51</v>
      </c>
      <c r="K1300" s="116">
        <v>12.81</v>
      </c>
      <c r="L1300" s="81">
        <v>10.71</v>
      </c>
      <c r="M1300" s="81">
        <f t="shared" si="138"/>
        <v>361.62</v>
      </c>
      <c r="N1300" s="81">
        <f t="shared" si="139"/>
        <v>361.62</v>
      </c>
      <c r="O1300" s="48"/>
      <c r="P1300" s="81">
        <v>7.79</v>
      </c>
      <c r="Q1300" s="81">
        <v>12.81</v>
      </c>
      <c r="R1300" s="81">
        <v>432.6</v>
      </c>
      <c r="S1300" s="81">
        <v>432.6</v>
      </c>
      <c r="T1300" s="64">
        <f t="shared" si="140"/>
        <v>-70.980000000000018</v>
      </c>
      <c r="U1300" s="81">
        <f t="shared" si="141"/>
        <v>136.71</v>
      </c>
      <c r="V1300" s="81">
        <f t="shared" si="142"/>
        <v>224.91</v>
      </c>
    </row>
    <row r="1301" spans="1:22" ht="24" x14ac:dyDescent="0.3">
      <c r="A1301" s="51" t="s">
        <v>4452</v>
      </c>
      <c r="B1301" s="92" t="s">
        <v>2050</v>
      </c>
      <c r="C1301" s="77" t="s">
        <v>194</v>
      </c>
      <c r="D1301" s="78">
        <v>93009</v>
      </c>
      <c r="E1301" s="79" t="s">
        <v>1954</v>
      </c>
      <c r="F1301" s="80" t="s">
        <v>138</v>
      </c>
      <c r="G1301" s="101">
        <v>24</v>
      </c>
      <c r="H1301" s="81">
        <v>24</v>
      </c>
      <c r="I1301" s="116">
        <v>20.12</v>
      </c>
      <c r="J1301" s="81">
        <v>16.82</v>
      </c>
      <c r="K1301" s="116">
        <v>4.8899999999999997</v>
      </c>
      <c r="L1301" s="81">
        <v>4.08</v>
      </c>
      <c r="M1301" s="81">
        <f t="shared" si="138"/>
        <v>501.6</v>
      </c>
      <c r="N1301" s="81">
        <f t="shared" si="139"/>
        <v>501.6</v>
      </c>
      <c r="O1301" s="48"/>
      <c r="P1301" s="81">
        <v>20.12</v>
      </c>
      <c r="Q1301" s="81">
        <v>4.8899999999999997</v>
      </c>
      <c r="R1301" s="81">
        <v>600.24</v>
      </c>
      <c r="S1301" s="81">
        <v>600.24</v>
      </c>
      <c r="T1301" s="64">
        <f t="shared" si="140"/>
        <v>-98.639999999999986</v>
      </c>
      <c r="U1301" s="81">
        <f t="shared" si="141"/>
        <v>403.68</v>
      </c>
      <c r="V1301" s="81">
        <f t="shared" si="142"/>
        <v>97.92</v>
      </c>
    </row>
    <row r="1302" spans="1:22" x14ac:dyDescent="0.25">
      <c r="A1302" s="51" t="s">
        <v>4453</v>
      </c>
      <c r="B1302" s="92" t="s">
        <v>2051</v>
      </c>
      <c r="C1302" s="77" t="s">
        <v>123</v>
      </c>
      <c r="D1302" s="78">
        <v>70375</v>
      </c>
      <c r="E1302" s="79" t="s">
        <v>1959</v>
      </c>
      <c r="F1302" s="80" t="s">
        <v>120</v>
      </c>
      <c r="G1302" s="101">
        <v>16</v>
      </c>
      <c r="H1302" s="81">
        <v>16</v>
      </c>
      <c r="I1302" s="116">
        <v>2.68</v>
      </c>
      <c r="J1302" s="81">
        <v>2.2400000000000002</v>
      </c>
      <c r="K1302" s="116">
        <v>2.2400000000000002</v>
      </c>
      <c r="L1302" s="81">
        <v>1.87</v>
      </c>
      <c r="M1302" s="81">
        <f t="shared" si="138"/>
        <v>65.760000000000005</v>
      </c>
      <c r="N1302" s="81">
        <f t="shared" si="139"/>
        <v>65.760000000000005</v>
      </c>
      <c r="O1302" s="38"/>
      <c r="P1302" s="81">
        <v>2.68</v>
      </c>
      <c r="Q1302" s="81">
        <v>2.2400000000000002</v>
      </c>
      <c r="R1302" s="81">
        <v>78.72</v>
      </c>
      <c r="S1302" s="81">
        <v>78.72</v>
      </c>
      <c r="T1302" s="64">
        <f t="shared" si="140"/>
        <v>-12.959999999999994</v>
      </c>
      <c r="U1302" s="81">
        <f t="shared" si="141"/>
        <v>35.840000000000003</v>
      </c>
      <c r="V1302" s="81">
        <f t="shared" si="142"/>
        <v>29.92</v>
      </c>
    </row>
    <row r="1303" spans="1:22" x14ac:dyDescent="0.25">
      <c r="A1303" s="51" t="s">
        <v>4454</v>
      </c>
      <c r="B1303" s="92" t="s">
        <v>2052</v>
      </c>
      <c r="C1303" s="77" t="s">
        <v>123</v>
      </c>
      <c r="D1303" s="78">
        <v>70425</v>
      </c>
      <c r="E1303" s="79" t="s">
        <v>1961</v>
      </c>
      <c r="F1303" s="80" t="s">
        <v>796</v>
      </c>
      <c r="G1303" s="101">
        <v>16</v>
      </c>
      <c r="H1303" s="81">
        <v>16</v>
      </c>
      <c r="I1303" s="116">
        <v>7.57</v>
      </c>
      <c r="J1303" s="81">
        <v>6.32</v>
      </c>
      <c r="K1303" s="116">
        <v>2.2400000000000002</v>
      </c>
      <c r="L1303" s="81">
        <v>1.87</v>
      </c>
      <c r="M1303" s="81">
        <f t="shared" si="138"/>
        <v>131.04</v>
      </c>
      <c r="N1303" s="81">
        <f t="shared" si="139"/>
        <v>131.04</v>
      </c>
      <c r="O1303" s="38"/>
      <c r="P1303" s="81">
        <v>7.57</v>
      </c>
      <c r="Q1303" s="81">
        <v>2.2400000000000002</v>
      </c>
      <c r="R1303" s="81">
        <v>156.96</v>
      </c>
      <c r="S1303" s="81">
        <v>156.96</v>
      </c>
      <c r="T1303" s="64">
        <f t="shared" si="140"/>
        <v>-25.920000000000016</v>
      </c>
      <c r="U1303" s="81">
        <f t="shared" si="141"/>
        <v>101.12</v>
      </c>
      <c r="V1303" s="81">
        <f t="shared" si="142"/>
        <v>29.92</v>
      </c>
    </row>
    <row r="1304" spans="1:22" x14ac:dyDescent="0.25">
      <c r="A1304" s="51" t="s">
        <v>4455</v>
      </c>
      <c r="B1304" s="92" t="s">
        <v>2053</v>
      </c>
      <c r="C1304" s="77" t="s">
        <v>123</v>
      </c>
      <c r="D1304" s="78">
        <v>71745</v>
      </c>
      <c r="E1304" s="79" t="s">
        <v>1956</v>
      </c>
      <c r="F1304" s="80" t="s">
        <v>120</v>
      </c>
      <c r="G1304" s="101">
        <v>11</v>
      </c>
      <c r="H1304" s="81">
        <v>11</v>
      </c>
      <c r="I1304" s="116">
        <v>4.5599999999999996</v>
      </c>
      <c r="J1304" s="81">
        <v>3.81</v>
      </c>
      <c r="K1304" s="116">
        <v>3.74</v>
      </c>
      <c r="L1304" s="81">
        <v>3.12</v>
      </c>
      <c r="M1304" s="81">
        <f t="shared" si="138"/>
        <v>76.23</v>
      </c>
      <c r="N1304" s="81">
        <f t="shared" si="139"/>
        <v>76.23</v>
      </c>
      <c r="O1304" s="38"/>
      <c r="P1304" s="81">
        <v>4.5599999999999996</v>
      </c>
      <c r="Q1304" s="81">
        <v>3.74</v>
      </c>
      <c r="R1304" s="81">
        <v>91.3</v>
      </c>
      <c r="S1304" s="81">
        <v>91.3</v>
      </c>
      <c r="T1304" s="64">
        <f t="shared" si="140"/>
        <v>-15.069999999999993</v>
      </c>
      <c r="U1304" s="81">
        <f t="shared" si="141"/>
        <v>41.91</v>
      </c>
      <c r="V1304" s="81">
        <f t="shared" si="142"/>
        <v>34.32</v>
      </c>
    </row>
    <row r="1305" spans="1:22" ht="24" x14ac:dyDescent="0.3">
      <c r="A1305" s="51" t="s">
        <v>4456</v>
      </c>
      <c r="B1305" s="92" t="s">
        <v>2054</v>
      </c>
      <c r="C1305" s="77" t="s">
        <v>194</v>
      </c>
      <c r="D1305" s="78">
        <v>93020</v>
      </c>
      <c r="E1305" s="79" t="s">
        <v>2055</v>
      </c>
      <c r="F1305" s="80" t="s">
        <v>120</v>
      </c>
      <c r="G1305" s="101">
        <v>5</v>
      </c>
      <c r="H1305" s="81">
        <v>5</v>
      </c>
      <c r="I1305" s="116">
        <v>10.77</v>
      </c>
      <c r="J1305" s="81">
        <v>9</v>
      </c>
      <c r="K1305" s="116">
        <v>14.72</v>
      </c>
      <c r="L1305" s="81">
        <v>12.3</v>
      </c>
      <c r="M1305" s="81">
        <f t="shared" si="138"/>
        <v>106.5</v>
      </c>
      <c r="N1305" s="81">
        <f t="shared" si="139"/>
        <v>106.5</v>
      </c>
      <c r="O1305" s="48"/>
      <c r="P1305" s="81">
        <v>10.77</v>
      </c>
      <c r="Q1305" s="81">
        <v>14.72</v>
      </c>
      <c r="R1305" s="81">
        <v>127.45</v>
      </c>
      <c r="S1305" s="81">
        <v>127.45</v>
      </c>
      <c r="T1305" s="64">
        <f t="shared" si="140"/>
        <v>-20.950000000000003</v>
      </c>
      <c r="U1305" s="81">
        <f t="shared" si="141"/>
        <v>45</v>
      </c>
      <c r="V1305" s="81">
        <f t="shared" si="142"/>
        <v>61.5</v>
      </c>
    </row>
    <row r="1306" spans="1:22" x14ac:dyDescent="0.25">
      <c r="A1306" s="51" t="s">
        <v>4457</v>
      </c>
      <c r="B1306" s="92" t="s">
        <v>2056</v>
      </c>
      <c r="C1306" s="77" t="s">
        <v>123</v>
      </c>
      <c r="D1306" s="78">
        <v>71211</v>
      </c>
      <c r="E1306" s="79" t="s">
        <v>785</v>
      </c>
      <c r="F1306" s="80" t="s">
        <v>138</v>
      </c>
      <c r="G1306" s="101">
        <v>460</v>
      </c>
      <c r="H1306" s="81">
        <v>460</v>
      </c>
      <c r="I1306" s="116">
        <v>33.35</v>
      </c>
      <c r="J1306" s="81">
        <v>27.88</v>
      </c>
      <c r="K1306" s="116">
        <v>11.21</v>
      </c>
      <c r="L1306" s="81">
        <v>9.3699999999999992</v>
      </c>
      <c r="M1306" s="81">
        <f t="shared" si="138"/>
        <v>17135</v>
      </c>
      <c r="N1306" s="81">
        <f t="shared" si="139"/>
        <v>17135</v>
      </c>
      <c r="O1306" s="38"/>
      <c r="P1306" s="81">
        <v>33.35</v>
      </c>
      <c r="Q1306" s="81">
        <v>11.21</v>
      </c>
      <c r="R1306" s="81">
        <v>20497.599999999999</v>
      </c>
      <c r="S1306" s="81">
        <v>20497.599999999999</v>
      </c>
      <c r="T1306" s="64">
        <f t="shared" si="140"/>
        <v>-3362.5999999999985</v>
      </c>
      <c r="U1306" s="81">
        <f t="shared" si="141"/>
        <v>12824.8</v>
      </c>
      <c r="V1306" s="81">
        <f t="shared" si="142"/>
        <v>4310.2</v>
      </c>
    </row>
    <row r="1307" spans="1:22" x14ac:dyDescent="0.25">
      <c r="A1307" s="51" t="s">
        <v>4458</v>
      </c>
      <c r="B1307" s="92" t="s">
        <v>2057</v>
      </c>
      <c r="C1307" s="77" t="s">
        <v>123</v>
      </c>
      <c r="D1307" s="78">
        <v>70371</v>
      </c>
      <c r="E1307" s="79" t="s">
        <v>285</v>
      </c>
      <c r="F1307" s="80" t="s">
        <v>120</v>
      </c>
      <c r="G1307" s="101">
        <v>306.67</v>
      </c>
      <c r="H1307" s="81">
        <v>306.67</v>
      </c>
      <c r="I1307" s="116">
        <v>1.47</v>
      </c>
      <c r="J1307" s="81">
        <v>1.22</v>
      </c>
      <c r="K1307" s="116">
        <v>0.37</v>
      </c>
      <c r="L1307" s="81">
        <v>0.3</v>
      </c>
      <c r="M1307" s="81">
        <f t="shared" si="138"/>
        <v>466.13</v>
      </c>
      <c r="N1307" s="81">
        <f t="shared" si="139"/>
        <v>466.13</v>
      </c>
      <c r="O1307" s="38"/>
      <c r="P1307" s="81">
        <v>1.47</v>
      </c>
      <c r="Q1307" s="81">
        <v>0.37</v>
      </c>
      <c r="R1307" s="81">
        <v>564.26</v>
      </c>
      <c r="S1307" s="81">
        <v>564.26</v>
      </c>
      <c r="T1307" s="64">
        <f t="shared" si="140"/>
        <v>-98.13</v>
      </c>
      <c r="U1307" s="81">
        <f t="shared" si="141"/>
        <v>374.13</v>
      </c>
      <c r="V1307" s="81">
        <f t="shared" si="142"/>
        <v>92</v>
      </c>
    </row>
    <row r="1308" spans="1:22" x14ac:dyDescent="0.25">
      <c r="A1308" s="51" t="s">
        <v>4459</v>
      </c>
      <c r="B1308" s="92" t="s">
        <v>2058</v>
      </c>
      <c r="C1308" s="77" t="s">
        <v>123</v>
      </c>
      <c r="D1308" s="78">
        <v>70421</v>
      </c>
      <c r="E1308" s="79" t="s">
        <v>795</v>
      </c>
      <c r="F1308" s="80" t="s">
        <v>796</v>
      </c>
      <c r="G1308" s="101">
        <v>306.67</v>
      </c>
      <c r="H1308" s="81">
        <v>306.67</v>
      </c>
      <c r="I1308" s="116">
        <v>1.78</v>
      </c>
      <c r="J1308" s="81">
        <v>1.48</v>
      </c>
      <c r="K1308" s="116">
        <v>0.37</v>
      </c>
      <c r="L1308" s="81">
        <v>0.3</v>
      </c>
      <c r="M1308" s="81">
        <f t="shared" si="138"/>
        <v>545.87</v>
      </c>
      <c r="N1308" s="81">
        <f t="shared" si="139"/>
        <v>545.87</v>
      </c>
      <c r="O1308" s="38"/>
      <c r="P1308" s="81">
        <v>1.78</v>
      </c>
      <c r="Q1308" s="81">
        <v>0.37</v>
      </c>
      <c r="R1308" s="81">
        <v>659.33</v>
      </c>
      <c r="S1308" s="81">
        <v>659.33</v>
      </c>
      <c r="T1308" s="64">
        <f t="shared" si="140"/>
        <v>-113.46000000000004</v>
      </c>
      <c r="U1308" s="81">
        <f t="shared" si="141"/>
        <v>453.87</v>
      </c>
      <c r="V1308" s="81">
        <f t="shared" si="142"/>
        <v>92</v>
      </c>
    </row>
    <row r="1309" spans="1:22" x14ac:dyDescent="0.25">
      <c r="A1309" s="51" t="s">
        <v>4460</v>
      </c>
      <c r="B1309" s="92" t="s">
        <v>2059</v>
      </c>
      <c r="C1309" s="77" t="s">
        <v>123</v>
      </c>
      <c r="D1309" s="78">
        <v>71701</v>
      </c>
      <c r="E1309" s="79" t="s">
        <v>793</v>
      </c>
      <c r="F1309" s="80" t="s">
        <v>120</v>
      </c>
      <c r="G1309" s="101">
        <v>112</v>
      </c>
      <c r="H1309" s="81">
        <v>112</v>
      </c>
      <c r="I1309" s="116">
        <v>2.39</v>
      </c>
      <c r="J1309" s="81">
        <v>1.99</v>
      </c>
      <c r="K1309" s="116">
        <v>1.49</v>
      </c>
      <c r="L1309" s="81">
        <v>1.24</v>
      </c>
      <c r="M1309" s="81">
        <f t="shared" si="138"/>
        <v>361.76</v>
      </c>
      <c r="N1309" s="81">
        <f t="shared" si="139"/>
        <v>361.76</v>
      </c>
      <c r="O1309" s="38"/>
      <c r="P1309" s="81">
        <v>2.39</v>
      </c>
      <c r="Q1309" s="81">
        <v>1.49</v>
      </c>
      <c r="R1309" s="81">
        <v>434.56</v>
      </c>
      <c r="S1309" s="81">
        <v>434.56</v>
      </c>
      <c r="T1309" s="64">
        <f t="shared" si="140"/>
        <v>-72.800000000000011</v>
      </c>
      <c r="U1309" s="81">
        <f t="shared" si="141"/>
        <v>222.88</v>
      </c>
      <c r="V1309" s="81">
        <f t="shared" si="142"/>
        <v>138.88</v>
      </c>
    </row>
    <row r="1310" spans="1:22" x14ac:dyDescent="0.25">
      <c r="A1310" s="51" t="s">
        <v>4461</v>
      </c>
      <c r="B1310" s="92" t="s">
        <v>2060</v>
      </c>
      <c r="C1310" s="77" t="s">
        <v>123</v>
      </c>
      <c r="D1310" s="78">
        <v>71151</v>
      </c>
      <c r="E1310" s="79" t="s">
        <v>787</v>
      </c>
      <c r="F1310" s="80" t="s">
        <v>120</v>
      </c>
      <c r="G1310" s="101">
        <v>56</v>
      </c>
      <c r="H1310" s="81">
        <v>56</v>
      </c>
      <c r="I1310" s="116">
        <v>6.65</v>
      </c>
      <c r="J1310" s="81">
        <v>5.56</v>
      </c>
      <c r="K1310" s="116">
        <v>4.8600000000000003</v>
      </c>
      <c r="L1310" s="81">
        <v>4.0599999999999996</v>
      </c>
      <c r="M1310" s="81">
        <f t="shared" si="138"/>
        <v>538.72</v>
      </c>
      <c r="N1310" s="81">
        <f t="shared" si="139"/>
        <v>538.72</v>
      </c>
      <c r="O1310" s="38"/>
      <c r="P1310" s="81">
        <v>6.65</v>
      </c>
      <c r="Q1310" s="81">
        <v>4.8600000000000003</v>
      </c>
      <c r="R1310" s="81">
        <v>644.55999999999995</v>
      </c>
      <c r="S1310" s="81">
        <v>644.55999999999995</v>
      </c>
      <c r="T1310" s="64">
        <f t="shared" si="140"/>
        <v>-105.83999999999992</v>
      </c>
      <c r="U1310" s="81">
        <f t="shared" si="141"/>
        <v>311.36</v>
      </c>
      <c r="V1310" s="81">
        <f t="shared" si="142"/>
        <v>227.36</v>
      </c>
    </row>
    <row r="1311" spans="1:22" ht="24" x14ac:dyDescent="0.3">
      <c r="A1311" s="51" t="s">
        <v>4462</v>
      </c>
      <c r="B1311" s="92" t="s">
        <v>2061</v>
      </c>
      <c r="C1311" s="77" t="s">
        <v>194</v>
      </c>
      <c r="D1311" s="78">
        <v>97668</v>
      </c>
      <c r="E1311" s="79" t="s">
        <v>2062</v>
      </c>
      <c r="F1311" s="80" t="s">
        <v>138</v>
      </c>
      <c r="G1311" s="101">
        <v>320</v>
      </c>
      <c r="H1311" s="81">
        <v>320</v>
      </c>
      <c r="I1311" s="116">
        <v>7.52</v>
      </c>
      <c r="J1311" s="81">
        <v>6.28</v>
      </c>
      <c r="K1311" s="116">
        <v>3.59</v>
      </c>
      <c r="L1311" s="81">
        <v>3</v>
      </c>
      <c r="M1311" s="81">
        <f t="shared" si="138"/>
        <v>2969.6</v>
      </c>
      <c r="N1311" s="81">
        <f t="shared" si="139"/>
        <v>2969.6</v>
      </c>
      <c r="O1311" s="48"/>
      <c r="P1311" s="81">
        <v>7.52</v>
      </c>
      <c r="Q1311" s="81">
        <v>3.59</v>
      </c>
      <c r="R1311" s="81">
        <v>3555.2</v>
      </c>
      <c r="S1311" s="81">
        <v>3555.2</v>
      </c>
      <c r="T1311" s="64">
        <f t="shared" si="140"/>
        <v>-585.59999999999991</v>
      </c>
      <c r="U1311" s="81">
        <f t="shared" si="141"/>
        <v>2009.6</v>
      </c>
      <c r="V1311" s="81">
        <f t="shared" si="142"/>
        <v>960</v>
      </c>
    </row>
    <row r="1312" spans="1:22" ht="24" x14ac:dyDescent="0.3">
      <c r="A1312" s="51" t="s">
        <v>4463</v>
      </c>
      <c r="B1312" s="92" t="s">
        <v>2063</v>
      </c>
      <c r="C1312" s="77" t="s">
        <v>194</v>
      </c>
      <c r="D1312" s="78">
        <v>95778</v>
      </c>
      <c r="E1312" s="79" t="s">
        <v>2064</v>
      </c>
      <c r="F1312" s="80" t="s">
        <v>120</v>
      </c>
      <c r="G1312" s="101">
        <v>26</v>
      </c>
      <c r="H1312" s="81">
        <v>26</v>
      </c>
      <c r="I1312" s="116">
        <v>14.1</v>
      </c>
      <c r="J1312" s="81">
        <v>11.78</v>
      </c>
      <c r="K1312" s="116">
        <v>10.36</v>
      </c>
      <c r="L1312" s="81">
        <v>8.66</v>
      </c>
      <c r="M1312" s="81">
        <f t="shared" si="138"/>
        <v>531.44000000000005</v>
      </c>
      <c r="N1312" s="81">
        <f t="shared" si="139"/>
        <v>531.44000000000005</v>
      </c>
      <c r="O1312" s="48"/>
      <c r="P1312" s="81">
        <v>14.1</v>
      </c>
      <c r="Q1312" s="81">
        <v>10.36</v>
      </c>
      <c r="R1312" s="81">
        <v>635.96</v>
      </c>
      <c r="S1312" s="81">
        <v>635.96</v>
      </c>
      <c r="T1312" s="64">
        <f t="shared" si="140"/>
        <v>-104.51999999999998</v>
      </c>
      <c r="U1312" s="81">
        <f t="shared" si="141"/>
        <v>306.27999999999997</v>
      </c>
      <c r="V1312" s="81">
        <f t="shared" si="142"/>
        <v>225.16</v>
      </c>
    </row>
    <row r="1313" spans="1:22" ht="24" x14ac:dyDescent="0.3">
      <c r="A1313" s="51" t="s">
        <v>4464</v>
      </c>
      <c r="B1313" s="92" t="s">
        <v>2065</v>
      </c>
      <c r="C1313" s="77" t="s">
        <v>194</v>
      </c>
      <c r="D1313" s="78">
        <v>95779</v>
      </c>
      <c r="E1313" s="79" t="s">
        <v>2066</v>
      </c>
      <c r="F1313" s="80" t="s">
        <v>120</v>
      </c>
      <c r="G1313" s="101">
        <v>17</v>
      </c>
      <c r="H1313" s="81">
        <v>17</v>
      </c>
      <c r="I1313" s="116">
        <v>11.64</v>
      </c>
      <c r="J1313" s="81">
        <v>9.73</v>
      </c>
      <c r="K1313" s="116">
        <v>8.75</v>
      </c>
      <c r="L1313" s="81">
        <v>7.31</v>
      </c>
      <c r="M1313" s="81">
        <f t="shared" si="138"/>
        <v>289.68</v>
      </c>
      <c r="N1313" s="81">
        <f t="shared" si="139"/>
        <v>289.68</v>
      </c>
      <c r="O1313" s="48"/>
      <c r="P1313" s="81">
        <v>11.64</v>
      </c>
      <c r="Q1313" s="81">
        <v>8.75</v>
      </c>
      <c r="R1313" s="81">
        <v>346.63</v>
      </c>
      <c r="S1313" s="81">
        <v>346.63</v>
      </c>
      <c r="T1313" s="64">
        <f t="shared" si="140"/>
        <v>-56.949999999999989</v>
      </c>
      <c r="U1313" s="81">
        <f t="shared" si="141"/>
        <v>165.41</v>
      </c>
      <c r="V1313" s="81">
        <f t="shared" si="142"/>
        <v>124.27</v>
      </c>
    </row>
    <row r="1314" spans="1:22" ht="24" x14ac:dyDescent="0.3">
      <c r="A1314" s="51" t="s">
        <v>4465</v>
      </c>
      <c r="B1314" s="92" t="s">
        <v>2067</v>
      </c>
      <c r="C1314" s="77" t="s">
        <v>194</v>
      </c>
      <c r="D1314" s="78">
        <v>95787</v>
      </c>
      <c r="E1314" s="79" t="s">
        <v>2068</v>
      </c>
      <c r="F1314" s="80" t="s">
        <v>120</v>
      </c>
      <c r="G1314" s="101">
        <v>10</v>
      </c>
      <c r="H1314" s="81">
        <v>10</v>
      </c>
      <c r="I1314" s="116">
        <v>12.93</v>
      </c>
      <c r="J1314" s="81">
        <v>10.81</v>
      </c>
      <c r="K1314" s="116">
        <v>12</v>
      </c>
      <c r="L1314" s="81">
        <v>10.029999999999999</v>
      </c>
      <c r="M1314" s="81">
        <f t="shared" si="138"/>
        <v>208.4</v>
      </c>
      <c r="N1314" s="81">
        <f t="shared" si="139"/>
        <v>208.4</v>
      </c>
      <c r="O1314" s="48"/>
      <c r="P1314" s="81">
        <v>12.93</v>
      </c>
      <c r="Q1314" s="81">
        <v>12</v>
      </c>
      <c r="R1314" s="81">
        <v>249.3</v>
      </c>
      <c r="S1314" s="81">
        <v>249.3</v>
      </c>
      <c r="T1314" s="64">
        <f t="shared" si="140"/>
        <v>-40.900000000000006</v>
      </c>
      <c r="U1314" s="81">
        <f t="shared" si="141"/>
        <v>108.1</v>
      </c>
      <c r="V1314" s="81">
        <f t="shared" si="142"/>
        <v>100.3</v>
      </c>
    </row>
    <row r="1315" spans="1:22" ht="24" x14ac:dyDescent="0.3">
      <c r="A1315" s="51" t="s">
        <v>4466</v>
      </c>
      <c r="B1315" s="92" t="s">
        <v>2069</v>
      </c>
      <c r="C1315" s="77" t="s">
        <v>194</v>
      </c>
      <c r="D1315" s="78">
        <v>95795</v>
      </c>
      <c r="E1315" s="79" t="s">
        <v>2070</v>
      </c>
      <c r="F1315" s="80" t="s">
        <v>120</v>
      </c>
      <c r="G1315" s="101">
        <v>41</v>
      </c>
      <c r="H1315" s="81">
        <v>41</v>
      </c>
      <c r="I1315" s="116">
        <v>14.74</v>
      </c>
      <c r="J1315" s="81">
        <v>12.32</v>
      </c>
      <c r="K1315" s="116">
        <v>13.64</v>
      </c>
      <c r="L1315" s="81">
        <v>11.4</v>
      </c>
      <c r="M1315" s="81">
        <f t="shared" si="138"/>
        <v>972.52</v>
      </c>
      <c r="N1315" s="81">
        <f t="shared" si="139"/>
        <v>972.52</v>
      </c>
      <c r="O1315" s="48"/>
      <c r="P1315" s="81">
        <v>14.74</v>
      </c>
      <c r="Q1315" s="81">
        <v>13.64</v>
      </c>
      <c r="R1315" s="81">
        <v>1163.58</v>
      </c>
      <c r="S1315" s="81">
        <v>1163.58</v>
      </c>
      <c r="T1315" s="64">
        <f t="shared" si="140"/>
        <v>-191.05999999999995</v>
      </c>
      <c r="U1315" s="81">
        <f t="shared" si="141"/>
        <v>505.12</v>
      </c>
      <c r="V1315" s="81">
        <f t="shared" si="142"/>
        <v>467.4</v>
      </c>
    </row>
    <row r="1316" spans="1:22" x14ac:dyDescent="0.25">
      <c r="A1316" s="51" t="s">
        <v>4467</v>
      </c>
      <c r="B1316" s="92" t="s">
        <v>2071</v>
      </c>
      <c r="C1316" s="77" t="s">
        <v>123</v>
      </c>
      <c r="D1316" s="78">
        <v>70647</v>
      </c>
      <c r="E1316" s="79" t="s">
        <v>2072</v>
      </c>
      <c r="F1316" s="80" t="s">
        <v>120</v>
      </c>
      <c r="G1316" s="101">
        <v>29</v>
      </c>
      <c r="H1316" s="81">
        <v>29</v>
      </c>
      <c r="I1316" s="116">
        <v>57.92</v>
      </c>
      <c r="J1316" s="81">
        <v>48.42</v>
      </c>
      <c r="K1316" s="116">
        <v>56.04</v>
      </c>
      <c r="L1316" s="81">
        <v>46.85</v>
      </c>
      <c r="M1316" s="81">
        <f t="shared" ref="M1316:M1338" si="143">TRUNC(((J1316*G1316)+(L1316*G1316)),2)</f>
        <v>2762.83</v>
      </c>
      <c r="N1316" s="81">
        <f t="shared" ref="N1316:N1338" si="144">TRUNC(((J1316*H1316)+(L1316*H1316)),2)</f>
        <v>2762.83</v>
      </c>
      <c r="O1316" s="38"/>
      <c r="P1316" s="81">
        <v>57.92</v>
      </c>
      <c r="Q1316" s="81">
        <v>56.04</v>
      </c>
      <c r="R1316" s="81">
        <v>3304.84</v>
      </c>
      <c r="S1316" s="81">
        <v>3304.84</v>
      </c>
      <c r="T1316" s="64">
        <f t="shared" si="140"/>
        <v>-542.01000000000022</v>
      </c>
      <c r="U1316" s="81">
        <f t="shared" si="141"/>
        <v>1404.18</v>
      </c>
      <c r="V1316" s="81">
        <f t="shared" si="142"/>
        <v>1358.65</v>
      </c>
    </row>
    <row r="1317" spans="1:22" x14ac:dyDescent="0.25">
      <c r="A1317" s="51" t="s">
        <v>4468</v>
      </c>
      <c r="B1317" s="92" t="s">
        <v>2073</v>
      </c>
      <c r="C1317" s="77" t="s">
        <v>274</v>
      </c>
      <c r="D1317" s="86" t="s">
        <v>1995</v>
      </c>
      <c r="E1317" s="79" t="s">
        <v>1996</v>
      </c>
      <c r="F1317" s="80" t="s">
        <v>125</v>
      </c>
      <c r="G1317" s="101">
        <v>2.61</v>
      </c>
      <c r="H1317" s="81">
        <v>2.61</v>
      </c>
      <c r="I1317" s="116">
        <v>101.26</v>
      </c>
      <c r="J1317" s="81">
        <v>84.66</v>
      </c>
      <c r="K1317" s="116">
        <v>34.75</v>
      </c>
      <c r="L1317" s="81">
        <v>29.05</v>
      </c>
      <c r="M1317" s="81">
        <f t="shared" si="143"/>
        <v>296.77999999999997</v>
      </c>
      <c r="N1317" s="81">
        <f t="shared" si="144"/>
        <v>296.77999999999997</v>
      </c>
      <c r="O1317" s="38"/>
      <c r="P1317" s="81">
        <v>101.26</v>
      </c>
      <c r="Q1317" s="81">
        <v>34.75</v>
      </c>
      <c r="R1317" s="81">
        <v>354.98</v>
      </c>
      <c r="S1317" s="81">
        <v>354.98</v>
      </c>
      <c r="T1317" s="64">
        <f t="shared" si="140"/>
        <v>-58.200000000000045</v>
      </c>
      <c r="U1317" s="81">
        <f t="shared" si="141"/>
        <v>220.96</v>
      </c>
      <c r="V1317" s="81">
        <f t="shared" si="142"/>
        <v>75.819999999999993</v>
      </c>
    </row>
    <row r="1318" spans="1:22" ht="24" x14ac:dyDescent="0.3">
      <c r="A1318" s="51" t="s">
        <v>4469</v>
      </c>
      <c r="B1318" s="92" t="s">
        <v>2074</v>
      </c>
      <c r="C1318" s="77" t="s">
        <v>194</v>
      </c>
      <c r="D1318" s="78">
        <v>92008</v>
      </c>
      <c r="E1318" s="79" t="s">
        <v>810</v>
      </c>
      <c r="F1318" s="80" t="s">
        <v>120</v>
      </c>
      <c r="G1318" s="101">
        <v>127</v>
      </c>
      <c r="H1318" s="81">
        <v>127</v>
      </c>
      <c r="I1318" s="116">
        <v>23.94</v>
      </c>
      <c r="J1318" s="81">
        <v>20.010000000000002</v>
      </c>
      <c r="K1318" s="116">
        <v>20.89</v>
      </c>
      <c r="L1318" s="81">
        <v>17.46</v>
      </c>
      <c r="M1318" s="81">
        <f t="shared" si="143"/>
        <v>4758.6899999999996</v>
      </c>
      <c r="N1318" s="81">
        <f t="shared" si="144"/>
        <v>4758.6899999999996</v>
      </c>
      <c r="O1318" s="48"/>
      <c r="P1318" s="81">
        <v>23.94</v>
      </c>
      <c r="Q1318" s="81">
        <v>20.89</v>
      </c>
      <c r="R1318" s="81">
        <v>5693.41</v>
      </c>
      <c r="S1318" s="81">
        <v>5693.41</v>
      </c>
      <c r="T1318" s="64">
        <f t="shared" si="140"/>
        <v>-934.72000000000025</v>
      </c>
      <c r="U1318" s="81">
        <f t="shared" si="141"/>
        <v>2541.27</v>
      </c>
      <c r="V1318" s="81">
        <f t="shared" si="142"/>
        <v>2217.42</v>
      </c>
    </row>
    <row r="1319" spans="1:22" x14ac:dyDescent="0.25">
      <c r="A1319" s="51" t="s">
        <v>4470</v>
      </c>
      <c r="B1319" s="92" t="s">
        <v>2075</v>
      </c>
      <c r="C1319" s="77" t="s">
        <v>123</v>
      </c>
      <c r="D1319" s="78">
        <v>72585</v>
      </c>
      <c r="E1319" s="79" t="s">
        <v>2076</v>
      </c>
      <c r="F1319" s="80" t="s">
        <v>120</v>
      </c>
      <c r="G1319" s="101">
        <v>31</v>
      </c>
      <c r="H1319" s="81">
        <v>31</v>
      </c>
      <c r="I1319" s="116">
        <v>11.58</v>
      </c>
      <c r="J1319" s="81">
        <v>9.68</v>
      </c>
      <c r="K1319" s="116">
        <v>10.84</v>
      </c>
      <c r="L1319" s="81">
        <v>9.06</v>
      </c>
      <c r="M1319" s="81">
        <f t="shared" si="143"/>
        <v>580.94000000000005</v>
      </c>
      <c r="N1319" s="81">
        <f t="shared" si="144"/>
        <v>580.94000000000005</v>
      </c>
      <c r="O1319" s="38"/>
      <c r="P1319" s="81">
        <v>11.58</v>
      </c>
      <c r="Q1319" s="81">
        <v>10.84</v>
      </c>
      <c r="R1319" s="81">
        <v>695.02</v>
      </c>
      <c r="S1319" s="81">
        <v>695.02</v>
      </c>
      <c r="T1319" s="64">
        <f t="shared" si="140"/>
        <v>-114.07999999999993</v>
      </c>
      <c r="U1319" s="81">
        <f t="shared" si="141"/>
        <v>300.08</v>
      </c>
      <c r="V1319" s="81">
        <f t="shared" si="142"/>
        <v>280.86</v>
      </c>
    </row>
    <row r="1320" spans="1:22" x14ac:dyDescent="0.25">
      <c r="A1320" s="51" t="s">
        <v>4471</v>
      </c>
      <c r="B1320" s="92" t="s">
        <v>2077</v>
      </c>
      <c r="C1320" s="77" t="s">
        <v>123</v>
      </c>
      <c r="D1320" s="78">
        <v>72578</v>
      </c>
      <c r="E1320" s="79" t="s">
        <v>360</v>
      </c>
      <c r="F1320" s="80" t="s">
        <v>120</v>
      </c>
      <c r="G1320" s="101">
        <v>66</v>
      </c>
      <c r="H1320" s="81">
        <v>66</v>
      </c>
      <c r="I1320" s="116">
        <v>7.84</v>
      </c>
      <c r="J1320" s="81">
        <v>6.55</v>
      </c>
      <c r="K1320" s="116">
        <v>10.84</v>
      </c>
      <c r="L1320" s="81">
        <v>9.06</v>
      </c>
      <c r="M1320" s="81">
        <f t="shared" si="143"/>
        <v>1030.26</v>
      </c>
      <c r="N1320" s="81">
        <f t="shared" si="144"/>
        <v>1030.26</v>
      </c>
      <c r="O1320" s="38"/>
      <c r="P1320" s="81">
        <v>7.84</v>
      </c>
      <c r="Q1320" s="81">
        <v>10.84</v>
      </c>
      <c r="R1320" s="81">
        <v>1232.8800000000001</v>
      </c>
      <c r="S1320" s="81">
        <v>1232.8800000000001</v>
      </c>
      <c r="T1320" s="64">
        <f t="shared" si="140"/>
        <v>-202.62000000000012</v>
      </c>
      <c r="U1320" s="81">
        <f t="shared" si="141"/>
        <v>432.3</v>
      </c>
      <c r="V1320" s="81">
        <f t="shared" si="142"/>
        <v>597.96</v>
      </c>
    </row>
    <row r="1321" spans="1:22" x14ac:dyDescent="0.25">
      <c r="A1321" s="51" t="s">
        <v>4472</v>
      </c>
      <c r="B1321" s="92" t="s">
        <v>2078</v>
      </c>
      <c r="C1321" s="77" t="s">
        <v>123</v>
      </c>
      <c r="D1321" s="78">
        <v>72578</v>
      </c>
      <c r="E1321" s="79" t="s">
        <v>360</v>
      </c>
      <c r="F1321" s="80" t="s">
        <v>120</v>
      </c>
      <c r="G1321" s="101">
        <v>23</v>
      </c>
      <c r="H1321" s="81">
        <v>23</v>
      </c>
      <c r="I1321" s="116">
        <v>7.84</v>
      </c>
      <c r="J1321" s="81">
        <v>6.55</v>
      </c>
      <c r="K1321" s="116">
        <v>10.84</v>
      </c>
      <c r="L1321" s="81">
        <v>9.06</v>
      </c>
      <c r="M1321" s="81">
        <f t="shared" si="143"/>
        <v>359.03</v>
      </c>
      <c r="N1321" s="81">
        <f t="shared" si="144"/>
        <v>359.03</v>
      </c>
      <c r="O1321" s="38"/>
      <c r="P1321" s="81">
        <v>7.84</v>
      </c>
      <c r="Q1321" s="81">
        <v>10.84</v>
      </c>
      <c r="R1321" s="81">
        <v>429.64</v>
      </c>
      <c r="S1321" s="81">
        <v>429.64</v>
      </c>
      <c r="T1321" s="64">
        <f t="shared" si="140"/>
        <v>-70.610000000000014</v>
      </c>
      <c r="U1321" s="81">
        <f t="shared" si="141"/>
        <v>150.65</v>
      </c>
      <c r="V1321" s="81">
        <f t="shared" si="142"/>
        <v>208.38</v>
      </c>
    </row>
    <row r="1322" spans="1:22" x14ac:dyDescent="0.25">
      <c r="A1322" s="51" t="s">
        <v>4473</v>
      </c>
      <c r="B1322" s="92" t="s">
        <v>2079</v>
      </c>
      <c r="C1322" s="77" t="s">
        <v>123</v>
      </c>
      <c r="D1322" s="78">
        <v>71440</v>
      </c>
      <c r="E1322" s="79" t="s">
        <v>333</v>
      </c>
      <c r="F1322" s="80" t="s">
        <v>120</v>
      </c>
      <c r="G1322" s="101">
        <v>51</v>
      </c>
      <c r="H1322" s="81">
        <v>51</v>
      </c>
      <c r="I1322" s="116">
        <v>7.71</v>
      </c>
      <c r="J1322" s="81">
        <v>6.44</v>
      </c>
      <c r="K1322" s="116">
        <v>7.84</v>
      </c>
      <c r="L1322" s="81">
        <v>6.55</v>
      </c>
      <c r="M1322" s="81">
        <f t="shared" si="143"/>
        <v>662.49</v>
      </c>
      <c r="N1322" s="81">
        <f t="shared" si="144"/>
        <v>662.49</v>
      </c>
      <c r="O1322" s="38"/>
      <c r="P1322" s="81">
        <v>7.71</v>
      </c>
      <c r="Q1322" s="81">
        <v>7.84</v>
      </c>
      <c r="R1322" s="81">
        <v>793.05</v>
      </c>
      <c r="S1322" s="81">
        <v>793.05</v>
      </c>
      <c r="T1322" s="64">
        <f t="shared" si="140"/>
        <v>-130.55999999999995</v>
      </c>
      <c r="U1322" s="81">
        <f t="shared" si="141"/>
        <v>328.44</v>
      </c>
      <c r="V1322" s="81">
        <f t="shared" si="142"/>
        <v>334.05</v>
      </c>
    </row>
    <row r="1323" spans="1:22" x14ac:dyDescent="0.25">
      <c r="A1323" s="51" t="s">
        <v>4474</v>
      </c>
      <c r="B1323" s="92" t="s">
        <v>2080</v>
      </c>
      <c r="C1323" s="77" t="s">
        <v>123</v>
      </c>
      <c r="D1323" s="78">
        <v>71441</v>
      </c>
      <c r="E1323" s="79" t="s">
        <v>335</v>
      </c>
      <c r="F1323" s="80" t="s">
        <v>120</v>
      </c>
      <c r="G1323" s="101">
        <v>30</v>
      </c>
      <c r="H1323" s="81">
        <v>30</v>
      </c>
      <c r="I1323" s="116">
        <v>11.05</v>
      </c>
      <c r="J1323" s="81">
        <v>9.23</v>
      </c>
      <c r="K1323" s="116">
        <v>13.82</v>
      </c>
      <c r="L1323" s="81">
        <v>11.55</v>
      </c>
      <c r="M1323" s="81">
        <f t="shared" si="143"/>
        <v>623.4</v>
      </c>
      <c r="N1323" s="81">
        <f t="shared" si="144"/>
        <v>623.4</v>
      </c>
      <c r="O1323" s="38"/>
      <c r="P1323" s="81">
        <v>11.05</v>
      </c>
      <c r="Q1323" s="81">
        <v>13.82</v>
      </c>
      <c r="R1323" s="81">
        <v>746.1</v>
      </c>
      <c r="S1323" s="81">
        <v>746.1</v>
      </c>
      <c r="T1323" s="64">
        <f t="shared" si="140"/>
        <v>-122.70000000000005</v>
      </c>
      <c r="U1323" s="81">
        <f t="shared" si="141"/>
        <v>276.89999999999998</v>
      </c>
      <c r="V1323" s="81">
        <f t="shared" si="142"/>
        <v>346.5</v>
      </c>
    </row>
    <row r="1324" spans="1:22" x14ac:dyDescent="0.25">
      <c r="A1324" s="51" t="s">
        <v>4475</v>
      </c>
      <c r="B1324" s="92" t="s">
        <v>2081</v>
      </c>
      <c r="C1324" s="77" t="s">
        <v>123</v>
      </c>
      <c r="D1324" s="78">
        <v>71442</v>
      </c>
      <c r="E1324" s="79" t="s">
        <v>807</v>
      </c>
      <c r="F1324" s="80" t="s">
        <v>120</v>
      </c>
      <c r="G1324" s="101">
        <v>4</v>
      </c>
      <c r="H1324" s="81">
        <v>4</v>
      </c>
      <c r="I1324" s="116">
        <v>16.5</v>
      </c>
      <c r="J1324" s="81">
        <v>13.79</v>
      </c>
      <c r="K1324" s="116">
        <v>19.8</v>
      </c>
      <c r="L1324" s="81">
        <v>16.55</v>
      </c>
      <c r="M1324" s="81">
        <f t="shared" si="143"/>
        <v>121.36</v>
      </c>
      <c r="N1324" s="81">
        <f t="shared" si="144"/>
        <v>121.36</v>
      </c>
      <c r="O1324" s="38"/>
      <c r="P1324" s="81">
        <v>16.5</v>
      </c>
      <c r="Q1324" s="81">
        <v>19.8</v>
      </c>
      <c r="R1324" s="81">
        <v>145.19999999999999</v>
      </c>
      <c r="S1324" s="81">
        <v>145.19999999999999</v>
      </c>
      <c r="T1324" s="64">
        <f t="shared" si="140"/>
        <v>-23.839999999999989</v>
      </c>
      <c r="U1324" s="81">
        <f t="shared" si="141"/>
        <v>55.16</v>
      </c>
      <c r="V1324" s="81">
        <f t="shared" si="142"/>
        <v>66.2</v>
      </c>
    </row>
    <row r="1325" spans="1:22" ht="24" x14ac:dyDescent="0.3">
      <c r="A1325" s="51" t="s">
        <v>4476</v>
      </c>
      <c r="B1325" s="92" t="s">
        <v>2082</v>
      </c>
      <c r="C1325" s="77" t="s">
        <v>194</v>
      </c>
      <c r="D1325" s="78">
        <v>97596</v>
      </c>
      <c r="E1325" s="79" t="s">
        <v>2083</v>
      </c>
      <c r="F1325" s="80" t="s">
        <v>120</v>
      </c>
      <c r="G1325" s="101">
        <v>4</v>
      </c>
      <c r="H1325" s="81">
        <v>4</v>
      </c>
      <c r="I1325" s="116">
        <v>48.22</v>
      </c>
      <c r="J1325" s="81">
        <v>40.31</v>
      </c>
      <c r="K1325" s="116">
        <v>16.52</v>
      </c>
      <c r="L1325" s="81">
        <v>13.81</v>
      </c>
      <c r="M1325" s="81">
        <f t="shared" si="143"/>
        <v>216.48</v>
      </c>
      <c r="N1325" s="81">
        <f t="shared" si="144"/>
        <v>216.48</v>
      </c>
      <c r="O1325" s="48"/>
      <c r="P1325" s="81">
        <v>48.22</v>
      </c>
      <c r="Q1325" s="81">
        <v>16.52</v>
      </c>
      <c r="R1325" s="81">
        <v>258.95999999999998</v>
      </c>
      <c r="S1325" s="81">
        <v>258.95999999999998</v>
      </c>
      <c r="T1325" s="64">
        <f t="shared" si="140"/>
        <v>-42.47999999999999</v>
      </c>
      <c r="U1325" s="81">
        <f t="shared" si="141"/>
        <v>161.24</v>
      </c>
      <c r="V1325" s="81">
        <f t="shared" si="142"/>
        <v>55.24</v>
      </c>
    </row>
    <row r="1326" spans="1:22" ht="24" x14ac:dyDescent="0.3">
      <c r="A1326" s="51" t="s">
        <v>4477</v>
      </c>
      <c r="B1326" s="92" t="s">
        <v>2084</v>
      </c>
      <c r="C1326" s="77" t="s">
        <v>194</v>
      </c>
      <c r="D1326" s="78">
        <v>101632</v>
      </c>
      <c r="E1326" s="82" t="s">
        <v>3138</v>
      </c>
      <c r="F1326" s="80" t="s">
        <v>120</v>
      </c>
      <c r="G1326" s="101">
        <v>11</v>
      </c>
      <c r="H1326" s="81">
        <v>11</v>
      </c>
      <c r="I1326" s="116">
        <v>32.06</v>
      </c>
      <c r="J1326" s="81">
        <v>26.8</v>
      </c>
      <c r="K1326" s="116">
        <v>0.62</v>
      </c>
      <c r="L1326" s="81">
        <v>0.51</v>
      </c>
      <c r="M1326" s="81">
        <f t="shared" si="143"/>
        <v>300.41000000000003</v>
      </c>
      <c r="N1326" s="81">
        <f t="shared" si="144"/>
        <v>300.41000000000003</v>
      </c>
      <c r="O1326" s="48"/>
      <c r="P1326" s="81">
        <v>32.06</v>
      </c>
      <c r="Q1326" s="81">
        <v>0.62</v>
      </c>
      <c r="R1326" s="81">
        <v>359.48</v>
      </c>
      <c r="S1326" s="81">
        <v>359.48</v>
      </c>
      <c r="T1326" s="64">
        <f t="shared" si="140"/>
        <v>-59.069999999999993</v>
      </c>
      <c r="U1326" s="81">
        <f t="shared" si="141"/>
        <v>294.8</v>
      </c>
      <c r="V1326" s="81">
        <f t="shared" si="142"/>
        <v>5.61</v>
      </c>
    </row>
    <row r="1327" spans="1:22" x14ac:dyDescent="0.25">
      <c r="A1327" s="51" t="s">
        <v>4478</v>
      </c>
      <c r="B1327" s="92" t="s">
        <v>2085</v>
      </c>
      <c r="C1327" s="77" t="s">
        <v>123</v>
      </c>
      <c r="D1327" s="78">
        <v>70691</v>
      </c>
      <c r="E1327" s="79" t="s">
        <v>2013</v>
      </c>
      <c r="F1327" s="80" t="s">
        <v>120</v>
      </c>
      <c r="G1327" s="101">
        <v>459</v>
      </c>
      <c r="H1327" s="81">
        <v>459</v>
      </c>
      <c r="I1327" s="116">
        <v>2.42</v>
      </c>
      <c r="J1327" s="81">
        <v>2.02</v>
      </c>
      <c r="K1327" s="116">
        <v>5.61</v>
      </c>
      <c r="L1327" s="81">
        <v>4.6900000000000004</v>
      </c>
      <c r="M1327" s="81">
        <f t="shared" si="143"/>
        <v>3079.89</v>
      </c>
      <c r="N1327" s="81">
        <f t="shared" si="144"/>
        <v>3079.89</v>
      </c>
      <c r="O1327" s="38"/>
      <c r="P1327" s="81">
        <v>2.42</v>
      </c>
      <c r="Q1327" s="81">
        <v>5.61</v>
      </c>
      <c r="R1327" s="81">
        <v>3685.77</v>
      </c>
      <c r="S1327" s="81">
        <v>3685.77</v>
      </c>
      <c r="T1327" s="64">
        <f t="shared" si="140"/>
        <v>-605.88000000000011</v>
      </c>
      <c r="U1327" s="81">
        <f t="shared" si="141"/>
        <v>927.18</v>
      </c>
      <c r="V1327" s="81">
        <f t="shared" si="142"/>
        <v>2152.71</v>
      </c>
    </row>
    <row r="1328" spans="1:22" ht="24" x14ac:dyDescent="0.3">
      <c r="A1328" s="51" t="s">
        <v>4479</v>
      </c>
      <c r="B1328" s="92" t="s">
        <v>2086</v>
      </c>
      <c r="C1328" s="77" t="s">
        <v>274</v>
      </c>
      <c r="D1328" s="86" t="s">
        <v>2087</v>
      </c>
      <c r="E1328" s="82" t="s">
        <v>3139</v>
      </c>
      <c r="F1328" s="80" t="s">
        <v>120</v>
      </c>
      <c r="G1328" s="101">
        <v>299</v>
      </c>
      <c r="H1328" s="81">
        <v>299</v>
      </c>
      <c r="I1328" s="116">
        <v>91.28</v>
      </c>
      <c r="J1328" s="81">
        <v>76.31</v>
      </c>
      <c r="K1328" s="116">
        <v>14.44</v>
      </c>
      <c r="L1328" s="81">
        <v>12.07</v>
      </c>
      <c r="M1328" s="81">
        <f t="shared" si="143"/>
        <v>26425.62</v>
      </c>
      <c r="N1328" s="81">
        <f t="shared" si="144"/>
        <v>26425.62</v>
      </c>
      <c r="O1328" s="48"/>
      <c r="P1328" s="81">
        <v>91.28</v>
      </c>
      <c r="Q1328" s="81">
        <v>14.44</v>
      </c>
      <c r="R1328" s="81">
        <v>31610.28</v>
      </c>
      <c r="S1328" s="81">
        <v>31610.28</v>
      </c>
      <c r="T1328" s="64">
        <f t="shared" si="140"/>
        <v>-5184.66</v>
      </c>
      <c r="U1328" s="81">
        <f t="shared" si="141"/>
        <v>22816.69</v>
      </c>
      <c r="V1328" s="81">
        <f t="shared" si="142"/>
        <v>3608.93</v>
      </c>
    </row>
    <row r="1329" spans="1:22" x14ac:dyDescent="0.3">
      <c r="A1329" s="51" t="s">
        <v>4480</v>
      </c>
      <c r="B1329" s="92" t="s">
        <v>2088</v>
      </c>
      <c r="C1329" s="77" t="s">
        <v>194</v>
      </c>
      <c r="D1329" s="78">
        <v>100903</v>
      </c>
      <c r="E1329" s="79" t="s">
        <v>1004</v>
      </c>
      <c r="F1329" s="80" t="s">
        <v>120</v>
      </c>
      <c r="G1329" s="101">
        <v>598</v>
      </c>
      <c r="H1329" s="81">
        <v>598</v>
      </c>
      <c r="I1329" s="116">
        <v>19.95</v>
      </c>
      <c r="J1329" s="81">
        <v>16.68</v>
      </c>
      <c r="K1329" s="116">
        <v>7.25</v>
      </c>
      <c r="L1329" s="81">
        <v>6.06</v>
      </c>
      <c r="M1329" s="81">
        <f t="shared" si="143"/>
        <v>13598.52</v>
      </c>
      <c r="N1329" s="81">
        <f t="shared" si="144"/>
        <v>13598.52</v>
      </c>
      <c r="O1329" s="48"/>
      <c r="P1329" s="81">
        <v>19.95</v>
      </c>
      <c r="Q1329" s="81">
        <v>7.25</v>
      </c>
      <c r="R1329" s="81">
        <v>16265.6</v>
      </c>
      <c r="S1329" s="81">
        <v>16265.6</v>
      </c>
      <c r="T1329" s="64">
        <f t="shared" si="140"/>
        <v>-2667.08</v>
      </c>
      <c r="U1329" s="81">
        <f t="shared" si="141"/>
        <v>9974.64</v>
      </c>
      <c r="V1329" s="81">
        <f t="shared" si="142"/>
        <v>3623.88</v>
      </c>
    </row>
    <row r="1330" spans="1:22" ht="24" x14ac:dyDescent="0.3">
      <c r="A1330" s="51" t="s">
        <v>4481</v>
      </c>
      <c r="B1330" s="92" t="s">
        <v>2089</v>
      </c>
      <c r="C1330" s="77" t="s">
        <v>194</v>
      </c>
      <c r="D1330" s="78">
        <v>103782</v>
      </c>
      <c r="E1330" s="82" t="s">
        <v>3140</v>
      </c>
      <c r="F1330" s="80" t="s">
        <v>120</v>
      </c>
      <c r="G1330" s="101">
        <v>56</v>
      </c>
      <c r="H1330" s="81">
        <v>56</v>
      </c>
      <c r="I1330" s="116">
        <v>20.53</v>
      </c>
      <c r="J1330" s="81">
        <v>17.16</v>
      </c>
      <c r="K1330" s="116">
        <v>14.07</v>
      </c>
      <c r="L1330" s="81">
        <v>11.76</v>
      </c>
      <c r="M1330" s="81">
        <f t="shared" si="143"/>
        <v>1619.52</v>
      </c>
      <c r="N1330" s="81">
        <f t="shared" si="144"/>
        <v>1619.52</v>
      </c>
      <c r="O1330" s="48"/>
      <c r="P1330" s="81">
        <v>20.53</v>
      </c>
      <c r="Q1330" s="81">
        <v>14.07</v>
      </c>
      <c r="R1330" s="81">
        <v>1937.6</v>
      </c>
      <c r="S1330" s="81">
        <v>1937.6</v>
      </c>
      <c r="T1330" s="64">
        <f t="shared" si="140"/>
        <v>-318.07999999999993</v>
      </c>
      <c r="U1330" s="81">
        <f t="shared" si="141"/>
        <v>960.96</v>
      </c>
      <c r="V1330" s="81">
        <f t="shared" si="142"/>
        <v>658.56</v>
      </c>
    </row>
    <row r="1331" spans="1:22" x14ac:dyDescent="0.25">
      <c r="A1331" s="51" t="s">
        <v>4482</v>
      </c>
      <c r="B1331" s="92" t="s">
        <v>2090</v>
      </c>
      <c r="C1331" s="77" t="s">
        <v>123</v>
      </c>
      <c r="D1331" s="78">
        <v>70682</v>
      </c>
      <c r="E1331" s="79" t="s">
        <v>969</v>
      </c>
      <c r="F1331" s="80" t="s">
        <v>120</v>
      </c>
      <c r="G1331" s="101">
        <v>300</v>
      </c>
      <c r="H1331" s="81">
        <v>300</v>
      </c>
      <c r="I1331" s="116">
        <v>5.22</v>
      </c>
      <c r="J1331" s="81">
        <v>4.3600000000000003</v>
      </c>
      <c r="K1331" s="116">
        <v>5.61</v>
      </c>
      <c r="L1331" s="81">
        <v>4.6900000000000004</v>
      </c>
      <c r="M1331" s="81">
        <f t="shared" si="143"/>
        <v>2715</v>
      </c>
      <c r="N1331" s="81">
        <f t="shared" si="144"/>
        <v>2715</v>
      </c>
      <c r="O1331" s="38"/>
      <c r="P1331" s="81">
        <v>5.22</v>
      </c>
      <c r="Q1331" s="81">
        <v>5.61</v>
      </c>
      <c r="R1331" s="81">
        <v>3249</v>
      </c>
      <c r="S1331" s="81">
        <v>3249</v>
      </c>
      <c r="T1331" s="64">
        <f t="shared" si="140"/>
        <v>-534</v>
      </c>
      <c r="U1331" s="81">
        <f t="shared" si="141"/>
        <v>1308</v>
      </c>
      <c r="V1331" s="81">
        <f t="shared" si="142"/>
        <v>1407</v>
      </c>
    </row>
    <row r="1332" spans="1:22" ht="24" x14ac:dyDescent="0.3">
      <c r="A1332" s="51" t="s">
        <v>4483</v>
      </c>
      <c r="B1332" s="92" t="s">
        <v>2091</v>
      </c>
      <c r="C1332" s="77" t="s">
        <v>123</v>
      </c>
      <c r="D1332" s="78">
        <v>71627</v>
      </c>
      <c r="E1332" s="82" t="s">
        <v>3141</v>
      </c>
      <c r="F1332" s="80" t="s">
        <v>120</v>
      </c>
      <c r="G1332" s="101">
        <v>28</v>
      </c>
      <c r="H1332" s="81">
        <v>28</v>
      </c>
      <c r="I1332" s="116">
        <v>508.35</v>
      </c>
      <c r="J1332" s="81">
        <v>425.03</v>
      </c>
      <c r="K1332" s="116">
        <v>104.24</v>
      </c>
      <c r="L1332" s="81">
        <v>87.15</v>
      </c>
      <c r="M1332" s="81">
        <f t="shared" si="143"/>
        <v>14341.04</v>
      </c>
      <c r="N1332" s="81">
        <f t="shared" si="144"/>
        <v>14341.04</v>
      </c>
      <c r="O1332" s="48"/>
      <c r="P1332" s="81">
        <v>508.35</v>
      </c>
      <c r="Q1332" s="81">
        <v>104.24</v>
      </c>
      <c r="R1332" s="81">
        <v>17152.52</v>
      </c>
      <c r="S1332" s="81">
        <v>17152.52</v>
      </c>
      <c r="T1332" s="64">
        <f t="shared" si="140"/>
        <v>-2811.4799999999996</v>
      </c>
      <c r="U1332" s="81">
        <f t="shared" si="141"/>
        <v>11900.84</v>
      </c>
      <c r="V1332" s="81">
        <f t="shared" si="142"/>
        <v>2440.1999999999998</v>
      </c>
    </row>
    <row r="1333" spans="1:22" x14ac:dyDescent="0.3">
      <c r="A1333" s="51" t="s">
        <v>4484</v>
      </c>
      <c r="B1333" s="92" t="s">
        <v>2092</v>
      </c>
      <c r="C1333" s="77" t="s">
        <v>123</v>
      </c>
      <c r="D1333" s="78">
        <v>71540</v>
      </c>
      <c r="E1333" s="79" t="s">
        <v>2093</v>
      </c>
      <c r="F1333" s="80" t="s">
        <v>120</v>
      </c>
      <c r="G1333" s="101">
        <v>56</v>
      </c>
      <c r="H1333" s="81">
        <v>56</v>
      </c>
      <c r="I1333" s="116">
        <v>34.4</v>
      </c>
      <c r="J1333" s="81">
        <v>28.76</v>
      </c>
      <c r="K1333" s="116">
        <v>2.98</v>
      </c>
      <c r="L1333" s="81">
        <v>2.4900000000000002</v>
      </c>
      <c r="M1333" s="81">
        <f t="shared" si="143"/>
        <v>1750</v>
      </c>
      <c r="N1333" s="81">
        <f t="shared" si="144"/>
        <v>1750</v>
      </c>
      <c r="O1333" s="48"/>
      <c r="P1333" s="81">
        <v>34.4</v>
      </c>
      <c r="Q1333" s="81">
        <v>2.98</v>
      </c>
      <c r="R1333" s="81">
        <v>2093.2800000000002</v>
      </c>
      <c r="S1333" s="81">
        <v>2093.2800000000002</v>
      </c>
      <c r="T1333" s="64">
        <f t="shared" si="140"/>
        <v>-343.2800000000002</v>
      </c>
      <c r="U1333" s="81">
        <f t="shared" si="141"/>
        <v>1610.56</v>
      </c>
      <c r="V1333" s="81">
        <f t="shared" si="142"/>
        <v>139.44</v>
      </c>
    </row>
    <row r="1334" spans="1:22" ht="24" x14ac:dyDescent="0.3">
      <c r="A1334" s="51" t="s">
        <v>4485</v>
      </c>
      <c r="B1334" s="92" t="s">
        <v>2094</v>
      </c>
      <c r="C1334" s="77" t="s">
        <v>194</v>
      </c>
      <c r="D1334" s="78">
        <v>97608</v>
      </c>
      <c r="E1334" s="79" t="s">
        <v>2095</v>
      </c>
      <c r="F1334" s="80" t="s">
        <v>120</v>
      </c>
      <c r="G1334" s="101">
        <v>6</v>
      </c>
      <c r="H1334" s="81">
        <v>6</v>
      </c>
      <c r="I1334" s="116">
        <v>90.96</v>
      </c>
      <c r="J1334" s="81">
        <v>76.05</v>
      </c>
      <c r="K1334" s="116">
        <v>16.14</v>
      </c>
      <c r="L1334" s="81">
        <v>13.49</v>
      </c>
      <c r="M1334" s="81">
        <f t="shared" si="143"/>
        <v>537.24</v>
      </c>
      <c r="N1334" s="81">
        <f t="shared" si="144"/>
        <v>537.24</v>
      </c>
      <c r="O1334" s="48"/>
      <c r="P1334" s="81">
        <v>90.96</v>
      </c>
      <c r="Q1334" s="81">
        <v>16.14</v>
      </c>
      <c r="R1334" s="81">
        <v>642.6</v>
      </c>
      <c r="S1334" s="81">
        <v>642.6</v>
      </c>
      <c r="T1334" s="64">
        <f t="shared" si="140"/>
        <v>-105.36000000000001</v>
      </c>
      <c r="U1334" s="81">
        <f t="shared" si="141"/>
        <v>456.3</v>
      </c>
      <c r="V1334" s="81">
        <f t="shared" si="142"/>
        <v>80.94</v>
      </c>
    </row>
    <row r="1335" spans="1:22" x14ac:dyDescent="0.3">
      <c r="A1335" s="51" t="s">
        <v>4486</v>
      </c>
      <c r="B1335" s="92" t="s">
        <v>2096</v>
      </c>
      <c r="C1335" s="77" t="s">
        <v>123</v>
      </c>
      <c r="D1335" s="78">
        <v>71539</v>
      </c>
      <c r="E1335" s="79" t="s">
        <v>2097</v>
      </c>
      <c r="F1335" s="80" t="s">
        <v>120</v>
      </c>
      <c r="G1335" s="101">
        <v>6</v>
      </c>
      <c r="H1335" s="81">
        <v>6</v>
      </c>
      <c r="I1335" s="116">
        <v>21.06</v>
      </c>
      <c r="J1335" s="81">
        <v>17.600000000000001</v>
      </c>
      <c r="K1335" s="116">
        <v>2.98</v>
      </c>
      <c r="L1335" s="81">
        <v>2.4900000000000002</v>
      </c>
      <c r="M1335" s="81">
        <f t="shared" si="143"/>
        <v>120.54</v>
      </c>
      <c r="N1335" s="81">
        <f t="shared" si="144"/>
        <v>120.54</v>
      </c>
      <c r="O1335" s="48"/>
      <c r="P1335" s="81">
        <v>21.06</v>
      </c>
      <c r="Q1335" s="81">
        <v>2.98</v>
      </c>
      <c r="R1335" s="81">
        <v>144.24</v>
      </c>
      <c r="S1335" s="81">
        <v>144.24</v>
      </c>
      <c r="T1335" s="64">
        <f t="shared" si="140"/>
        <v>-23.700000000000003</v>
      </c>
      <c r="U1335" s="81">
        <f t="shared" si="141"/>
        <v>105.6</v>
      </c>
      <c r="V1335" s="81">
        <f t="shared" si="142"/>
        <v>14.94</v>
      </c>
    </row>
    <row r="1336" spans="1:22" ht="36" x14ac:dyDescent="0.3">
      <c r="A1336" s="51" t="s">
        <v>4487</v>
      </c>
      <c r="B1336" s="92" t="s">
        <v>2098</v>
      </c>
      <c r="C1336" s="77" t="s">
        <v>274</v>
      </c>
      <c r="D1336" s="86" t="s">
        <v>803</v>
      </c>
      <c r="E1336" s="82" t="s">
        <v>3085</v>
      </c>
      <c r="F1336" s="80" t="s">
        <v>120</v>
      </c>
      <c r="G1336" s="101">
        <v>19</v>
      </c>
      <c r="H1336" s="81">
        <v>19</v>
      </c>
      <c r="I1336" s="116">
        <v>120.57</v>
      </c>
      <c r="J1336" s="81">
        <v>100.8</v>
      </c>
      <c r="K1336" s="116">
        <v>15.67</v>
      </c>
      <c r="L1336" s="81">
        <v>13.1</v>
      </c>
      <c r="M1336" s="81">
        <f t="shared" si="143"/>
        <v>2164.1</v>
      </c>
      <c r="N1336" s="81">
        <f t="shared" si="144"/>
        <v>2164.1</v>
      </c>
      <c r="O1336" s="48"/>
      <c r="P1336" s="81">
        <v>120.57</v>
      </c>
      <c r="Q1336" s="81">
        <v>15.67</v>
      </c>
      <c r="R1336" s="81">
        <v>2588.56</v>
      </c>
      <c r="S1336" s="81">
        <v>2588.56</v>
      </c>
      <c r="T1336" s="64">
        <f t="shared" si="140"/>
        <v>-424.46000000000004</v>
      </c>
      <c r="U1336" s="81">
        <f t="shared" si="141"/>
        <v>1915.2</v>
      </c>
      <c r="V1336" s="81">
        <f t="shared" si="142"/>
        <v>248.9</v>
      </c>
    </row>
    <row r="1337" spans="1:22" x14ac:dyDescent="0.25">
      <c r="A1337" s="51" t="s">
        <v>4488</v>
      </c>
      <c r="B1337" s="92" t="s">
        <v>2099</v>
      </c>
      <c r="C1337" s="77" t="s">
        <v>123</v>
      </c>
      <c r="D1337" s="78">
        <v>71331</v>
      </c>
      <c r="E1337" s="79" t="s">
        <v>995</v>
      </c>
      <c r="F1337" s="80" t="s">
        <v>120</v>
      </c>
      <c r="G1337" s="101">
        <v>23</v>
      </c>
      <c r="H1337" s="81">
        <v>23</v>
      </c>
      <c r="I1337" s="116">
        <v>9.56</v>
      </c>
      <c r="J1337" s="81">
        <v>7.99</v>
      </c>
      <c r="K1337" s="116">
        <v>14.94</v>
      </c>
      <c r="L1337" s="81">
        <v>12.49</v>
      </c>
      <c r="M1337" s="81">
        <f t="shared" si="143"/>
        <v>471.04</v>
      </c>
      <c r="N1337" s="81">
        <f t="shared" si="144"/>
        <v>471.04</v>
      </c>
      <c r="O1337" s="38"/>
      <c r="P1337" s="81">
        <v>9.56</v>
      </c>
      <c r="Q1337" s="81">
        <v>14.94</v>
      </c>
      <c r="R1337" s="81">
        <v>563.5</v>
      </c>
      <c r="S1337" s="81">
        <v>563.5</v>
      </c>
      <c r="T1337" s="64">
        <f t="shared" si="140"/>
        <v>-92.45999999999998</v>
      </c>
      <c r="U1337" s="81">
        <f t="shared" si="141"/>
        <v>183.77</v>
      </c>
      <c r="V1337" s="81">
        <f t="shared" si="142"/>
        <v>287.27</v>
      </c>
    </row>
    <row r="1338" spans="1:22" x14ac:dyDescent="0.25">
      <c r="A1338" s="51" t="s">
        <v>4489</v>
      </c>
      <c r="B1338" s="92" t="s">
        <v>2100</v>
      </c>
      <c r="C1338" s="77" t="s">
        <v>123</v>
      </c>
      <c r="D1338" s="78">
        <v>71321</v>
      </c>
      <c r="E1338" s="79" t="s">
        <v>997</v>
      </c>
      <c r="F1338" s="80" t="s">
        <v>120</v>
      </c>
      <c r="G1338" s="101">
        <v>7</v>
      </c>
      <c r="H1338" s="81">
        <v>7</v>
      </c>
      <c r="I1338" s="116">
        <v>16.690000000000001</v>
      </c>
      <c r="J1338" s="81">
        <v>13.95</v>
      </c>
      <c r="K1338" s="116">
        <v>7.47</v>
      </c>
      <c r="L1338" s="81">
        <v>6.24</v>
      </c>
      <c r="M1338" s="81">
        <f t="shared" si="143"/>
        <v>141.33000000000001</v>
      </c>
      <c r="N1338" s="81">
        <f t="shared" si="144"/>
        <v>141.33000000000001</v>
      </c>
      <c r="O1338" s="38"/>
      <c r="P1338" s="81">
        <v>16.690000000000001</v>
      </c>
      <c r="Q1338" s="81">
        <v>7.47</v>
      </c>
      <c r="R1338" s="81">
        <v>169.12</v>
      </c>
      <c r="S1338" s="81">
        <v>169.12</v>
      </c>
      <c r="T1338" s="64">
        <f t="shared" si="140"/>
        <v>-27.789999999999992</v>
      </c>
      <c r="U1338" s="81">
        <f t="shared" si="141"/>
        <v>97.65</v>
      </c>
      <c r="V1338" s="81">
        <f t="shared" si="142"/>
        <v>43.68</v>
      </c>
    </row>
    <row r="1339" spans="1:22" x14ac:dyDescent="0.25">
      <c r="A1339" s="51" t="s">
        <v>4490</v>
      </c>
      <c r="B1339" s="93" t="s">
        <v>2101</v>
      </c>
      <c r="C1339" s="97"/>
      <c r="D1339" s="97"/>
      <c r="E1339" s="83" t="s">
        <v>2102</v>
      </c>
      <c r="F1339" s="97"/>
      <c r="G1339" s="102"/>
      <c r="H1339" s="84"/>
      <c r="I1339" s="115"/>
      <c r="J1339" s="84"/>
      <c r="K1339" s="115"/>
      <c r="L1339" s="84"/>
      <c r="M1339" s="85">
        <f>SUM(M1340:M1359)</f>
        <v>19740.519999999997</v>
      </c>
      <c r="N1339" s="85">
        <f>SUM(N1340:N1359)</f>
        <v>19740.519999999997</v>
      </c>
      <c r="O1339" s="38"/>
      <c r="P1339" s="84"/>
      <c r="Q1339" s="84"/>
      <c r="R1339" s="85">
        <v>23631.64</v>
      </c>
      <c r="S1339" s="85">
        <v>23631.64</v>
      </c>
      <c r="T1339" s="64">
        <f t="shared" si="140"/>
        <v>-3891.1200000000026</v>
      </c>
      <c r="U1339" s="81">
        <f t="shared" si="141"/>
        <v>0</v>
      </c>
      <c r="V1339" s="81">
        <f t="shared" si="142"/>
        <v>0</v>
      </c>
    </row>
    <row r="1340" spans="1:22" x14ac:dyDescent="0.25">
      <c r="A1340" s="51" t="s">
        <v>4491</v>
      </c>
      <c r="B1340" s="92" t="s">
        <v>2103</v>
      </c>
      <c r="C1340" s="77" t="s">
        <v>123</v>
      </c>
      <c r="D1340" s="78">
        <v>70561</v>
      </c>
      <c r="E1340" s="79" t="s">
        <v>2104</v>
      </c>
      <c r="F1340" s="80" t="s">
        <v>138</v>
      </c>
      <c r="G1340" s="101">
        <v>610</v>
      </c>
      <c r="H1340" s="81">
        <v>610</v>
      </c>
      <c r="I1340" s="116">
        <v>8.9700000000000006</v>
      </c>
      <c r="J1340" s="81">
        <v>7.49</v>
      </c>
      <c r="K1340" s="116">
        <v>5.08</v>
      </c>
      <c r="L1340" s="81">
        <v>4.24</v>
      </c>
      <c r="M1340" s="81">
        <f t="shared" ref="M1340:M1359" si="145">TRUNC(((J1340*G1340)+(L1340*G1340)),2)</f>
        <v>7155.3</v>
      </c>
      <c r="N1340" s="81">
        <f t="shared" ref="N1340:N1359" si="146">TRUNC(((J1340*H1340)+(L1340*H1340)),2)</f>
        <v>7155.3</v>
      </c>
      <c r="O1340" s="38"/>
      <c r="P1340" s="81">
        <v>8.9700000000000006</v>
      </c>
      <c r="Q1340" s="81">
        <v>5.08</v>
      </c>
      <c r="R1340" s="81">
        <v>8570.5</v>
      </c>
      <c r="S1340" s="81">
        <v>8570.5</v>
      </c>
      <c r="T1340" s="64">
        <f t="shared" si="140"/>
        <v>-1415.1999999999998</v>
      </c>
      <c r="U1340" s="81">
        <f t="shared" si="141"/>
        <v>4568.8999999999996</v>
      </c>
      <c r="V1340" s="81">
        <f t="shared" si="142"/>
        <v>2586.4</v>
      </c>
    </row>
    <row r="1341" spans="1:22" x14ac:dyDescent="0.25">
      <c r="A1341" s="51" t="s">
        <v>4492</v>
      </c>
      <c r="B1341" s="92" t="s">
        <v>2105</v>
      </c>
      <c r="C1341" s="77" t="s">
        <v>123</v>
      </c>
      <c r="D1341" s="78">
        <v>71212</v>
      </c>
      <c r="E1341" s="79" t="s">
        <v>2106</v>
      </c>
      <c r="F1341" s="80" t="s">
        <v>138</v>
      </c>
      <c r="G1341" s="101">
        <v>205</v>
      </c>
      <c r="H1341" s="81">
        <v>205</v>
      </c>
      <c r="I1341" s="116">
        <v>35.15</v>
      </c>
      <c r="J1341" s="81">
        <v>29.38</v>
      </c>
      <c r="K1341" s="116">
        <v>14.94</v>
      </c>
      <c r="L1341" s="81">
        <v>12.49</v>
      </c>
      <c r="M1341" s="81">
        <f t="shared" si="145"/>
        <v>8583.35</v>
      </c>
      <c r="N1341" s="81">
        <f t="shared" si="146"/>
        <v>8583.35</v>
      </c>
      <c r="O1341" s="38"/>
      <c r="P1341" s="81">
        <v>35.15</v>
      </c>
      <c r="Q1341" s="81">
        <v>14.94</v>
      </c>
      <c r="R1341" s="81">
        <v>10268.450000000001</v>
      </c>
      <c r="S1341" s="81">
        <v>10268.450000000001</v>
      </c>
      <c r="T1341" s="64">
        <f t="shared" si="140"/>
        <v>-1685.1000000000004</v>
      </c>
      <c r="U1341" s="81">
        <f t="shared" si="141"/>
        <v>6022.9</v>
      </c>
      <c r="V1341" s="81">
        <f t="shared" si="142"/>
        <v>2560.4499999999998</v>
      </c>
    </row>
    <row r="1342" spans="1:22" x14ac:dyDescent="0.25">
      <c r="A1342" s="51" t="s">
        <v>4493</v>
      </c>
      <c r="B1342" s="92" t="s">
        <v>2107</v>
      </c>
      <c r="C1342" s="77" t="s">
        <v>123</v>
      </c>
      <c r="D1342" s="78">
        <v>71702</v>
      </c>
      <c r="E1342" s="79" t="s">
        <v>2108</v>
      </c>
      <c r="F1342" s="80" t="s">
        <v>120</v>
      </c>
      <c r="G1342" s="101">
        <v>68.33</v>
      </c>
      <c r="H1342" s="81">
        <v>68.33</v>
      </c>
      <c r="I1342" s="116">
        <v>3.35</v>
      </c>
      <c r="J1342" s="81">
        <v>2.8</v>
      </c>
      <c r="K1342" s="116">
        <v>2.2400000000000002</v>
      </c>
      <c r="L1342" s="81">
        <v>1.87</v>
      </c>
      <c r="M1342" s="81">
        <f t="shared" si="145"/>
        <v>319.10000000000002</v>
      </c>
      <c r="N1342" s="81">
        <f t="shared" si="146"/>
        <v>319.10000000000002</v>
      </c>
      <c r="O1342" s="38"/>
      <c r="P1342" s="81">
        <v>3.35</v>
      </c>
      <c r="Q1342" s="81">
        <v>2.2400000000000002</v>
      </c>
      <c r="R1342" s="81">
        <v>381.98</v>
      </c>
      <c r="S1342" s="81">
        <v>381.98</v>
      </c>
      <c r="T1342" s="64">
        <f t="shared" si="140"/>
        <v>-62.879999999999995</v>
      </c>
      <c r="U1342" s="81">
        <f t="shared" si="141"/>
        <v>191.32</v>
      </c>
      <c r="V1342" s="81">
        <f t="shared" si="142"/>
        <v>127.77</v>
      </c>
    </row>
    <row r="1343" spans="1:22" x14ac:dyDescent="0.25">
      <c r="A1343" s="51" t="s">
        <v>4494</v>
      </c>
      <c r="B1343" s="92" t="s">
        <v>2109</v>
      </c>
      <c r="C1343" s="77" t="s">
        <v>123</v>
      </c>
      <c r="D1343" s="78">
        <v>71152</v>
      </c>
      <c r="E1343" s="79" t="s">
        <v>2110</v>
      </c>
      <c r="F1343" s="80" t="s">
        <v>120</v>
      </c>
      <c r="G1343" s="101">
        <v>28</v>
      </c>
      <c r="H1343" s="81">
        <v>28</v>
      </c>
      <c r="I1343" s="116">
        <v>9.33</v>
      </c>
      <c r="J1343" s="81">
        <v>7.8</v>
      </c>
      <c r="K1343" s="116">
        <v>5.23</v>
      </c>
      <c r="L1343" s="81">
        <v>4.37</v>
      </c>
      <c r="M1343" s="81">
        <f t="shared" si="145"/>
        <v>340.76</v>
      </c>
      <c r="N1343" s="81">
        <f t="shared" si="146"/>
        <v>340.76</v>
      </c>
      <c r="O1343" s="38"/>
      <c r="P1343" s="81">
        <v>9.33</v>
      </c>
      <c r="Q1343" s="81">
        <v>5.23</v>
      </c>
      <c r="R1343" s="81">
        <v>407.68</v>
      </c>
      <c r="S1343" s="81">
        <v>407.68</v>
      </c>
      <c r="T1343" s="64">
        <f t="shared" si="140"/>
        <v>-66.920000000000016</v>
      </c>
      <c r="U1343" s="81">
        <f t="shared" si="141"/>
        <v>218.4</v>
      </c>
      <c r="V1343" s="81">
        <f t="shared" si="142"/>
        <v>122.36</v>
      </c>
    </row>
    <row r="1344" spans="1:22" x14ac:dyDescent="0.25">
      <c r="A1344" s="51" t="s">
        <v>4495</v>
      </c>
      <c r="B1344" s="92" t="s">
        <v>2111</v>
      </c>
      <c r="C1344" s="77" t="s">
        <v>123</v>
      </c>
      <c r="D1344" s="78">
        <v>70372</v>
      </c>
      <c r="E1344" s="79" t="s">
        <v>2034</v>
      </c>
      <c r="F1344" s="80" t="s">
        <v>120</v>
      </c>
      <c r="G1344" s="101">
        <v>136.66999999999999</v>
      </c>
      <c r="H1344" s="81">
        <v>136.66999999999999</v>
      </c>
      <c r="I1344" s="116">
        <v>1.54</v>
      </c>
      <c r="J1344" s="81">
        <v>1.28</v>
      </c>
      <c r="K1344" s="116">
        <v>0.37</v>
      </c>
      <c r="L1344" s="81">
        <v>0.3</v>
      </c>
      <c r="M1344" s="81">
        <f t="shared" si="145"/>
        <v>215.93</v>
      </c>
      <c r="N1344" s="81">
        <f t="shared" si="146"/>
        <v>215.93</v>
      </c>
      <c r="O1344" s="38"/>
      <c r="P1344" s="81">
        <v>1.54</v>
      </c>
      <c r="Q1344" s="81">
        <v>0.37</v>
      </c>
      <c r="R1344" s="81">
        <v>261.02999999999997</v>
      </c>
      <c r="S1344" s="81">
        <v>261.02999999999997</v>
      </c>
      <c r="T1344" s="64">
        <f t="shared" si="140"/>
        <v>-45.099999999999966</v>
      </c>
      <c r="U1344" s="81">
        <f t="shared" si="141"/>
        <v>174.93</v>
      </c>
      <c r="V1344" s="81">
        <f t="shared" si="142"/>
        <v>41</v>
      </c>
    </row>
    <row r="1345" spans="1:22" x14ac:dyDescent="0.25">
      <c r="A1345" s="51" t="s">
        <v>4496</v>
      </c>
      <c r="B1345" s="92" t="s">
        <v>2112</v>
      </c>
      <c r="C1345" s="77" t="s">
        <v>123</v>
      </c>
      <c r="D1345" s="78">
        <v>71861</v>
      </c>
      <c r="E1345" s="79" t="s">
        <v>351</v>
      </c>
      <c r="F1345" s="80" t="s">
        <v>120</v>
      </c>
      <c r="G1345" s="101">
        <v>136.66999999999999</v>
      </c>
      <c r="H1345" s="81">
        <v>136.66999999999999</v>
      </c>
      <c r="I1345" s="116">
        <v>0.12</v>
      </c>
      <c r="J1345" s="81">
        <v>0.1</v>
      </c>
      <c r="K1345" s="116">
        <v>0.38</v>
      </c>
      <c r="L1345" s="81">
        <v>0.31</v>
      </c>
      <c r="M1345" s="81">
        <f t="shared" si="145"/>
        <v>56.03</v>
      </c>
      <c r="N1345" s="81">
        <f t="shared" si="146"/>
        <v>56.03</v>
      </c>
      <c r="O1345" s="38"/>
      <c r="P1345" s="81">
        <v>0.12</v>
      </c>
      <c r="Q1345" s="81">
        <v>0.38</v>
      </c>
      <c r="R1345" s="81">
        <v>68.33</v>
      </c>
      <c r="S1345" s="81">
        <v>68.33</v>
      </c>
      <c r="T1345" s="64">
        <f t="shared" si="140"/>
        <v>-12.299999999999997</v>
      </c>
      <c r="U1345" s="81">
        <f t="shared" si="141"/>
        <v>13.66</v>
      </c>
      <c r="V1345" s="81">
        <f t="shared" si="142"/>
        <v>42.36</v>
      </c>
    </row>
    <row r="1346" spans="1:22" ht="24" x14ac:dyDescent="0.3">
      <c r="A1346" s="51" t="s">
        <v>4497</v>
      </c>
      <c r="B1346" s="92" t="s">
        <v>2113</v>
      </c>
      <c r="C1346" s="77" t="s">
        <v>194</v>
      </c>
      <c r="D1346" s="78">
        <v>97668</v>
      </c>
      <c r="E1346" s="79" t="s">
        <v>2062</v>
      </c>
      <c r="F1346" s="80" t="s">
        <v>138</v>
      </c>
      <c r="G1346" s="101">
        <v>120</v>
      </c>
      <c r="H1346" s="81">
        <v>120</v>
      </c>
      <c r="I1346" s="116">
        <v>7.52</v>
      </c>
      <c r="J1346" s="81">
        <v>6.28</v>
      </c>
      <c r="K1346" s="116">
        <v>3.59</v>
      </c>
      <c r="L1346" s="81">
        <v>3</v>
      </c>
      <c r="M1346" s="81">
        <f t="shared" si="145"/>
        <v>1113.5999999999999</v>
      </c>
      <c r="N1346" s="81">
        <f t="shared" si="146"/>
        <v>1113.5999999999999</v>
      </c>
      <c r="O1346" s="48"/>
      <c r="P1346" s="81">
        <v>7.52</v>
      </c>
      <c r="Q1346" s="81">
        <v>3.59</v>
      </c>
      <c r="R1346" s="81">
        <v>1333.2</v>
      </c>
      <c r="S1346" s="81">
        <v>1333.2</v>
      </c>
      <c r="T1346" s="64">
        <f t="shared" si="140"/>
        <v>-219.60000000000014</v>
      </c>
      <c r="U1346" s="81">
        <f t="shared" si="141"/>
        <v>753.6</v>
      </c>
      <c r="V1346" s="81">
        <f t="shared" si="142"/>
        <v>360</v>
      </c>
    </row>
    <row r="1347" spans="1:22" x14ac:dyDescent="0.3">
      <c r="A1347" s="51" t="s">
        <v>4498</v>
      </c>
      <c r="B1347" s="92" t="s">
        <v>2114</v>
      </c>
      <c r="C1347" s="77" t="s">
        <v>123</v>
      </c>
      <c r="D1347" s="78">
        <v>70713</v>
      </c>
      <c r="E1347" s="79" t="s">
        <v>2115</v>
      </c>
      <c r="F1347" s="80" t="s">
        <v>120</v>
      </c>
      <c r="G1347" s="101">
        <v>8</v>
      </c>
      <c r="H1347" s="81">
        <v>8</v>
      </c>
      <c r="I1347" s="116">
        <v>65.680000000000007</v>
      </c>
      <c r="J1347" s="81">
        <v>54.91</v>
      </c>
      <c r="K1347" s="116">
        <v>110.06</v>
      </c>
      <c r="L1347" s="81">
        <v>92.02</v>
      </c>
      <c r="M1347" s="81">
        <f t="shared" si="145"/>
        <v>1175.44</v>
      </c>
      <c r="N1347" s="81">
        <f t="shared" si="146"/>
        <v>1175.44</v>
      </c>
      <c r="O1347" s="48"/>
      <c r="P1347" s="81">
        <v>65.680000000000007</v>
      </c>
      <c r="Q1347" s="81">
        <v>110.06</v>
      </c>
      <c r="R1347" s="81">
        <v>1405.92</v>
      </c>
      <c r="S1347" s="81">
        <v>1405.92</v>
      </c>
      <c r="T1347" s="64">
        <f t="shared" si="140"/>
        <v>-230.48000000000002</v>
      </c>
      <c r="U1347" s="81">
        <f t="shared" si="141"/>
        <v>439.28</v>
      </c>
      <c r="V1347" s="81">
        <f t="shared" si="142"/>
        <v>736.16</v>
      </c>
    </row>
    <row r="1348" spans="1:22" x14ac:dyDescent="0.25">
      <c r="A1348" s="51" t="s">
        <v>4499</v>
      </c>
      <c r="B1348" s="92" t="s">
        <v>2116</v>
      </c>
      <c r="C1348" s="77" t="s">
        <v>274</v>
      </c>
      <c r="D1348" s="86" t="s">
        <v>1995</v>
      </c>
      <c r="E1348" s="79" t="s">
        <v>1996</v>
      </c>
      <c r="F1348" s="80" t="s">
        <v>125</v>
      </c>
      <c r="G1348" s="101">
        <v>1.28</v>
      </c>
      <c r="H1348" s="81">
        <v>1.28</v>
      </c>
      <c r="I1348" s="116">
        <v>101.26</v>
      </c>
      <c r="J1348" s="81">
        <v>84.66</v>
      </c>
      <c r="K1348" s="116">
        <v>34.75</v>
      </c>
      <c r="L1348" s="81">
        <v>29.05</v>
      </c>
      <c r="M1348" s="81">
        <f t="shared" si="145"/>
        <v>145.54</v>
      </c>
      <c r="N1348" s="81">
        <f t="shared" si="146"/>
        <v>145.54</v>
      </c>
      <c r="O1348" s="38"/>
      <c r="P1348" s="81">
        <v>101.26</v>
      </c>
      <c r="Q1348" s="81">
        <v>34.75</v>
      </c>
      <c r="R1348" s="81">
        <v>174.09</v>
      </c>
      <c r="S1348" s="81">
        <v>174.09</v>
      </c>
      <c r="T1348" s="64">
        <f t="shared" si="140"/>
        <v>-28.550000000000011</v>
      </c>
      <c r="U1348" s="81">
        <f t="shared" si="141"/>
        <v>108.36</v>
      </c>
      <c r="V1348" s="81">
        <f t="shared" si="142"/>
        <v>37.18</v>
      </c>
    </row>
    <row r="1349" spans="1:22" x14ac:dyDescent="0.25">
      <c r="A1349" s="51" t="s">
        <v>4500</v>
      </c>
      <c r="B1349" s="92" t="s">
        <v>2117</v>
      </c>
      <c r="C1349" s="77" t="s">
        <v>123</v>
      </c>
      <c r="D1349" s="78">
        <v>70647</v>
      </c>
      <c r="E1349" s="79" t="s">
        <v>2072</v>
      </c>
      <c r="F1349" s="80" t="s">
        <v>120</v>
      </c>
      <c r="G1349" s="101">
        <v>1</v>
      </c>
      <c r="H1349" s="81">
        <v>1</v>
      </c>
      <c r="I1349" s="116">
        <v>57.92</v>
      </c>
      <c r="J1349" s="81">
        <v>48.42</v>
      </c>
      <c r="K1349" s="116">
        <v>56.04</v>
      </c>
      <c r="L1349" s="81">
        <v>46.85</v>
      </c>
      <c r="M1349" s="81">
        <f t="shared" si="145"/>
        <v>95.27</v>
      </c>
      <c r="N1349" s="81">
        <f t="shared" si="146"/>
        <v>95.27</v>
      </c>
      <c r="O1349" s="38"/>
      <c r="P1349" s="81">
        <v>57.92</v>
      </c>
      <c r="Q1349" s="81">
        <v>56.04</v>
      </c>
      <c r="R1349" s="81">
        <v>113.96</v>
      </c>
      <c r="S1349" s="81">
        <v>113.96</v>
      </c>
      <c r="T1349" s="64">
        <f t="shared" si="140"/>
        <v>-18.689999999999998</v>
      </c>
      <c r="U1349" s="81">
        <f t="shared" si="141"/>
        <v>48.42</v>
      </c>
      <c r="V1349" s="81">
        <f t="shared" si="142"/>
        <v>46.85</v>
      </c>
    </row>
    <row r="1350" spans="1:22" x14ac:dyDescent="0.25">
      <c r="A1350" s="51" t="s">
        <v>4501</v>
      </c>
      <c r="B1350" s="92" t="s">
        <v>2118</v>
      </c>
      <c r="C1350" s="77" t="s">
        <v>123</v>
      </c>
      <c r="D1350" s="78">
        <v>70929</v>
      </c>
      <c r="E1350" s="79" t="s">
        <v>302</v>
      </c>
      <c r="F1350" s="80" t="s">
        <v>120</v>
      </c>
      <c r="G1350" s="101">
        <v>4</v>
      </c>
      <c r="H1350" s="81">
        <v>4</v>
      </c>
      <c r="I1350" s="116">
        <v>8.57</v>
      </c>
      <c r="J1350" s="81">
        <v>7.16</v>
      </c>
      <c r="K1350" s="116">
        <v>12.7</v>
      </c>
      <c r="L1350" s="81">
        <v>10.61</v>
      </c>
      <c r="M1350" s="81">
        <f t="shared" si="145"/>
        <v>71.08</v>
      </c>
      <c r="N1350" s="81">
        <f t="shared" si="146"/>
        <v>71.08</v>
      </c>
      <c r="O1350" s="38"/>
      <c r="P1350" s="81">
        <v>8.57</v>
      </c>
      <c r="Q1350" s="81">
        <v>12.7</v>
      </c>
      <c r="R1350" s="81">
        <v>85.08</v>
      </c>
      <c r="S1350" s="81">
        <v>85.08</v>
      </c>
      <c r="T1350" s="64">
        <f t="shared" si="140"/>
        <v>-14</v>
      </c>
      <c r="U1350" s="81">
        <f t="shared" si="141"/>
        <v>28.64</v>
      </c>
      <c r="V1350" s="81">
        <f t="shared" si="142"/>
        <v>42.44</v>
      </c>
    </row>
    <row r="1351" spans="1:22" x14ac:dyDescent="0.25">
      <c r="A1351" s="51" t="s">
        <v>4502</v>
      </c>
      <c r="B1351" s="92" t="s">
        <v>2119</v>
      </c>
      <c r="C1351" s="77" t="s">
        <v>123</v>
      </c>
      <c r="D1351" s="78">
        <v>72395</v>
      </c>
      <c r="E1351" s="79" t="s">
        <v>306</v>
      </c>
      <c r="F1351" s="80" t="s">
        <v>120</v>
      </c>
      <c r="G1351" s="101">
        <v>4</v>
      </c>
      <c r="H1351" s="81">
        <v>4</v>
      </c>
      <c r="I1351" s="116">
        <v>4.22</v>
      </c>
      <c r="J1351" s="81">
        <v>3.52</v>
      </c>
      <c r="K1351" s="116">
        <v>1.1200000000000001</v>
      </c>
      <c r="L1351" s="81">
        <v>0.93</v>
      </c>
      <c r="M1351" s="81">
        <f t="shared" si="145"/>
        <v>17.8</v>
      </c>
      <c r="N1351" s="81">
        <f t="shared" si="146"/>
        <v>17.8</v>
      </c>
      <c r="O1351" s="38"/>
      <c r="P1351" s="81">
        <v>4.22</v>
      </c>
      <c r="Q1351" s="81">
        <v>1.1200000000000001</v>
      </c>
      <c r="R1351" s="81">
        <v>21.36</v>
      </c>
      <c r="S1351" s="81">
        <v>21.36</v>
      </c>
      <c r="T1351" s="64">
        <f t="shared" si="140"/>
        <v>-3.5599999999999987</v>
      </c>
      <c r="U1351" s="81">
        <f t="shared" si="141"/>
        <v>14.08</v>
      </c>
      <c r="V1351" s="81">
        <f t="shared" si="142"/>
        <v>3.72</v>
      </c>
    </row>
    <row r="1352" spans="1:22" x14ac:dyDescent="0.25">
      <c r="A1352" s="51" t="s">
        <v>4503</v>
      </c>
      <c r="B1352" s="92" t="s">
        <v>2120</v>
      </c>
      <c r="C1352" s="77" t="s">
        <v>123</v>
      </c>
      <c r="D1352" s="78">
        <v>70931</v>
      </c>
      <c r="E1352" s="79" t="s">
        <v>2121</v>
      </c>
      <c r="F1352" s="80" t="s">
        <v>120</v>
      </c>
      <c r="G1352" s="101">
        <v>8</v>
      </c>
      <c r="H1352" s="81">
        <v>8</v>
      </c>
      <c r="I1352" s="116">
        <v>2.96</v>
      </c>
      <c r="J1352" s="81">
        <v>2.4700000000000002</v>
      </c>
      <c r="K1352" s="116">
        <v>2.98</v>
      </c>
      <c r="L1352" s="81">
        <v>2.4900000000000002</v>
      </c>
      <c r="M1352" s="81">
        <f t="shared" si="145"/>
        <v>39.68</v>
      </c>
      <c r="N1352" s="81">
        <f t="shared" si="146"/>
        <v>39.68</v>
      </c>
      <c r="O1352" s="38"/>
      <c r="P1352" s="81">
        <v>2.96</v>
      </c>
      <c r="Q1352" s="81">
        <v>2.98</v>
      </c>
      <c r="R1352" s="81">
        <v>47.52</v>
      </c>
      <c r="S1352" s="81">
        <v>47.52</v>
      </c>
      <c r="T1352" s="64">
        <f t="shared" si="140"/>
        <v>-7.8400000000000034</v>
      </c>
      <c r="U1352" s="81">
        <f t="shared" si="141"/>
        <v>19.760000000000002</v>
      </c>
      <c r="V1352" s="81">
        <f t="shared" si="142"/>
        <v>19.920000000000002</v>
      </c>
    </row>
    <row r="1353" spans="1:22" ht="24" x14ac:dyDescent="0.3">
      <c r="A1353" s="51" t="s">
        <v>4504</v>
      </c>
      <c r="B1353" s="92" t="s">
        <v>2122</v>
      </c>
      <c r="C1353" s="77" t="s">
        <v>194</v>
      </c>
      <c r="D1353" s="78">
        <v>95780</v>
      </c>
      <c r="E1353" s="79" t="s">
        <v>2123</v>
      </c>
      <c r="F1353" s="80" t="s">
        <v>120</v>
      </c>
      <c r="G1353" s="101">
        <v>2</v>
      </c>
      <c r="H1353" s="81">
        <v>2</v>
      </c>
      <c r="I1353" s="116">
        <v>16.010000000000002</v>
      </c>
      <c r="J1353" s="81">
        <v>13.38</v>
      </c>
      <c r="K1353" s="116">
        <v>9.69</v>
      </c>
      <c r="L1353" s="81">
        <v>8.1</v>
      </c>
      <c r="M1353" s="81">
        <f t="shared" si="145"/>
        <v>42.96</v>
      </c>
      <c r="N1353" s="81">
        <f t="shared" si="146"/>
        <v>42.96</v>
      </c>
      <c r="O1353" s="48"/>
      <c r="P1353" s="81">
        <v>16.010000000000002</v>
      </c>
      <c r="Q1353" s="81">
        <v>9.69</v>
      </c>
      <c r="R1353" s="81">
        <v>51.4</v>
      </c>
      <c r="S1353" s="81">
        <v>51.4</v>
      </c>
      <c r="T1353" s="64">
        <f t="shared" si="140"/>
        <v>-8.4399999999999977</v>
      </c>
      <c r="U1353" s="81">
        <f t="shared" si="141"/>
        <v>26.76</v>
      </c>
      <c r="V1353" s="81">
        <f t="shared" si="142"/>
        <v>16.2</v>
      </c>
    </row>
    <row r="1354" spans="1:22" ht="24" x14ac:dyDescent="0.3">
      <c r="A1354" s="51" t="s">
        <v>4505</v>
      </c>
      <c r="B1354" s="92" t="s">
        <v>2124</v>
      </c>
      <c r="C1354" s="77" t="s">
        <v>194</v>
      </c>
      <c r="D1354" s="78">
        <v>95789</v>
      </c>
      <c r="E1354" s="79" t="s">
        <v>2125</v>
      </c>
      <c r="F1354" s="80" t="s">
        <v>120</v>
      </c>
      <c r="G1354" s="101">
        <v>2</v>
      </c>
      <c r="H1354" s="81">
        <v>2</v>
      </c>
      <c r="I1354" s="116">
        <v>18.72</v>
      </c>
      <c r="J1354" s="81">
        <v>15.65</v>
      </c>
      <c r="K1354" s="116">
        <v>14.84</v>
      </c>
      <c r="L1354" s="81">
        <v>12.4</v>
      </c>
      <c r="M1354" s="81">
        <f t="shared" si="145"/>
        <v>56.1</v>
      </c>
      <c r="N1354" s="81">
        <f t="shared" si="146"/>
        <v>56.1</v>
      </c>
      <c r="O1354" s="48"/>
      <c r="P1354" s="81">
        <v>18.72</v>
      </c>
      <c r="Q1354" s="81">
        <v>14.84</v>
      </c>
      <c r="R1354" s="81">
        <v>67.12</v>
      </c>
      <c r="S1354" s="81">
        <v>67.12</v>
      </c>
      <c r="T1354" s="64">
        <f t="shared" si="140"/>
        <v>-11.020000000000003</v>
      </c>
      <c r="U1354" s="81">
        <f t="shared" si="141"/>
        <v>31.3</v>
      </c>
      <c r="V1354" s="81">
        <f t="shared" si="142"/>
        <v>24.8</v>
      </c>
    </row>
    <row r="1355" spans="1:22" ht="24" x14ac:dyDescent="0.3">
      <c r="A1355" s="51" t="s">
        <v>4506</v>
      </c>
      <c r="B1355" s="92" t="s">
        <v>2126</v>
      </c>
      <c r="C1355" s="77" t="s">
        <v>194</v>
      </c>
      <c r="D1355" s="78">
        <v>95796</v>
      </c>
      <c r="E1355" s="79" t="s">
        <v>2127</v>
      </c>
      <c r="F1355" s="80" t="s">
        <v>120</v>
      </c>
      <c r="G1355" s="101">
        <v>3</v>
      </c>
      <c r="H1355" s="81">
        <v>3</v>
      </c>
      <c r="I1355" s="116">
        <v>21.99</v>
      </c>
      <c r="J1355" s="81">
        <v>18.38</v>
      </c>
      <c r="K1355" s="116">
        <v>17.39</v>
      </c>
      <c r="L1355" s="81">
        <v>14.53</v>
      </c>
      <c r="M1355" s="81">
        <f t="shared" si="145"/>
        <v>98.73</v>
      </c>
      <c r="N1355" s="81">
        <f t="shared" si="146"/>
        <v>98.73</v>
      </c>
      <c r="O1355" s="48"/>
      <c r="P1355" s="81">
        <v>21.99</v>
      </c>
      <c r="Q1355" s="81">
        <v>17.39</v>
      </c>
      <c r="R1355" s="81">
        <v>118.14</v>
      </c>
      <c r="S1355" s="81">
        <v>118.14</v>
      </c>
      <c r="T1355" s="64">
        <f t="shared" si="140"/>
        <v>-19.409999999999997</v>
      </c>
      <c r="U1355" s="81">
        <f t="shared" si="141"/>
        <v>55.14</v>
      </c>
      <c r="V1355" s="81">
        <f t="shared" si="142"/>
        <v>43.59</v>
      </c>
    </row>
    <row r="1356" spans="1:22" x14ac:dyDescent="0.25">
      <c r="A1356" s="51" t="s">
        <v>4507</v>
      </c>
      <c r="B1356" s="92" t="s">
        <v>2128</v>
      </c>
      <c r="C1356" s="77" t="s">
        <v>123</v>
      </c>
      <c r="D1356" s="78">
        <v>72578</v>
      </c>
      <c r="E1356" s="79" t="s">
        <v>360</v>
      </c>
      <c r="F1356" s="80" t="s">
        <v>120</v>
      </c>
      <c r="G1356" s="101">
        <v>2</v>
      </c>
      <c r="H1356" s="81">
        <v>2</v>
      </c>
      <c r="I1356" s="116">
        <v>7.84</v>
      </c>
      <c r="J1356" s="81">
        <v>6.55</v>
      </c>
      <c r="K1356" s="116">
        <v>10.84</v>
      </c>
      <c r="L1356" s="81">
        <v>9.06</v>
      </c>
      <c r="M1356" s="81">
        <f t="shared" si="145"/>
        <v>31.22</v>
      </c>
      <c r="N1356" s="81">
        <f t="shared" si="146"/>
        <v>31.22</v>
      </c>
      <c r="O1356" s="38"/>
      <c r="P1356" s="81">
        <v>7.84</v>
      </c>
      <c r="Q1356" s="81">
        <v>10.84</v>
      </c>
      <c r="R1356" s="81">
        <v>37.36</v>
      </c>
      <c r="S1356" s="81">
        <v>37.36</v>
      </c>
      <c r="T1356" s="64">
        <f t="shared" si="140"/>
        <v>-6.1400000000000006</v>
      </c>
      <c r="U1356" s="81">
        <f t="shared" si="141"/>
        <v>13.1</v>
      </c>
      <c r="V1356" s="81">
        <f t="shared" si="142"/>
        <v>18.12</v>
      </c>
    </row>
    <row r="1357" spans="1:22" x14ac:dyDescent="0.25">
      <c r="A1357" s="51" t="s">
        <v>4508</v>
      </c>
      <c r="B1357" s="92" t="s">
        <v>2129</v>
      </c>
      <c r="C1357" s="77" t="s">
        <v>123</v>
      </c>
      <c r="D1357" s="78">
        <v>70691</v>
      </c>
      <c r="E1357" s="79" t="s">
        <v>2013</v>
      </c>
      <c r="F1357" s="80" t="s">
        <v>120</v>
      </c>
      <c r="G1357" s="101">
        <v>12</v>
      </c>
      <c r="H1357" s="81">
        <v>12</v>
      </c>
      <c r="I1357" s="116">
        <v>2.42</v>
      </c>
      <c r="J1357" s="81">
        <v>2.02</v>
      </c>
      <c r="K1357" s="116">
        <v>5.61</v>
      </c>
      <c r="L1357" s="81">
        <v>4.6900000000000004</v>
      </c>
      <c r="M1357" s="81">
        <f t="shared" si="145"/>
        <v>80.52</v>
      </c>
      <c r="N1357" s="81">
        <f t="shared" si="146"/>
        <v>80.52</v>
      </c>
      <c r="O1357" s="38"/>
      <c r="P1357" s="81">
        <v>2.42</v>
      </c>
      <c r="Q1357" s="81">
        <v>5.61</v>
      </c>
      <c r="R1357" s="81">
        <v>96.36</v>
      </c>
      <c r="S1357" s="81">
        <v>96.36</v>
      </c>
      <c r="T1357" s="64">
        <f t="shared" ref="T1357:T1420" si="147">N1357-S1357</f>
        <v>-15.840000000000003</v>
      </c>
      <c r="U1357" s="81">
        <f t="shared" si="141"/>
        <v>24.24</v>
      </c>
      <c r="V1357" s="81">
        <f t="shared" si="142"/>
        <v>56.28</v>
      </c>
    </row>
    <row r="1358" spans="1:22" x14ac:dyDescent="0.25">
      <c r="A1358" s="51" t="s">
        <v>4509</v>
      </c>
      <c r="B1358" s="92" t="s">
        <v>2130</v>
      </c>
      <c r="C1358" s="77" t="s">
        <v>123</v>
      </c>
      <c r="D1358" s="78">
        <v>71331</v>
      </c>
      <c r="E1358" s="79" t="s">
        <v>995</v>
      </c>
      <c r="F1358" s="80" t="s">
        <v>120</v>
      </c>
      <c r="G1358" s="101">
        <v>4</v>
      </c>
      <c r="H1358" s="81">
        <v>4</v>
      </c>
      <c r="I1358" s="116">
        <v>9.56</v>
      </c>
      <c r="J1358" s="81">
        <v>7.99</v>
      </c>
      <c r="K1358" s="116">
        <v>14.94</v>
      </c>
      <c r="L1358" s="81">
        <v>12.49</v>
      </c>
      <c r="M1358" s="81">
        <f t="shared" si="145"/>
        <v>81.92</v>
      </c>
      <c r="N1358" s="81">
        <f t="shared" si="146"/>
        <v>81.92</v>
      </c>
      <c r="O1358" s="38"/>
      <c r="P1358" s="81">
        <v>9.56</v>
      </c>
      <c r="Q1358" s="81">
        <v>14.94</v>
      </c>
      <c r="R1358" s="81">
        <v>98</v>
      </c>
      <c r="S1358" s="81">
        <v>98</v>
      </c>
      <c r="T1358" s="64">
        <f t="shared" si="147"/>
        <v>-16.079999999999998</v>
      </c>
      <c r="U1358" s="81">
        <f t="shared" si="141"/>
        <v>31.96</v>
      </c>
      <c r="V1358" s="81">
        <f t="shared" si="142"/>
        <v>49.96</v>
      </c>
    </row>
    <row r="1359" spans="1:22" x14ac:dyDescent="0.25">
      <c r="A1359" s="51" t="s">
        <v>4510</v>
      </c>
      <c r="B1359" s="92" t="s">
        <v>2131</v>
      </c>
      <c r="C1359" s="77" t="s">
        <v>123</v>
      </c>
      <c r="D1359" s="78">
        <v>71321</v>
      </c>
      <c r="E1359" s="79" t="s">
        <v>997</v>
      </c>
      <c r="F1359" s="80" t="s">
        <v>120</v>
      </c>
      <c r="G1359" s="101">
        <v>1</v>
      </c>
      <c r="H1359" s="81">
        <v>1</v>
      </c>
      <c r="I1359" s="116">
        <v>16.690000000000001</v>
      </c>
      <c r="J1359" s="81">
        <v>13.95</v>
      </c>
      <c r="K1359" s="116">
        <v>7.47</v>
      </c>
      <c r="L1359" s="81">
        <v>6.24</v>
      </c>
      <c r="M1359" s="81">
        <f t="shared" si="145"/>
        <v>20.190000000000001</v>
      </c>
      <c r="N1359" s="81">
        <f t="shared" si="146"/>
        <v>20.190000000000001</v>
      </c>
      <c r="O1359" s="38"/>
      <c r="P1359" s="81">
        <v>16.690000000000001</v>
      </c>
      <c r="Q1359" s="81">
        <v>7.47</v>
      </c>
      <c r="R1359" s="81">
        <v>24.16</v>
      </c>
      <c r="S1359" s="81">
        <v>24.16</v>
      </c>
      <c r="T1359" s="64">
        <f t="shared" si="147"/>
        <v>-3.9699999999999989</v>
      </c>
      <c r="U1359" s="81">
        <f t="shared" ref="U1359:U1422" si="148">TRUNC(J1359*H1359,2)</f>
        <v>13.95</v>
      </c>
      <c r="V1359" s="81">
        <f t="shared" ref="V1359:V1422" si="149">TRUNC(L1359*H1359,2)</f>
        <v>6.24</v>
      </c>
    </row>
    <row r="1360" spans="1:22" x14ac:dyDescent="0.25">
      <c r="A1360" s="51" t="s">
        <v>4511</v>
      </c>
      <c r="B1360" s="93" t="s">
        <v>2132</v>
      </c>
      <c r="C1360" s="97"/>
      <c r="D1360" s="97"/>
      <c r="E1360" s="83" t="s">
        <v>2133</v>
      </c>
      <c r="F1360" s="97"/>
      <c r="G1360" s="102"/>
      <c r="H1360" s="84"/>
      <c r="I1360" s="115"/>
      <c r="J1360" s="84"/>
      <c r="K1360" s="115"/>
      <c r="L1360" s="84"/>
      <c r="M1360" s="85">
        <f>SUM(M1361:M1382)</f>
        <v>142858.19999999995</v>
      </c>
      <c r="N1360" s="85">
        <f>SUM(N1361:N1382)</f>
        <v>142858.19999999995</v>
      </c>
      <c r="O1360" s="38"/>
      <c r="P1360" s="84"/>
      <c r="Q1360" s="84"/>
      <c r="R1360" s="85">
        <v>170946.32</v>
      </c>
      <c r="S1360" s="85">
        <v>170946.32</v>
      </c>
      <c r="T1360" s="64">
        <f t="shared" si="147"/>
        <v>-28088.120000000054</v>
      </c>
      <c r="U1360" s="81">
        <f t="shared" si="148"/>
        <v>0</v>
      </c>
      <c r="V1360" s="81">
        <f t="shared" si="149"/>
        <v>0</v>
      </c>
    </row>
    <row r="1361" spans="1:22" x14ac:dyDescent="0.25">
      <c r="A1361" s="51" t="s">
        <v>4512</v>
      </c>
      <c r="B1361" s="92" t="s">
        <v>2134</v>
      </c>
      <c r="C1361" s="77" t="s">
        <v>123</v>
      </c>
      <c r="D1361" s="78">
        <v>70543</v>
      </c>
      <c r="E1361" s="79" t="s">
        <v>2135</v>
      </c>
      <c r="F1361" s="80" t="s">
        <v>138</v>
      </c>
      <c r="G1361" s="101">
        <v>2142</v>
      </c>
      <c r="H1361" s="81">
        <v>2142</v>
      </c>
      <c r="I1361" s="116">
        <v>32.93</v>
      </c>
      <c r="J1361" s="81">
        <v>27.53</v>
      </c>
      <c r="K1361" s="116">
        <v>5.98</v>
      </c>
      <c r="L1361" s="81">
        <v>4.99</v>
      </c>
      <c r="M1361" s="81">
        <f t="shared" ref="M1361:M1382" si="150">TRUNC(((J1361*G1361)+(L1361*G1361)),2)</f>
        <v>69657.84</v>
      </c>
      <c r="N1361" s="81">
        <f t="shared" ref="N1361:N1382" si="151">TRUNC(((J1361*H1361)+(L1361*H1361)),2)</f>
        <v>69657.84</v>
      </c>
      <c r="O1361" s="38"/>
      <c r="P1361" s="81">
        <v>32.93</v>
      </c>
      <c r="Q1361" s="81">
        <v>5.98</v>
      </c>
      <c r="R1361" s="81">
        <v>83345.22</v>
      </c>
      <c r="S1361" s="81">
        <v>83345.22</v>
      </c>
      <c r="T1361" s="64">
        <f t="shared" si="147"/>
        <v>-13687.380000000005</v>
      </c>
      <c r="U1361" s="81">
        <f t="shared" si="148"/>
        <v>58969.26</v>
      </c>
      <c r="V1361" s="81">
        <f t="shared" si="149"/>
        <v>10688.58</v>
      </c>
    </row>
    <row r="1362" spans="1:22" x14ac:dyDescent="0.25">
      <c r="A1362" s="51" t="s">
        <v>4513</v>
      </c>
      <c r="B1362" s="92" t="s">
        <v>2136</v>
      </c>
      <c r="C1362" s="77" t="s">
        <v>123</v>
      </c>
      <c r="D1362" s="78">
        <v>70544</v>
      </c>
      <c r="E1362" s="79" t="s">
        <v>2137</v>
      </c>
      <c r="F1362" s="80" t="s">
        <v>138</v>
      </c>
      <c r="G1362" s="101">
        <v>920</v>
      </c>
      <c r="H1362" s="81">
        <v>920</v>
      </c>
      <c r="I1362" s="116">
        <v>45.15</v>
      </c>
      <c r="J1362" s="81">
        <v>37.74</v>
      </c>
      <c r="K1362" s="116">
        <v>6.35</v>
      </c>
      <c r="L1362" s="81">
        <v>5.3</v>
      </c>
      <c r="M1362" s="81">
        <f t="shared" si="150"/>
        <v>39596.800000000003</v>
      </c>
      <c r="N1362" s="81">
        <f t="shared" si="151"/>
        <v>39596.800000000003</v>
      </c>
      <c r="O1362" s="38"/>
      <c r="P1362" s="81">
        <v>45.15</v>
      </c>
      <c r="Q1362" s="81">
        <v>6.35</v>
      </c>
      <c r="R1362" s="81">
        <v>47380</v>
      </c>
      <c r="S1362" s="81">
        <v>47380</v>
      </c>
      <c r="T1362" s="64">
        <f t="shared" si="147"/>
        <v>-7783.1999999999971</v>
      </c>
      <c r="U1362" s="81">
        <f t="shared" si="148"/>
        <v>34720.800000000003</v>
      </c>
      <c r="V1362" s="81">
        <f t="shared" si="149"/>
        <v>4876</v>
      </c>
    </row>
    <row r="1363" spans="1:22" ht="24" x14ac:dyDescent="0.3">
      <c r="A1363" s="51" t="s">
        <v>4514</v>
      </c>
      <c r="B1363" s="92" t="s">
        <v>2138</v>
      </c>
      <c r="C1363" s="77" t="s">
        <v>194</v>
      </c>
      <c r="D1363" s="78">
        <v>98111</v>
      </c>
      <c r="E1363" s="82" t="s">
        <v>3142</v>
      </c>
      <c r="F1363" s="80" t="s">
        <v>120</v>
      </c>
      <c r="G1363" s="101">
        <v>58</v>
      </c>
      <c r="H1363" s="81">
        <v>58</v>
      </c>
      <c r="I1363" s="116">
        <v>42.51</v>
      </c>
      <c r="J1363" s="81">
        <v>35.54</v>
      </c>
      <c r="K1363" s="116">
        <v>5.84</v>
      </c>
      <c r="L1363" s="81">
        <v>4.88</v>
      </c>
      <c r="M1363" s="81">
        <f t="shared" si="150"/>
        <v>2344.36</v>
      </c>
      <c r="N1363" s="81">
        <f t="shared" si="151"/>
        <v>2344.36</v>
      </c>
      <c r="O1363" s="48"/>
      <c r="P1363" s="81">
        <v>42.51</v>
      </c>
      <c r="Q1363" s="81">
        <v>5.84</v>
      </c>
      <c r="R1363" s="81">
        <v>2804.3</v>
      </c>
      <c r="S1363" s="81">
        <v>2804.3</v>
      </c>
      <c r="T1363" s="64">
        <f t="shared" si="147"/>
        <v>-459.94000000000005</v>
      </c>
      <c r="U1363" s="81">
        <f t="shared" si="148"/>
        <v>2061.3200000000002</v>
      </c>
      <c r="V1363" s="81">
        <f t="shared" si="149"/>
        <v>283.04000000000002</v>
      </c>
    </row>
    <row r="1364" spans="1:22" ht="24" x14ac:dyDescent="0.3">
      <c r="A1364" s="51" t="s">
        <v>4515</v>
      </c>
      <c r="B1364" s="92" t="s">
        <v>2139</v>
      </c>
      <c r="C1364" s="77" t="s">
        <v>274</v>
      </c>
      <c r="D1364" s="86" t="s">
        <v>2140</v>
      </c>
      <c r="E1364" s="79" t="s">
        <v>2141</v>
      </c>
      <c r="F1364" s="80" t="s">
        <v>120</v>
      </c>
      <c r="G1364" s="101">
        <v>58</v>
      </c>
      <c r="H1364" s="81">
        <v>58</v>
      </c>
      <c r="I1364" s="116">
        <v>150.62</v>
      </c>
      <c r="J1364" s="81">
        <v>125.93</v>
      </c>
      <c r="K1364" s="116">
        <v>14.3</v>
      </c>
      <c r="L1364" s="81">
        <v>11.95</v>
      </c>
      <c r="M1364" s="81">
        <f t="shared" si="150"/>
        <v>7997.04</v>
      </c>
      <c r="N1364" s="81">
        <f t="shared" si="151"/>
        <v>7997.04</v>
      </c>
      <c r="O1364" s="48"/>
      <c r="P1364" s="81">
        <v>150.62</v>
      </c>
      <c r="Q1364" s="81">
        <v>14.3</v>
      </c>
      <c r="R1364" s="81">
        <v>9565.36</v>
      </c>
      <c r="S1364" s="81">
        <v>9565.36</v>
      </c>
      <c r="T1364" s="64">
        <f t="shared" si="147"/>
        <v>-1568.3200000000006</v>
      </c>
      <c r="U1364" s="81">
        <f t="shared" si="148"/>
        <v>7303.94</v>
      </c>
      <c r="V1364" s="81">
        <f t="shared" si="149"/>
        <v>693.1</v>
      </c>
    </row>
    <row r="1365" spans="1:22" x14ac:dyDescent="0.25">
      <c r="A1365" s="51" t="s">
        <v>4516</v>
      </c>
      <c r="B1365" s="92" t="s">
        <v>2142</v>
      </c>
      <c r="C1365" s="77" t="s">
        <v>123</v>
      </c>
      <c r="D1365" s="78">
        <v>71381</v>
      </c>
      <c r="E1365" s="79" t="s">
        <v>2143</v>
      </c>
      <c r="F1365" s="80" t="s">
        <v>120</v>
      </c>
      <c r="G1365" s="101">
        <v>81</v>
      </c>
      <c r="H1365" s="81">
        <v>81</v>
      </c>
      <c r="I1365" s="116">
        <v>89.12</v>
      </c>
      <c r="J1365" s="81">
        <v>74.510000000000005</v>
      </c>
      <c r="K1365" s="116">
        <v>14.94</v>
      </c>
      <c r="L1365" s="81">
        <v>12.49</v>
      </c>
      <c r="M1365" s="81">
        <f t="shared" si="150"/>
        <v>7047</v>
      </c>
      <c r="N1365" s="81">
        <f t="shared" si="151"/>
        <v>7047</v>
      </c>
      <c r="O1365" s="38"/>
      <c r="P1365" s="81">
        <v>89.12</v>
      </c>
      <c r="Q1365" s="81">
        <v>14.94</v>
      </c>
      <c r="R1365" s="81">
        <v>8428.86</v>
      </c>
      <c r="S1365" s="81">
        <v>8428.86</v>
      </c>
      <c r="T1365" s="64">
        <f t="shared" si="147"/>
        <v>-1381.8600000000006</v>
      </c>
      <c r="U1365" s="81">
        <f t="shared" si="148"/>
        <v>6035.31</v>
      </c>
      <c r="V1365" s="81">
        <f t="shared" si="149"/>
        <v>1011.69</v>
      </c>
    </row>
    <row r="1366" spans="1:22" ht="24" x14ac:dyDescent="0.3">
      <c r="A1366" s="51" t="s">
        <v>4517</v>
      </c>
      <c r="B1366" s="92" t="s">
        <v>2144</v>
      </c>
      <c r="C1366" s="77" t="s">
        <v>274</v>
      </c>
      <c r="D1366" s="86" t="s">
        <v>2145</v>
      </c>
      <c r="E1366" s="79" t="s">
        <v>2146</v>
      </c>
      <c r="F1366" s="80" t="s">
        <v>120</v>
      </c>
      <c r="G1366" s="101">
        <v>138</v>
      </c>
      <c r="H1366" s="81">
        <v>138</v>
      </c>
      <c r="I1366" s="116">
        <v>5.36</v>
      </c>
      <c r="J1366" s="81">
        <v>4.4800000000000004</v>
      </c>
      <c r="K1366" s="116">
        <v>22.42</v>
      </c>
      <c r="L1366" s="81">
        <v>18.739999999999998</v>
      </c>
      <c r="M1366" s="81">
        <f t="shared" si="150"/>
        <v>3204.36</v>
      </c>
      <c r="N1366" s="81">
        <f t="shared" si="151"/>
        <v>3204.36</v>
      </c>
      <c r="O1366" s="48"/>
      <c r="P1366" s="81">
        <v>5.36</v>
      </c>
      <c r="Q1366" s="81">
        <v>22.42</v>
      </c>
      <c r="R1366" s="81">
        <v>3833.64</v>
      </c>
      <c r="S1366" s="81">
        <v>3833.64</v>
      </c>
      <c r="T1366" s="64">
        <f t="shared" si="147"/>
        <v>-629.27999999999975</v>
      </c>
      <c r="U1366" s="81">
        <f t="shared" si="148"/>
        <v>618.24</v>
      </c>
      <c r="V1366" s="81">
        <f t="shared" si="149"/>
        <v>2586.12</v>
      </c>
    </row>
    <row r="1367" spans="1:22" x14ac:dyDescent="0.25">
      <c r="A1367" s="51" t="s">
        <v>4518</v>
      </c>
      <c r="B1367" s="92" t="s">
        <v>2147</v>
      </c>
      <c r="C1367" s="77" t="s">
        <v>274</v>
      </c>
      <c r="D1367" s="86" t="s">
        <v>2148</v>
      </c>
      <c r="E1367" s="79" t="s">
        <v>2149</v>
      </c>
      <c r="F1367" s="80" t="s">
        <v>120</v>
      </c>
      <c r="G1367" s="101">
        <v>230</v>
      </c>
      <c r="H1367" s="81">
        <v>230</v>
      </c>
      <c r="I1367" s="116">
        <v>0.25</v>
      </c>
      <c r="J1367" s="81">
        <v>0.2</v>
      </c>
      <c r="K1367" s="116">
        <v>0.14000000000000001</v>
      </c>
      <c r="L1367" s="81">
        <v>0.11</v>
      </c>
      <c r="M1367" s="81">
        <f t="shared" si="150"/>
        <v>71.3</v>
      </c>
      <c r="N1367" s="81">
        <f t="shared" si="151"/>
        <v>71.3</v>
      </c>
      <c r="O1367" s="38"/>
      <c r="P1367" s="81">
        <v>0.25</v>
      </c>
      <c r="Q1367" s="81">
        <v>0.14000000000000001</v>
      </c>
      <c r="R1367" s="81">
        <v>89.7</v>
      </c>
      <c r="S1367" s="81">
        <v>89.7</v>
      </c>
      <c r="T1367" s="64">
        <f t="shared" si="147"/>
        <v>-18.400000000000006</v>
      </c>
      <c r="U1367" s="81">
        <f t="shared" si="148"/>
        <v>46</v>
      </c>
      <c r="V1367" s="81">
        <f t="shared" si="149"/>
        <v>25.3</v>
      </c>
    </row>
    <row r="1368" spans="1:22" ht="36" x14ac:dyDescent="0.3">
      <c r="A1368" s="51" t="s">
        <v>4519</v>
      </c>
      <c r="B1368" s="92" t="s">
        <v>2150</v>
      </c>
      <c r="C1368" s="77" t="s">
        <v>274</v>
      </c>
      <c r="D1368" s="86" t="s">
        <v>2151</v>
      </c>
      <c r="E1368" s="79" t="s">
        <v>2152</v>
      </c>
      <c r="F1368" s="80" t="s">
        <v>120</v>
      </c>
      <c r="G1368" s="101">
        <v>921</v>
      </c>
      <c r="H1368" s="81">
        <v>921</v>
      </c>
      <c r="I1368" s="116">
        <v>1.75</v>
      </c>
      <c r="J1368" s="81">
        <v>1.46</v>
      </c>
      <c r="K1368" s="116">
        <v>3.11</v>
      </c>
      <c r="L1368" s="81">
        <v>2.6</v>
      </c>
      <c r="M1368" s="81">
        <f t="shared" si="150"/>
        <v>3739.26</v>
      </c>
      <c r="N1368" s="81">
        <f t="shared" si="151"/>
        <v>3739.26</v>
      </c>
      <c r="O1368" s="48"/>
      <c r="P1368" s="81">
        <v>1.75</v>
      </c>
      <c r="Q1368" s="81">
        <v>3.11</v>
      </c>
      <c r="R1368" s="81">
        <v>4476.0600000000004</v>
      </c>
      <c r="S1368" s="81">
        <v>4476.0600000000004</v>
      </c>
      <c r="T1368" s="64">
        <f t="shared" si="147"/>
        <v>-736.80000000000018</v>
      </c>
      <c r="U1368" s="81">
        <f t="shared" si="148"/>
        <v>1344.66</v>
      </c>
      <c r="V1368" s="81">
        <f t="shared" si="149"/>
        <v>2394.6</v>
      </c>
    </row>
    <row r="1369" spans="1:22" x14ac:dyDescent="0.25">
      <c r="A1369" s="51" t="s">
        <v>4520</v>
      </c>
      <c r="B1369" s="92" t="s">
        <v>2153</v>
      </c>
      <c r="C1369" s="77" t="s">
        <v>274</v>
      </c>
      <c r="D1369" s="86" t="s">
        <v>2154</v>
      </c>
      <c r="E1369" s="79" t="s">
        <v>2155</v>
      </c>
      <c r="F1369" s="80" t="s">
        <v>120</v>
      </c>
      <c r="G1369" s="101">
        <v>319</v>
      </c>
      <c r="H1369" s="81">
        <v>319</v>
      </c>
      <c r="I1369" s="116">
        <v>0.47</v>
      </c>
      <c r="J1369" s="81">
        <v>0.39</v>
      </c>
      <c r="K1369" s="116">
        <v>13.08</v>
      </c>
      <c r="L1369" s="81">
        <v>10.93</v>
      </c>
      <c r="M1369" s="81">
        <f t="shared" si="150"/>
        <v>3611.08</v>
      </c>
      <c r="N1369" s="81">
        <f t="shared" si="151"/>
        <v>3611.08</v>
      </c>
      <c r="O1369" s="38"/>
      <c r="P1369" s="81">
        <v>0.47</v>
      </c>
      <c r="Q1369" s="81">
        <v>13.08</v>
      </c>
      <c r="R1369" s="81">
        <v>4322.45</v>
      </c>
      <c r="S1369" s="81">
        <v>4322.45</v>
      </c>
      <c r="T1369" s="64">
        <f t="shared" si="147"/>
        <v>-711.36999999999989</v>
      </c>
      <c r="U1369" s="81">
        <f t="shared" si="148"/>
        <v>124.41</v>
      </c>
      <c r="V1369" s="81">
        <f t="shared" si="149"/>
        <v>3486.67</v>
      </c>
    </row>
    <row r="1370" spans="1:22" x14ac:dyDescent="0.25">
      <c r="A1370" s="51" t="s">
        <v>4521</v>
      </c>
      <c r="B1370" s="92" t="s">
        <v>2156</v>
      </c>
      <c r="C1370" s="77" t="s">
        <v>274</v>
      </c>
      <c r="D1370" s="86" t="s">
        <v>2157</v>
      </c>
      <c r="E1370" s="79" t="s">
        <v>2158</v>
      </c>
      <c r="F1370" s="80" t="s">
        <v>120</v>
      </c>
      <c r="G1370" s="101">
        <v>602</v>
      </c>
      <c r="H1370" s="81">
        <v>602</v>
      </c>
      <c r="I1370" s="116">
        <v>0.97</v>
      </c>
      <c r="J1370" s="81">
        <v>0.81</v>
      </c>
      <c r="K1370" s="116">
        <v>0</v>
      </c>
      <c r="L1370" s="81">
        <v>0</v>
      </c>
      <c r="M1370" s="81">
        <f t="shared" si="150"/>
        <v>487.62</v>
      </c>
      <c r="N1370" s="81">
        <f t="shared" si="151"/>
        <v>487.62</v>
      </c>
      <c r="O1370" s="38"/>
      <c r="P1370" s="81">
        <v>0.97</v>
      </c>
      <c r="Q1370" s="81">
        <v>0</v>
      </c>
      <c r="R1370" s="81">
        <v>583.94000000000005</v>
      </c>
      <c r="S1370" s="81">
        <v>583.94000000000005</v>
      </c>
      <c r="T1370" s="64">
        <f t="shared" si="147"/>
        <v>-96.32000000000005</v>
      </c>
      <c r="U1370" s="81">
        <f t="shared" si="148"/>
        <v>487.62</v>
      </c>
      <c r="V1370" s="81">
        <f t="shared" si="149"/>
        <v>0</v>
      </c>
    </row>
    <row r="1371" spans="1:22" x14ac:dyDescent="0.25">
      <c r="A1371" s="51" t="s">
        <v>4522</v>
      </c>
      <c r="B1371" s="92" t="s">
        <v>2159</v>
      </c>
      <c r="C1371" s="77" t="s">
        <v>123</v>
      </c>
      <c r="D1371" s="78">
        <v>71870</v>
      </c>
      <c r="E1371" s="79" t="s">
        <v>2160</v>
      </c>
      <c r="F1371" s="80" t="s">
        <v>120</v>
      </c>
      <c r="G1371" s="101">
        <v>170</v>
      </c>
      <c r="H1371" s="81">
        <v>170</v>
      </c>
      <c r="I1371" s="116">
        <v>0.28000000000000003</v>
      </c>
      <c r="J1371" s="81">
        <v>0.23</v>
      </c>
      <c r="K1371" s="116">
        <v>0.25</v>
      </c>
      <c r="L1371" s="81">
        <v>0.2</v>
      </c>
      <c r="M1371" s="81">
        <f t="shared" si="150"/>
        <v>73.099999999999994</v>
      </c>
      <c r="N1371" s="81">
        <f t="shared" si="151"/>
        <v>73.099999999999994</v>
      </c>
      <c r="O1371" s="38"/>
      <c r="P1371" s="81">
        <v>0.28000000000000003</v>
      </c>
      <c r="Q1371" s="81">
        <v>0.25</v>
      </c>
      <c r="R1371" s="81">
        <v>90.1</v>
      </c>
      <c r="S1371" s="81">
        <v>90.1</v>
      </c>
      <c r="T1371" s="64">
        <f t="shared" si="147"/>
        <v>-17</v>
      </c>
      <c r="U1371" s="81">
        <f t="shared" si="148"/>
        <v>39.1</v>
      </c>
      <c r="V1371" s="81">
        <f t="shared" si="149"/>
        <v>34</v>
      </c>
    </row>
    <row r="1372" spans="1:22" x14ac:dyDescent="0.25">
      <c r="A1372" s="51" t="s">
        <v>4523</v>
      </c>
      <c r="B1372" s="92" t="s">
        <v>2161</v>
      </c>
      <c r="C1372" s="77" t="s">
        <v>123</v>
      </c>
      <c r="D1372" s="78">
        <v>70393</v>
      </c>
      <c r="E1372" s="79" t="s">
        <v>1596</v>
      </c>
      <c r="F1372" s="80" t="s">
        <v>120</v>
      </c>
      <c r="G1372" s="101">
        <v>138</v>
      </c>
      <c r="H1372" s="81">
        <v>138</v>
      </c>
      <c r="I1372" s="116">
        <v>0.45</v>
      </c>
      <c r="J1372" s="81">
        <v>0.37</v>
      </c>
      <c r="K1372" s="116">
        <v>0.75</v>
      </c>
      <c r="L1372" s="81">
        <v>0.62</v>
      </c>
      <c r="M1372" s="81">
        <f t="shared" si="150"/>
        <v>136.62</v>
      </c>
      <c r="N1372" s="81">
        <f t="shared" si="151"/>
        <v>136.62</v>
      </c>
      <c r="O1372" s="38"/>
      <c r="P1372" s="81">
        <v>0.45</v>
      </c>
      <c r="Q1372" s="81">
        <v>0.75</v>
      </c>
      <c r="R1372" s="81">
        <v>165.6</v>
      </c>
      <c r="S1372" s="81">
        <v>165.6</v>
      </c>
      <c r="T1372" s="64">
        <f t="shared" si="147"/>
        <v>-28.97999999999999</v>
      </c>
      <c r="U1372" s="81">
        <f t="shared" si="148"/>
        <v>51.06</v>
      </c>
      <c r="V1372" s="81">
        <f t="shared" si="149"/>
        <v>85.56</v>
      </c>
    </row>
    <row r="1373" spans="1:22" x14ac:dyDescent="0.25">
      <c r="A1373" s="51" t="s">
        <v>4524</v>
      </c>
      <c r="B1373" s="92" t="s">
        <v>2162</v>
      </c>
      <c r="C1373" s="77" t="s">
        <v>123</v>
      </c>
      <c r="D1373" s="78">
        <v>70391</v>
      </c>
      <c r="E1373" s="79" t="s">
        <v>287</v>
      </c>
      <c r="F1373" s="80" t="s">
        <v>120</v>
      </c>
      <c r="G1373" s="101">
        <v>602</v>
      </c>
      <c r="H1373" s="81">
        <v>602</v>
      </c>
      <c r="I1373" s="116">
        <v>0.18</v>
      </c>
      <c r="J1373" s="81">
        <v>0.15</v>
      </c>
      <c r="K1373" s="116">
        <v>0.6</v>
      </c>
      <c r="L1373" s="81">
        <v>0.5</v>
      </c>
      <c r="M1373" s="81">
        <f t="shared" si="150"/>
        <v>391.3</v>
      </c>
      <c r="N1373" s="81">
        <f t="shared" si="151"/>
        <v>391.3</v>
      </c>
      <c r="O1373" s="38"/>
      <c r="P1373" s="81">
        <v>0.18</v>
      </c>
      <c r="Q1373" s="81">
        <v>0.6</v>
      </c>
      <c r="R1373" s="81">
        <v>469.56</v>
      </c>
      <c r="S1373" s="81">
        <v>469.56</v>
      </c>
      <c r="T1373" s="64">
        <f t="shared" si="147"/>
        <v>-78.259999999999991</v>
      </c>
      <c r="U1373" s="81">
        <f t="shared" si="148"/>
        <v>90.3</v>
      </c>
      <c r="V1373" s="81">
        <f t="shared" si="149"/>
        <v>301</v>
      </c>
    </row>
    <row r="1374" spans="1:22" x14ac:dyDescent="0.25">
      <c r="A1374" s="51" t="s">
        <v>4525</v>
      </c>
      <c r="B1374" s="92" t="s">
        <v>2163</v>
      </c>
      <c r="C1374" s="77" t="s">
        <v>123</v>
      </c>
      <c r="D1374" s="78">
        <v>70251</v>
      </c>
      <c r="E1374" s="79" t="s">
        <v>2164</v>
      </c>
      <c r="F1374" s="80" t="s">
        <v>120</v>
      </c>
      <c r="G1374" s="101">
        <v>230</v>
      </c>
      <c r="H1374" s="81">
        <v>230</v>
      </c>
      <c r="I1374" s="116">
        <v>0.08</v>
      </c>
      <c r="J1374" s="81">
        <v>0.06</v>
      </c>
      <c r="K1374" s="116">
        <v>0</v>
      </c>
      <c r="L1374" s="81">
        <v>0</v>
      </c>
      <c r="M1374" s="81">
        <f t="shared" si="150"/>
        <v>13.8</v>
      </c>
      <c r="N1374" s="81">
        <f t="shared" si="151"/>
        <v>13.8</v>
      </c>
      <c r="O1374" s="38"/>
      <c r="P1374" s="81">
        <v>0.08</v>
      </c>
      <c r="Q1374" s="81">
        <v>0</v>
      </c>
      <c r="R1374" s="81">
        <v>18.399999999999999</v>
      </c>
      <c r="S1374" s="81">
        <v>18.399999999999999</v>
      </c>
      <c r="T1374" s="64">
        <f t="shared" si="147"/>
        <v>-4.5999999999999979</v>
      </c>
      <c r="U1374" s="81">
        <f t="shared" si="148"/>
        <v>13.8</v>
      </c>
      <c r="V1374" s="81">
        <f t="shared" si="149"/>
        <v>0</v>
      </c>
    </row>
    <row r="1375" spans="1:22" x14ac:dyDescent="0.25">
      <c r="A1375" s="51" t="s">
        <v>4526</v>
      </c>
      <c r="B1375" s="92" t="s">
        <v>2165</v>
      </c>
      <c r="C1375" s="77" t="s">
        <v>123</v>
      </c>
      <c r="D1375" s="78">
        <v>71202</v>
      </c>
      <c r="E1375" s="79" t="s">
        <v>2032</v>
      </c>
      <c r="F1375" s="80" t="s">
        <v>138</v>
      </c>
      <c r="G1375" s="101">
        <v>153</v>
      </c>
      <c r="H1375" s="81">
        <v>153</v>
      </c>
      <c r="I1375" s="116">
        <v>8.0500000000000007</v>
      </c>
      <c r="J1375" s="81">
        <v>6.73</v>
      </c>
      <c r="K1375" s="116">
        <v>7.47</v>
      </c>
      <c r="L1375" s="81">
        <v>6.24</v>
      </c>
      <c r="M1375" s="81">
        <f t="shared" si="150"/>
        <v>1984.41</v>
      </c>
      <c r="N1375" s="81">
        <f t="shared" si="151"/>
        <v>1984.41</v>
      </c>
      <c r="O1375" s="38"/>
      <c r="P1375" s="81">
        <v>8.0500000000000007</v>
      </c>
      <c r="Q1375" s="81">
        <v>7.47</v>
      </c>
      <c r="R1375" s="81">
        <v>2374.56</v>
      </c>
      <c r="S1375" s="81">
        <v>2374.56</v>
      </c>
      <c r="T1375" s="64">
        <f t="shared" si="147"/>
        <v>-390.14999999999986</v>
      </c>
      <c r="U1375" s="81">
        <f t="shared" si="148"/>
        <v>1029.69</v>
      </c>
      <c r="V1375" s="81">
        <f t="shared" si="149"/>
        <v>954.72</v>
      </c>
    </row>
    <row r="1376" spans="1:22" x14ac:dyDescent="0.25">
      <c r="A1376" s="51" t="s">
        <v>4527</v>
      </c>
      <c r="B1376" s="92" t="s">
        <v>2166</v>
      </c>
      <c r="C1376" s="77" t="s">
        <v>123</v>
      </c>
      <c r="D1376" s="78">
        <v>70372</v>
      </c>
      <c r="E1376" s="79" t="s">
        <v>2034</v>
      </c>
      <c r="F1376" s="80" t="s">
        <v>120</v>
      </c>
      <c r="G1376" s="101">
        <v>102</v>
      </c>
      <c r="H1376" s="81">
        <v>102</v>
      </c>
      <c r="I1376" s="116">
        <v>1.54</v>
      </c>
      <c r="J1376" s="81">
        <v>1.28</v>
      </c>
      <c r="K1376" s="116">
        <v>0.37</v>
      </c>
      <c r="L1376" s="81">
        <v>0.3</v>
      </c>
      <c r="M1376" s="81">
        <f t="shared" si="150"/>
        <v>161.16</v>
      </c>
      <c r="N1376" s="81">
        <f t="shared" si="151"/>
        <v>161.16</v>
      </c>
      <c r="O1376" s="38"/>
      <c r="P1376" s="81">
        <v>1.54</v>
      </c>
      <c r="Q1376" s="81">
        <v>0.37</v>
      </c>
      <c r="R1376" s="81">
        <v>194.82</v>
      </c>
      <c r="S1376" s="81">
        <v>194.82</v>
      </c>
      <c r="T1376" s="64">
        <f t="shared" si="147"/>
        <v>-33.659999999999997</v>
      </c>
      <c r="U1376" s="81">
        <f t="shared" si="148"/>
        <v>130.56</v>
      </c>
      <c r="V1376" s="81">
        <f t="shared" si="149"/>
        <v>30.6</v>
      </c>
    </row>
    <row r="1377" spans="1:22" x14ac:dyDescent="0.25">
      <c r="A1377" s="51" t="s">
        <v>4528</v>
      </c>
      <c r="B1377" s="92" t="s">
        <v>2167</v>
      </c>
      <c r="C1377" s="77" t="s">
        <v>123</v>
      </c>
      <c r="D1377" s="78">
        <v>70392</v>
      </c>
      <c r="E1377" s="79" t="s">
        <v>2168</v>
      </c>
      <c r="F1377" s="80" t="s">
        <v>120</v>
      </c>
      <c r="G1377" s="101">
        <v>102</v>
      </c>
      <c r="H1377" s="81">
        <v>102</v>
      </c>
      <c r="I1377" s="116">
        <v>0.27</v>
      </c>
      <c r="J1377" s="81">
        <v>0.22</v>
      </c>
      <c r="K1377" s="116">
        <v>0.6</v>
      </c>
      <c r="L1377" s="81">
        <v>0.5</v>
      </c>
      <c r="M1377" s="81">
        <f t="shared" si="150"/>
        <v>73.44</v>
      </c>
      <c r="N1377" s="81">
        <f t="shared" si="151"/>
        <v>73.44</v>
      </c>
      <c r="O1377" s="38"/>
      <c r="P1377" s="81">
        <v>0.27</v>
      </c>
      <c r="Q1377" s="81">
        <v>0.6</v>
      </c>
      <c r="R1377" s="81">
        <v>88.74</v>
      </c>
      <c r="S1377" s="81">
        <v>88.74</v>
      </c>
      <c r="T1377" s="64">
        <f t="shared" si="147"/>
        <v>-15.299999999999997</v>
      </c>
      <c r="U1377" s="81">
        <f t="shared" si="148"/>
        <v>22.44</v>
      </c>
      <c r="V1377" s="81">
        <f t="shared" si="149"/>
        <v>51</v>
      </c>
    </row>
    <row r="1378" spans="1:22" x14ac:dyDescent="0.25">
      <c r="A1378" s="51" t="s">
        <v>4529</v>
      </c>
      <c r="B1378" s="92" t="s">
        <v>2169</v>
      </c>
      <c r="C1378" s="77" t="s">
        <v>123</v>
      </c>
      <c r="D1378" s="78">
        <v>71862</v>
      </c>
      <c r="E1378" s="79" t="s">
        <v>2170</v>
      </c>
      <c r="F1378" s="80" t="s">
        <v>120</v>
      </c>
      <c r="G1378" s="101">
        <v>102</v>
      </c>
      <c r="H1378" s="81">
        <v>102</v>
      </c>
      <c r="I1378" s="116">
        <v>0.26</v>
      </c>
      <c r="J1378" s="81">
        <v>0.21</v>
      </c>
      <c r="K1378" s="116">
        <v>0.68</v>
      </c>
      <c r="L1378" s="81">
        <v>0.56000000000000005</v>
      </c>
      <c r="M1378" s="81">
        <f t="shared" si="150"/>
        <v>78.540000000000006</v>
      </c>
      <c r="N1378" s="81">
        <f t="shared" si="151"/>
        <v>78.540000000000006</v>
      </c>
      <c r="O1378" s="38"/>
      <c r="P1378" s="81">
        <v>0.26</v>
      </c>
      <c r="Q1378" s="81">
        <v>0.68</v>
      </c>
      <c r="R1378" s="81">
        <v>95.88</v>
      </c>
      <c r="S1378" s="81">
        <v>95.88</v>
      </c>
      <c r="T1378" s="64">
        <f t="shared" si="147"/>
        <v>-17.339999999999989</v>
      </c>
      <c r="U1378" s="81">
        <f t="shared" si="148"/>
        <v>21.42</v>
      </c>
      <c r="V1378" s="81">
        <f t="shared" si="149"/>
        <v>57.12</v>
      </c>
    </row>
    <row r="1379" spans="1:22" x14ac:dyDescent="0.25">
      <c r="A1379" s="51" t="s">
        <v>4530</v>
      </c>
      <c r="B1379" s="92" t="s">
        <v>2171</v>
      </c>
      <c r="C1379" s="77" t="s">
        <v>274</v>
      </c>
      <c r="D1379" s="86" t="s">
        <v>2172</v>
      </c>
      <c r="E1379" s="79" t="s">
        <v>2173</v>
      </c>
      <c r="F1379" s="80" t="s">
        <v>2174</v>
      </c>
      <c r="G1379" s="101">
        <v>142</v>
      </c>
      <c r="H1379" s="81">
        <v>142</v>
      </c>
      <c r="I1379" s="116">
        <v>0</v>
      </c>
      <c r="J1379" s="81">
        <v>0</v>
      </c>
      <c r="K1379" s="116">
        <v>9.3800000000000008</v>
      </c>
      <c r="L1379" s="81">
        <v>7.84</v>
      </c>
      <c r="M1379" s="81">
        <f t="shared" si="150"/>
        <v>1113.28</v>
      </c>
      <c r="N1379" s="81">
        <f t="shared" si="151"/>
        <v>1113.28</v>
      </c>
      <c r="O1379" s="38"/>
      <c r="P1379" s="81">
        <v>0</v>
      </c>
      <c r="Q1379" s="81">
        <v>9.3800000000000008</v>
      </c>
      <c r="R1379" s="81">
        <v>1331.96</v>
      </c>
      <c r="S1379" s="81">
        <v>1331.96</v>
      </c>
      <c r="T1379" s="64">
        <f t="shared" si="147"/>
        <v>-218.68000000000006</v>
      </c>
      <c r="U1379" s="81">
        <f t="shared" si="148"/>
        <v>0</v>
      </c>
      <c r="V1379" s="81">
        <f t="shared" si="149"/>
        <v>1113.28</v>
      </c>
    </row>
    <row r="1380" spans="1:22" x14ac:dyDescent="0.25">
      <c r="A1380" s="51" t="s">
        <v>4531</v>
      </c>
      <c r="B1380" s="92" t="s">
        <v>2175</v>
      </c>
      <c r="C1380" s="77" t="s">
        <v>274</v>
      </c>
      <c r="D1380" s="86" t="s">
        <v>2176</v>
      </c>
      <c r="E1380" s="79" t="s">
        <v>2177</v>
      </c>
      <c r="F1380" s="80" t="s">
        <v>120</v>
      </c>
      <c r="G1380" s="101">
        <v>11</v>
      </c>
      <c r="H1380" s="81">
        <v>11</v>
      </c>
      <c r="I1380" s="116">
        <v>0</v>
      </c>
      <c r="J1380" s="81">
        <v>0</v>
      </c>
      <c r="K1380" s="116">
        <v>19.39</v>
      </c>
      <c r="L1380" s="81">
        <v>16.21</v>
      </c>
      <c r="M1380" s="81">
        <f t="shared" si="150"/>
        <v>178.31</v>
      </c>
      <c r="N1380" s="81">
        <f t="shared" si="151"/>
        <v>178.31</v>
      </c>
      <c r="O1380" s="38"/>
      <c r="P1380" s="81">
        <v>0</v>
      </c>
      <c r="Q1380" s="81">
        <v>19.39</v>
      </c>
      <c r="R1380" s="81">
        <v>213.29</v>
      </c>
      <c r="S1380" s="81">
        <v>213.29</v>
      </c>
      <c r="T1380" s="64">
        <f t="shared" si="147"/>
        <v>-34.97999999999999</v>
      </c>
      <c r="U1380" s="81">
        <f t="shared" si="148"/>
        <v>0</v>
      </c>
      <c r="V1380" s="81">
        <f t="shared" si="149"/>
        <v>178.31</v>
      </c>
    </row>
    <row r="1381" spans="1:22" x14ac:dyDescent="0.25">
      <c r="A1381" s="51" t="s">
        <v>4532</v>
      </c>
      <c r="B1381" s="92" t="s">
        <v>2178</v>
      </c>
      <c r="C1381" s="77" t="s">
        <v>123</v>
      </c>
      <c r="D1381" s="78">
        <v>72528</v>
      </c>
      <c r="E1381" s="79" t="s">
        <v>2179</v>
      </c>
      <c r="F1381" s="80" t="s">
        <v>120</v>
      </c>
      <c r="G1381" s="101">
        <v>12</v>
      </c>
      <c r="H1381" s="81">
        <v>12</v>
      </c>
      <c r="I1381" s="116">
        <v>6.38</v>
      </c>
      <c r="J1381" s="81">
        <v>5.33</v>
      </c>
      <c r="K1381" s="116">
        <v>14.94</v>
      </c>
      <c r="L1381" s="81">
        <v>12.49</v>
      </c>
      <c r="M1381" s="81">
        <f t="shared" si="150"/>
        <v>213.84</v>
      </c>
      <c r="N1381" s="81">
        <f t="shared" si="151"/>
        <v>213.84</v>
      </c>
      <c r="O1381" s="38"/>
      <c r="P1381" s="81">
        <v>6.38</v>
      </c>
      <c r="Q1381" s="81">
        <v>14.94</v>
      </c>
      <c r="R1381" s="81">
        <v>255.84</v>
      </c>
      <c r="S1381" s="81">
        <v>255.84</v>
      </c>
      <c r="T1381" s="64">
        <f t="shared" si="147"/>
        <v>-42</v>
      </c>
      <c r="U1381" s="81">
        <f t="shared" si="148"/>
        <v>63.96</v>
      </c>
      <c r="V1381" s="81">
        <f t="shared" si="149"/>
        <v>149.88</v>
      </c>
    </row>
    <row r="1382" spans="1:22" x14ac:dyDescent="0.25">
      <c r="A1382" s="51" t="s">
        <v>4533</v>
      </c>
      <c r="B1382" s="92" t="s">
        <v>2180</v>
      </c>
      <c r="C1382" s="77" t="s">
        <v>123</v>
      </c>
      <c r="D1382" s="78">
        <v>72532</v>
      </c>
      <c r="E1382" s="79" t="s">
        <v>2181</v>
      </c>
      <c r="F1382" s="80" t="s">
        <v>120</v>
      </c>
      <c r="G1382" s="101">
        <v>34</v>
      </c>
      <c r="H1382" s="81">
        <v>34</v>
      </c>
      <c r="I1382" s="116">
        <v>9.1199999999999992</v>
      </c>
      <c r="J1382" s="81">
        <v>7.62</v>
      </c>
      <c r="K1382" s="116">
        <v>14.94</v>
      </c>
      <c r="L1382" s="81">
        <v>12.49</v>
      </c>
      <c r="M1382" s="81">
        <f t="shared" si="150"/>
        <v>683.74</v>
      </c>
      <c r="N1382" s="81">
        <f t="shared" si="151"/>
        <v>683.74</v>
      </c>
      <c r="O1382" s="38"/>
      <c r="P1382" s="81">
        <v>9.1199999999999992</v>
      </c>
      <c r="Q1382" s="81">
        <v>14.94</v>
      </c>
      <c r="R1382" s="81">
        <v>818.04</v>
      </c>
      <c r="S1382" s="81">
        <v>818.04</v>
      </c>
      <c r="T1382" s="64">
        <f t="shared" si="147"/>
        <v>-134.29999999999995</v>
      </c>
      <c r="U1382" s="81">
        <f t="shared" si="148"/>
        <v>259.08</v>
      </c>
      <c r="V1382" s="81">
        <f t="shared" si="149"/>
        <v>424.66</v>
      </c>
    </row>
    <row r="1383" spans="1:22" x14ac:dyDescent="0.25">
      <c r="A1383" s="51" t="s">
        <v>4534</v>
      </c>
      <c r="B1383" s="93" t="s">
        <v>2182</v>
      </c>
      <c r="C1383" s="97"/>
      <c r="D1383" s="97"/>
      <c r="E1383" s="83" t="s">
        <v>1925</v>
      </c>
      <c r="F1383" s="97"/>
      <c r="G1383" s="102"/>
      <c r="H1383" s="84"/>
      <c r="I1383" s="115"/>
      <c r="J1383" s="84"/>
      <c r="K1383" s="115"/>
      <c r="L1383" s="84"/>
      <c r="M1383" s="85">
        <f>SUM(M1384:M1422)</f>
        <v>80921.820000000007</v>
      </c>
      <c r="N1383" s="85">
        <f>SUM(N1384:N1422)</f>
        <v>80921.820000000007</v>
      </c>
      <c r="O1383" s="38"/>
      <c r="P1383" s="84"/>
      <c r="Q1383" s="84"/>
      <c r="R1383" s="85">
        <v>96790.080000000002</v>
      </c>
      <c r="S1383" s="85">
        <v>96790.080000000002</v>
      </c>
      <c r="T1383" s="64">
        <f t="shared" si="147"/>
        <v>-15868.259999999995</v>
      </c>
      <c r="U1383" s="81">
        <f t="shared" si="148"/>
        <v>0</v>
      </c>
      <c r="V1383" s="81">
        <f t="shared" si="149"/>
        <v>0</v>
      </c>
    </row>
    <row r="1384" spans="1:22" x14ac:dyDescent="0.25">
      <c r="A1384" s="51" t="s">
        <v>4535</v>
      </c>
      <c r="B1384" s="92" t="s">
        <v>2183</v>
      </c>
      <c r="C1384" s="77" t="s">
        <v>123</v>
      </c>
      <c r="D1384" s="78">
        <v>70358</v>
      </c>
      <c r="E1384" s="79" t="s">
        <v>2184</v>
      </c>
      <c r="F1384" s="80" t="s">
        <v>120</v>
      </c>
      <c r="G1384" s="101">
        <v>34</v>
      </c>
      <c r="H1384" s="81">
        <v>34</v>
      </c>
      <c r="I1384" s="116">
        <v>4.4000000000000004</v>
      </c>
      <c r="J1384" s="81">
        <v>3.67</v>
      </c>
      <c r="K1384" s="116">
        <v>9.35</v>
      </c>
      <c r="L1384" s="81">
        <v>7.81</v>
      </c>
      <c r="M1384" s="81">
        <f t="shared" ref="M1384:M1422" si="152">TRUNC(((J1384*G1384)+(L1384*G1384)),2)</f>
        <v>390.32</v>
      </c>
      <c r="N1384" s="81">
        <f t="shared" ref="N1384:N1422" si="153">TRUNC(((J1384*H1384)+(L1384*H1384)),2)</f>
        <v>390.32</v>
      </c>
      <c r="O1384" s="38"/>
      <c r="P1384" s="81">
        <v>4.4000000000000004</v>
      </c>
      <c r="Q1384" s="81">
        <v>9.35</v>
      </c>
      <c r="R1384" s="81">
        <v>467.5</v>
      </c>
      <c r="S1384" s="81">
        <v>467.5</v>
      </c>
      <c r="T1384" s="64">
        <f t="shared" si="147"/>
        <v>-77.180000000000007</v>
      </c>
      <c r="U1384" s="81">
        <f t="shared" si="148"/>
        <v>124.78</v>
      </c>
      <c r="V1384" s="81">
        <f t="shared" si="149"/>
        <v>265.54000000000002</v>
      </c>
    </row>
    <row r="1385" spans="1:22" ht="36" x14ac:dyDescent="0.3">
      <c r="A1385" s="51" t="s">
        <v>4536</v>
      </c>
      <c r="B1385" s="92" t="s">
        <v>2185</v>
      </c>
      <c r="C1385" s="77" t="s">
        <v>194</v>
      </c>
      <c r="D1385" s="78">
        <v>92994</v>
      </c>
      <c r="E1385" s="82" t="s">
        <v>3143</v>
      </c>
      <c r="F1385" s="80" t="s">
        <v>138</v>
      </c>
      <c r="G1385" s="101">
        <v>312</v>
      </c>
      <c r="H1385" s="81">
        <v>312</v>
      </c>
      <c r="I1385" s="116">
        <v>118.11</v>
      </c>
      <c r="J1385" s="81">
        <v>98.75</v>
      </c>
      <c r="K1385" s="116">
        <v>5.49</v>
      </c>
      <c r="L1385" s="81">
        <v>4.59</v>
      </c>
      <c r="M1385" s="81">
        <f t="shared" si="152"/>
        <v>32242.080000000002</v>
      </c>
      <c r="N1385" s="81">
        <f t="shared" si="153"/>
        <v>32242.080000000002</v>
      </c>
      <c r="O1385" s="48"/>
      <c r="P1385" s="81">
        <v>118.11</v>
      </c>
      <c r="Q1385" s="81">
        <v>5.49</v>
      </c>
      <c r="R1385" s="81">
        <v>38563.199999999997</v>
      </c>
      <c r="S1385" s="81">
        <v>38563.199999999997</v>
      </c>
      <c r="T1385" s="64">
        <f t="shared" si="147"/>
        <v>-6321.1199999999953</v>
      </c>
      <c r="U1385" s="81">
        <f t="shared" si="148"/>
        <v>30810</v>
      </c>
      <c r="V1385" s="81">
        <f t="shared" si="149"/>
        <v>1432.08</v>
      </c>
    </row>
    <row r="1386" spans="1:22" x14ac:dyDescent="0.25">
      <c r="A1386" s="51" t="s">
        <v>4537</v>
      </c>
      <c r="B1386" s="92" t="s">
        <v>2186</v>
      </c>
      <c r="C1386" s="77" t="s">
        <v>123</v>
      </c>
      <c r="D1386" s="78">
        <v>70542</v>
      </c>
      <c r="E1386" s="79" t="s">
        <v>2187</v>
      </c>
      <c r="F1386" s="80" t="s">
        <v>138</v>
      </c>
      <c r="G1386" s="101">
        <v>6</v>
      </c>
      <c r="H1386" s="81">
        <v>6</v>
      </c>
      <c r="I1386" s="116">
        <v>22.72</v>
      </c>
      <c r="J1386" s="81">
        <v>18.989999999999998</v>
      </c>
      <c r="K1386" s="116">
        <v>3.18</v>
      </c>
      <c r="L1386" s="81">
        <v>2.65</v>
      </c>
      <c r="M1386" s="81">
        <f t="shared" si="152"/>
        <v>129.84</v>
      </c>
      <c r="N1386" s="81">
        <f t="shared" si="153"/>
        <v>129.84</v>
      </c>
      <c r="O1386" s="38"/>
      <c r="P1386" s="81">
        <v>22.72</v>
      </c>
      <c r="Q1386" s="81">
        <v>3.18</v>
      </c>
      <c r="R1386" s="81">
        <v>155.4</v>
      </c>
      <c r="S1386" s="81">
        <v>155.4</v>
      </c>
      <c r="T1386" s="64">
        <f t="shared" si="147"/>
        <v>-25.560000000000002</v>
      </c>
      <c r="U1386" s="81">
        <f t="shared" si="148"/>
        <v>113.94</v>
      </c>
      <c r="V1386" s="81">
        <f t="shared" si="149"/>
        <v>15.9</v>
      </c>
    </row>
    <row r="1387" spans="1:22" x14ac:dyDescent="0.25">
      <c r="A1387" s="51" t="s">
        <v>4538</v>
      </c>
      <c r="B1387" s="92" t="s">
        <v>2188</v>
      </c>
      <c r="C1387" s="77" t="s">
        <v>123</v>
      </c>
      <c r="D1387" s="78">
        <v>70543</v>
      </c>
      <c r="E1387" s="79" t="s">
        <v>2135</v>
      </c>
      <c r="F1387" s="80" t="s">
        <v>138</v>
      </c>
      <c r="G1387" s="101">
        <v>3</v>
      </c>
      <c r="H1387" s="81">
        <v>3</v>
      </c>
      <c r="I1387" s="116">
        <v>32.93</v>
      </c>
      <c r="J1387" s="81">
        <v>27.53</v>
      </c>
      <c r="K1387" s="116">
        <v>5.98</v>
      </c>
      <c r="L1387" s="81">
        <v>4.99</v>
      </c>
      <c r="M1387" s="81">
        <f t="shared" si="152"/>
        <v>97.56</v>
      </c>
      <c r="N1387" s="81">
        <f t="shared" si="153"/>
        <v>97.56</v>
      </c>
      <c r="O1387" s="38"/>
      <c r="P1387" s="81">
        <v>32.93</v>
      </c>
      <c r="Q1387" s="81">
        <v>5.98</v>
      </c>
      <c r="R1387" s="81">
        <v>116.73</v>
      </c>
      <c r="S1387" s="81">
        <v>116.73</v>
      </c>
      <c r="T1387" s="64">
        <f t="shared" si="147"/>
        <v>-19.170000000000002</v>
      </c>
      <c r="U1387" s="81">
        <f t="shared" si="148"/>
        <v>82.59</v>
      </c>
      <c r="V1387" s="81">
        <f t="shared" si="149"/>
        <v>14.97</v>
      </c>
    </row>
    <row r="1388" spans="1:22" x14ac:dyDescent="0.25">
      <c r="A1388" s="51" t="s">
        <v>4539</v>
      </c>
      <c r="B1388" s="92" t="s">
        <v>2189</v>
      </c>
      <c r="C1388" s="77" t="s">
        <v>274</v>
      </c>
      <c r="D1388" s="86" t="s">
        <v>2190</v>
      </c>
      <c r="E1388" s="79" t="s">
        <v>2191</v>
      </c>
      <c r="F1388" s="80" t="s">
        <v>120</v>
      </c>
      <c r="G1388" s="101">
        <v>3</v>
      </c>
      <c r="H1388" s="81">
        <v>3</v>
      </c>
      <c r="I1388" s="116">
        <v>18.149999999999999</v>
      </c>
      <c r="J1388" s="81">
        <v>15.17</v>
      </c>
      <c r="K1388" s="116">
        <v>1.24</v>
      </c>
      <c r="L1388" s="81">
        <v>1.03</v>
      </c>
      <c r="M1388" s="81">
        <f t="shared" si="152"/>
        <v>48.6</v>
      </c>
      <c r="N1388" s="81">
        <f t="shared" si="153"/>
        <v>48.6</v>
      </c>
      <c r="O1388" s="38"/>
      <c r="P1388" s="81">
        <v>18.149999999999999</v>
      </c>
      <c r="Q1388" s="81">
        <v>1.24</v>
      </c>
      <c r="R1388" s="81">
        <v>58.17</v>
      </c>
      <c r="S1388" s="81">
        <v>58.17</v>
      </c>
      <c r="T1388" s="64">
        <f t="shared" si="147"/>
        <v>-9.57</v>
      </c>
      <c r="U1388" s="81">
        <f t="shared" si="148"/>
        <v>45.51</v>
      </c>
      <c r="V1388" s="81">
        <f t="shared" si="149"/>
        <v>3.09</v>
      </c>
    </row>
    <row r="1389" spans="1:22" x14ac:dyDescent="0.25">
      <c r="A1389" s="51" t="s">
        <v>4540</v>
      </c>
      <c r="B1389" s="92" t="s">
        <v>2192</v>
      </c>
      <c r="C1389" s="77" t="s">
        <v>274</v>
      </c>
      <c r="D1389" s="86" t="s">
        <v>2193</v>
      </c>
      <c r="E1389" s="79" t="s">
        <v>2194</v>
      </c>
      <c r="F1389" s="80" t="s">
        <v>120</v>
      </c>
      <c r="G1389" s="101">
        <v>3</v>
      </c>
      <c r="H1389" s="81">
        <v>3</v>
      </c>
      <c r="I1389" s="116">
        <v>17</v>
      </c>
      <c r="J1389" s="81">
        <v>14.21</v>
      </c>
      <c r="K1389" s="116">
        <v>1.24</v>
      </c>
      <c r="L1389" s="81">
        <v>1.03</v>
      </c>
      <c r="M1389" s="81">
        <f t="shared" si="152"/>
        <v>45.72</v>
      </c>
      <c r="N1389" s="81">
        <f t="shared" si="153"/>
        <v>45.72</v>
      </c>
      <c r="O1389" s="38"/>
      <c r="P1389" s="81">
        <v>17</v>
      </c>
      <c r="Q1389" s="81">
        <v>1.24</v>
      </c>
      <c r="R1389" s="81">
        <v>54.72</v>
      </c>
      <c r="S1389" s="81">
        <v>54.72</v>
      </c>
      <c r="T1389" s="64">
        <f t="shared" si="147"/>
        <v>-9</v>
      </c>
      <c r="U1389" s="81">
        <f t="shared" si="148"/>
        <v>42.63</v>
      </c>
      <c r="V1389" s="81">
        <f t="shared" si="149"/>
        <v>3.09</v>
      </c>
    </row>
    <row r="1390" spans="1:22" x14ac:dyDescent="0.25">
      <c r="A1390" s="51" t="s">
        <v>4541</v>
      </c>
      <c r="B1390" s="92" t="s">
        <v>2195</v>
      </c>
      <c r="C1390" s="77" t="s">
        <v>123</v>
      </c>
      <c r="D1390" s="78">
        <v>70791</v>
      </c>
      <c r="E1390" s="79" t="s">
        <v>2196</v>
      </c>
      <c r="F1390" s="80" t="s">
        <v>120</v>
      </c>
      <c r="G1390" s="101">
        <v>3</v>
      </c>
      <c r="H1390" s="81">
        <v>3</v>
      </c>
      <c r="I1390" s="116">
        <v>441.01</v>
      </c>
      <c r="J1390" s="81">
        <v>368.72</v>
      </c>
      <c r="K1390" s="116">
        <v>56.04</v>
      </c>
      <c r="L1390" s="81">
        <v>46.85</v>
      </c>
      <c r="M1390" s="81">
        <f t="shared" si="152"/>
        <v>1246.71</v>
      </c>
      <c r="N1390" s="81">
        <f t="shared" si="153"/>
        <v>1246.71</v>
      </c>
      <c r="O1390" s="38"/>
      <c r="P1390" s="81">
        <v>441.01</v>
      </c>
      <c r="Q1390" s="81">
        <v>56.04</v>
      </c>
      <c r="R1390" s="81">
        <v>1491.15</v>
      </c>
      <c r="S1390" s="81">
        <v>1491.15</v>
      </c>
      <c r="T1390" s="64">
        <f t="shared" si="147"/>
        <v>-244.44000000000005</v>
      </c>
      <c r="U1390" s="81">
        <f t="shared" si="148"/>
        <v>1106.1600000000001</v>
      </c>
      <c r="V1390" s="81">
        <f t="shared" si="149"/>
        <v>140.55000000000001</v>
      </c>
    </row>
    <row r="1391" spans="1:22" x14ac:dyDescent="0.3">
      <c r="A1391" s="51" t="s">
        <v>4542</v>
      </c>
      <c r="B1391" s="92" t="s">
        <v>2197</v>
      </c>
      <c r="C1391" s="77" t="s">
        <v>274</v>
      </c>
      <c r="D1391" s="86" t="s">
        <v>2198</v>
      </c>
      <c r="E1391" s="79" t="s">
        <v>2199</v>
      </c>
      <c r="F1391" s="80" t="s">
        <v>120</v>
      </c>
      <c r="G1391" s="101">
        <v>1</v>
      </c>
      <c r="H1391" s="81">
        <v>1</v>
      </c>
      <c r="I1391" s="116">
        <v>16.62</v>
      </c>
      <c r="J1391" s="81">
        <v>13.89</v>
      </c>
      <c r="K1391" s="116">
        <v>7.47</v>
      </c>
      <c r="L1391" s="81">
        <v>6.24</v>
      </c>
      <c r="M1391" s="81">
        <f t="shared" si="152"/>
        <v>20.13</v>
      </c>
      <c r="N1391" s="81">
        <f t="shared" si="153"/>
        <v>20.13</v>
      </c>
      <c r="O1391" s="48"/>
      <c r="P1391" s="81">
        <v>16.62</v>
      </c>
      <c r="Q1391" s="81">
        <v>7.47</v>
      </c>
      <c r="R1391" s="81">
        <v>24.09</v>
      </c>
      <c r="S1391" s="81">
        <v>24.09</v>
      </c>
      <c r="T1391" s="64">
        <f t="shared" si="147"/>
        <v>-3.9600000000000009</v>
      </c>
      <c r="U1391" s="81">
        <f t="shared" si="148"/>
        <v>13.89</v>
      </c>
      <c r="V1391" s="81">
        <f t="shared" si="149"/>
        <v>6.24</v>
      </c>
    </row>
    <row r="1392" spans="1:22" x14ac:dyDescent="0.25">
      <c r="A1392" s="51" t="s">
        <v>4543</v>
      </c>
      <c r="B1392" s="92" t="s">
        <v>2200</v>
      </c>
      <c r="C1392" s="77" t="s">
        <v>274</v>
      </c>
      <c r="D1392" s="86" t="s">
        <v>2201</v>
      </c>
      <c r="E1392" s="79" t="s">
        <v>2202</v>
      </c>
      <c r="F1392" s="80" t="s">
        <v>120</v>
      </c>
      <c r="G1392" s="101">
        <v>2</v>
      </c>
      <c r="H1392" s="81">
        <v>2</v>
      </c>
      <c r="I1392" s="116">
        <v>27.96</v>
      </c>
      <c r="J1392" s="81">
        <v>23.37</v>
      </c>
      <c r="K1392" s="116">
        <v>7.47</v>
      </c>
      <c r="L1392" s="81">
        <v>6.24</v>
      </c>
      <c r="M1392" s="81">
        <f t="shared" si="152"/>
        <v>59.22</v>
      </c>
      <c r="N1392" s="81">
        <f t="shared" si="153"/>
        <v>59.22</v>
      </c>
      <c r="O1392" s="38"/>
      <c r="P1392" s="81">
        <v>27.96</v>
      </c>
      <c r="Q1392" s="81">
        <v>7.47</v>
      </c>
      <c r="R1392" s="81">
        <v>70.86</v>
      </c>
      <c r="S1392" s="81">
        <v>70.86</v>
      </c>
      <c r="T1392" s="64">
        <f t="shared" si="147"/>
        <v>-11.64</v>
      </c>
      <c r="U1392" s="81">
        <f t="shared" si="148"/>
        <v>46.74</v>
      </c>
      <c r="V1392" s="81">
        <f t="shared" si="149"/>
        <v>12.48</v>
      </c>
    </row>
    <row r="1393" spans="1:22" x14ac:dyDescent="0.25">
      <c r="A1393" s="51" t="s">
        <v>4544</v>
      </c>
      <c r="B1393" s="92" t="s">
        <v>2203</v>
      </c>
      <c r="C1393" s="77" t="s">
        <v>274</v>
      </c>
      <c r="D1393" s="86" t="s">
        <v>2204</v>
      </c>
      <c r="E1393" s="79" t="s">
        <v>2205</v>
      </c>
      <c r="F1393" s="80" t="s">
        <v>120</v>
      </c>
      <c r="G1393" s="101">
        <v>1</v>
      </c>
      <c r="H1393" s="81">
        <v>1</v>
      </c>
      <c r="I1393" s="116">
        <v>13.22</v>
      </c>
      <c r="J1393" s="81">
        <v>11.05</v>
      </c>
      <c r="K1393" s="116">
        <v>7.47</v>
      </c>
      <c r="L1393" s="81">
        <v>6.24</v>
      </c>
      <c r="M1393" s="81">
        <f t="shared" si="152"/>
        <v>17.29</v>
      </c>
      <c r="N1393" s="81">
        <f t="shared" si="153"/>
        <v>17.29</v>
      </c>
      <c r="O1393" s="38"/>
      <c r="P1393" s="81">
        <v>13.22</v>
      </c>
      <c r="Q1393" s="81">
        <v>7.47</v>
      </c>
      <c r="R1393" s="81">
        <v>20.69</v>
      </c>
      <c r="S1393" s="81">
        <v>20.69</v>
      </c>
      <c r="T1393" s="64">
        <f t="shared" si="147"/>
        <v>-3.4000000000000021</v>
      </c>
      <c r="U1393" s="81">
        <f t="shared" si="148"/>
        <v>11.05</v>
      </c>
      <c r="V1393" s="81">
        <f t="shared" si="149"/>
        <v>6.24</v>
      </c>
    </row>
    <row r="1394" spans="1:22" x14ac:dyDescent="0.25">
      <c r="A1394" s="51" t="s">
        <v>4545</v>
      </c>
      <c r="B1394" s="92" t="s">
        <v>2206</v>
      </c>
      <c r="C1394" s="77" t="s">
        <v>123</v>
      </c>
      <c r="D1394" s="78">
        <v>71016</v>
      </c>
      <c r="E1394" s="79" t="s">
        <v>2207</v>
      </c>
      <c r="F1394" s="80" t="s">
        <v>120</v>
      </c>
      <c r="G1394" s="101">
        <v>16</v>
      </c>
      <c r="H1394" s="81">
        <v>16</v>
      </c>
      <c r="I1394" s="116">
        <v>6.72</v>
      </c>
      <c r="J1394" s="81">
        <v>5.61</v>
      </c>
      <c r="K1394" s="116">
        <v>14.94</v>
      </c>
      <c r="L1394" s="81">
        <v>12.49</v>
      </c>
      <c r="M1394" s="81">
        <f t="shared" si="152"/>
        <v>289.60000000000002</v>
      </c>
      <c r="N1394" s="81">
        <f t="shared" si="153"/>
        <v>289.60000000000002</v>
      </c>
      <c r="O1394" s="38"/>
      <c r="P1394" s="81">
        <v>6.72</v>
      </c>
      <c r="Q1394" s="81">
        <v>14.94</v>
      </c>
      <c r="R1394" s="81">
        <v>346.56</v>
      </c>
      <c r="S1394" s="81">
        <v>346.56</v>
      </c>
      <c r="T1394" s="64">
        <f t="shared" si="147"/>
        <v>-56.95999999999998</v>
      </c>
      <c r="U1394" s="81">
        <f t="shared" si="148"/>
        <v>89.76</v>
      </c>
      <c r="V1394" s="81">
        <f t="shared" si="149"/>
        <v>199.84</v>
      </c>
    </row>
    <row r="1395" spans="1:22" ht="24" x14ac:dyDescent="0.3">
      <c r="A1395" s="51" t="s">
        <v>4546</v>
      </c>
      <c r="B1395" s="92" t="s">
        <v>2208</v>
      </c>
      <c r="C1395" s="77" t="s">
        <v>194</v>
      </c>
      <c r="D1395" s="78">
        <v>96977</v>
      </c>
      <c r="E1395" s="82" t="s">
        <v>3144</v>
      </c>
      <c r="F1395" s="80" t="s">
        <v>138</v>
      </c>
      <c r="G1395" s="101">
        <v>30</v>
      </c>
      <c r="H1395" s="81">
        <v>30</v>
      </c>
      <c r="I1395" s="116">
        <v>56.22</v>
      </c>
      <c r="J1395" s="81">
        <v>47</v>
      </c>
      <c r="K1395" s="116">
        <v>1.25</v>
      </c>
      <c r="L1395" s="81">
        <v>1.04</v>
      </c>
      <c r="M1395" s="81">
        <f t="shared" si="152"/>
        <v>1441.2</v>
      </c>
      <c r="N1395" s="81">
        <f t="shared" si="153"/>
        <v>1441.2</v>
      </c>
      <c r="O1395" s="48"/>
      <c r="P1395" s="81">
        <v>56.22</v>
      </c>
      <c r="Q1395" s="81">
        <v>1.25</v>
      </c>
      <c r="R1395" s="81">
        <v>1724.1</v>
      </c>
      <c r="S1395" s="81">
        <v>1724.1</v>
      </c>
      <c r="T1395" s="64">
        <f t="shared" si="147"/>
        <v>-282.89999999999986</v>
      </c>
      <c r="U1395" s="81">
        <f t="shared" si="148"/>
        <v>1410</v>
      </c>
      <c r="V1395" s="81">
        <f t="shared" si="149"/>
        <v>31.2</v>
      </c>
    </row>
    <row r="1396" spans="1:22" ht="24" x14ac:dyDescent="0.3">
      <c r="A1396" s="51" t="s">
        <v>4547</v>
      </c>
      <c r="B1396" s="92" t="s">
        <v>2209</v>
      </c>
      <c r="C1396" s="77" t="s">
        <v>194</v>
      </c>
      <c r="D1396" s="78">
        <v>96974</v>
      </c>
      <c r="E1396" s="79" t="s">
        <v>2210</v>
      </c>
      <c r="F1396" s="80" t="s">
        <v>138</v>
      </c>
      <c r="G1396" s="101">
        <v>15</v>
      </c>
      <c r="H1396" s="81">
        <v>15</v>
      </c>
      <c r="I1396" s="116">
        <v>63.25</v>
      </c>
      <c r="J1396" s="81">
        <v>52.88</v>
      </c>
      <c r="K1396" s="116">
        <v>18.329999999999998</v>
      </c>
      <c r="L1396" s="81">
        <v>15.32</v>
      </c>
      <c r="M1396" s="81">
        <f t="shared" si="152"/>
        <v>1023</v>
      </c>
      <c r="N1396" s="81">
        <f t="shared" si="153"/>
        <v>1023</v>
      </c>
      <c r="O1396" s="48"/>
      <c r="P1396" s="81">
        <v>63.25</v>
      </c>
      <c r="Q1396" s="81">
        <v>18.329999999999998</v>
      </c>
      <c r="R1396" s="81">
        <v>1223.7</v>
      </c>
      <c r="S1396" s="81">
        <v>1223.7</v>
      </c>
      <c r="T1396" s="64">
        <f t="shared" si="147"/>
        <v>-200.70000000000005</v>
      </c>
      <c r="U1396" s="81">
        <f t="shared" si="148"/>
        <v>793.2</v>
      </c>
      <c r="V1396" s="81">
        <f t="shared" si="149"/>
        <v>229.8</v>
      </c>
    </row>
    <row r="1397" spans="1:22" x14ac:dyDescent="0.25">
      <c r="A1397" s="51" t="s">
        <v>4548</v>
      </c>
      <c r="B1397" s="92" t="s">
        <v>2211</v>
      </c>
      <c r="C1397" s="77" t="s">
        <v>274</v>
      </c>
      <c r="D1397" s="86" t="s">
        <v>2212</v>
      </c>
      <c r="E1397" s="79" t="s">
        <v>2213</v>
      </c>
      <c r="F1397" s="80" t="s">
        <v>120</v>
      </c>
      <c r="G1397" s="101">
        <v>4</v>
      </c>
      <c r="H1397" s="81">
        <v>4</v>
      </c>
      <c r="I1397" s="116">
        <v>283.77999999999997</v>
      </c>
      <c r="J1397" s="81">
        <v>237.26</v>
      </c>
      <c r="K1397" s="116">
        <v>17.190000000000001</v>
      </c>
      <c r="L1397" s="81">
        <v>14.37</v>
      </c>
      <c r="M1397" s="81">
        <f t="shared" si="152"/>
        <v>1006.52</v>
      </c>
      <c r="N1397" s="81">
        <f t="shared" si="153"/>
        <v>1006.52</v>
      </c>
      <c r="O1397" s="38"/>
      <c r="P1397" s="81">
        <v>283.77999999999997</v>
      </c>
      <c r="Q1397" s="81">
        <v>17.190000000000001</v>
      </c>
      <c r="R1397" s="81">
        <v>1203.8800000000001</v>
      </c>
      <c r="S1397" s="81">
        <v>1203.8800000000001</v>
      </c>
      <c r="T1397" s="64">
        <f t="shared" si="147"/>
        <v>-197.36000000000013</v>
      </c>
      <c r="U1397" s="81">
        <f t="shared" si="148"/>
        <v>949.04</v>
      </c>
      <c r="V1397" s="81">
        <f t="shared" si="149"/>
        <v>57.48</v>
      </c>
    </row>
    <row r="1398" spans="1:22" ht="24" x14ac:dyDescent="0.3">
      <c r="A1398" s="51" t="s">
        <v>4549</v>
      </c>
      <c r="B1398" s="92" t="s">
        <v>2214</v>
      </c>
      <c r="C1398" s="77" t="s">
        <v>194</v>
      </c>
      <c r="D1398" s="78">
        <v>91893</v>
      </c>
      <c r="E1398" s="79" t="s">
        <v>2215</v>
      </c>
      <c r="F1398" s="80" t="s">
        <v>120</v>
      </c>
      <c r="G1398" s="101">
        <v>1</v>
      </c>
      <c r="H1398" s="81">
        <v>1</v>
      </c>
      <c r="I1398" s="116">
        <v>5.62</v>
      </c>
      <c r="J1398" s="81">
        <v>4.6900000000000004</v>
      </c>
      <c r="K1398" s="116">
        <v>9.15</v>
      </c>
      <c r="L1398" s="81">
        <v>7.65</v>
      </c>
      <c r="M1398" s="81">
        <f t="shared" si="152"/>
        <v>12.34</v>
      </c>
      <c r="N1398" s="81">
        <f t="shared" si="153"/>
        <v>12.34</v>
      </c>
      <c r="O1398" s="48"/>
      <c r="P1398" s="81">
        <v>5.62</v>
      </c>
      <c r="Q1398" s="81">
        <v>9.15</v>
      </c>
      <c r="R1398" s="81">
        <v>14.77</v>
      </c>
      <c r="S1398" s="81">
        <v>14.77</v>
      </c>
      <c r="T1398" s="64">
        <f t="shared" si="147"/>
        <v>-2.4299999999999997</v>
      </c>
      <c r="U1398" s="81">
        <f t="shared" si="148"/>
        <v>4.6900000000000004</v>
      </c>
      <c r="V1398" s="81">
        <f t="shared" si="149"/>
        <v>7.65</v>
      </c>
    </row>
    <row r="1399" spans="1:22" x14ac:dyDescent="0.25">
      <c r="A1399" s="51" t="s">
        <v>4550</v>
      </c>
      <c r="B1399" s="92" t="s">
        <v>2216</v>
      </c>
      <c r="C1399" s="77" t="s">
        <v>123</v>
      </c>
      <c r="D1399" s="78">
        <v>71218</v>
      </c>
      <c r="E1399" s="79" t="s">
        <v>2217</v>
      </c>
      <c r="F1399" s="80" t="s">
        <v>138</v>
      </c>
      <c r="G1399" s="101">
        <v>32</v>
      </c>
      <c r="H1399" s="81">
        <v>32</v>
      </c>
      <c r="I1399" s="116">
        <v>152.09</v>
      </c>
      <c r="J1399" s="81">
        <v>127.16</v>
      </c>
      <c r="K1399" s="116">
        <v>74.72</v>
      </c>
      <c r="L1399" s="81">
        <v>62.47</v>
      </c>
      <c r="M1399" s="81">
        <f t="shared" si="152"/>
        <v>6068.16</v>
      </c>
      <c r="N1399" s="81">
        <f t="shared" si="153"/>
        <v>6068.16</v>
      </c>
      <c r="O1399" s="38"/>
      <c r="P1399" s="81">
        <v>152.09</v>
      </c>
      <c r="Q1399" s="81">
        <v>74.72</v>
      </c>
      <c r="R1399" s="81">
        <v>7257.92</v>
      </c>
      <c r="S1399" s="81">
        <v>7257.92</v>
      </c>
      <c r="T1399" s="64">
        <f t="shared" si="147"/>
        <v>-1189.7600000000002</v>
      </c>
      <c r="U1399" s="81">
        <f t="shared" si="148"/>
        <v>4069.12</v>
      </c>
      <c r="V1399" s="81">
        <f t="shared" si="149"/>
        <v>1999.04</v>
      </c>
    </row>
    <row r="1400" spans="1:22" ht="24" x14ac:dyDescent="0.3">
      <c r="A1400" s="51" t="s">
        <v>4551</v>
      </c>
      <c r="B1400" s="92" t="s">
        <v>2218</v>
      </c>
      <c r="C1400" s="77" t="s">
        <v>194</v>
      </c>
      <c r="D1400" s="78">
        <v>97670</v>
      </c>
      <c r="E1400" s="79" t="s">
        <v>2219</v>
      </c>
      <c r="F1400" s="80" t="s">
        <v>138</v>
      </c>
      <c r="G1400" s="101">
        <v>46</v>
      </c>
      <c r="H1400" s="81">
        <v>46</v>
      </c>
      <c r="I1400" s="116">
        <v>14.55</v>
      </c>
      <c r="J1400" s="81">
        <v>12.16</v>
      </c>
      <c r="K1400" s="116">
        <v>6.53</v>
      </c>
      <c r="L1400" s="81">
        <v>5.45</v>
      </c>
      <c r="M1400" s="81">
        <f t="shared" si="152"/>
        <v>810.06</v>
      </c>
      <c r="N1400" s="81">
        <f t="shared" si="153"/>
        <v>810.06</v>
      </c>
      <c r="O1400" s="48"/>
      <c r="P1400" s="81">
        <v>14.55</v>
      </c>
      <c r="Q1400" s="81">
        <v>6.53</v>
      </c>
      <c r="R1400" s="81">
        <v>969.68</v>
      </c>
      <c r="S1400" s="81">
        <v>969.68</v>
      </c>
      <c r="T1400" s="64">
        <f t="shared" si="147"/>
        <v>-159.62</v>
      </c>
      <c r="U1400" s="81">
        <f t="shared" si="148"/>
        <v>559.36</v>
      </c>
      <c r="V1400" s="81">
        <f t="shared" si="149"/>
        <v>250.7</v>
      </c>
    </row>
    <row r="1401" spans="1:22" x14ac:dyDescent="0.25">
      <c r="A1401" s="51" t="s">
        <v>4552</v>
      </c>
      <c r="B1401" s="92" t="s">
        <v>2220</v>
      </c>
      <c r="C1401" s="77" t="s">
        <v>123</v>
      </c>
      <c r="D1401" s="78">
        <v>71202</v>
      </c>
      <c r="E1401" s="79" t="s">
        <v>2032</v>
      </c>
      <c r="F1401" s="80" t="s">
        <v>138</v>
      </c>
      <c r="G1401" s="101">
        <v>6</v>
      </c>
      <c r="H1401" s="81">
        <v>6</v>
      </c>
      <c r="I1401" s="116">
        <v>8.0500000000000007</v>
      </c>
      <c r="J1401" s="81">
        <v>6.73</v>
      </c>
      <c r="K1401" s="116">
        <v>7.47</v>
      </c>
      <c r="L1401" s="81">
        <v>6.24</v>
      </c>
      <c r="M1401" s="81">
        <f t="shared" si="152"/>
        <v>77.819999999999993</v>
      </c>
      <c r="N1401" s="81">
        <f t="shared" si="153"/>
        <v>77.819999999999993</v>
      </c>
      <c r="O1401" s="38"/>
      <c r="P1401" s="81">
        <v>8.0500000000000007</v>
      </c>
      <c r="Q1401" s="81">
        <v>7.47</v>
      </c>
      <c r="R1401" s="81">
        <v>93.12</v>
      </c>
      <c r="S1401" s="81">
        <v>93.12</v>
      </c>
      <c r="T1401" s="64">
        <f t="shared" si="147"/>
        <v>-15.300000000000011</v>
      </c>
      <c r="U1401" s="81">
        <f t="shared" si="148"/>
        <v>40.380000000000003</v>
      </c>
      <c r="V1401" s="81">
        <f t="shared" si="149"/>
        <v>37.44</v>
      </c>
    </row>
    <row r="1402" spans="1:22" x14ac:dyDescent="0.25">
      <c r="A1402" s="51" t="s">
        <v>4553</v>
      </c>
      <c r="B1402" s="92" t="s">
        <v>2221</v>
      </c>
      <c r="C1402" s="77" t="s">
        <v>123</v>
      </c>
      <c r="D1402" s="78">
        <v>71271</v>
      </c>
      <c r="E1402" s="79" t="s">
        <v>2222</v>
      </c>
      <c r="F1402" s="80" t="s">
        <v>120</v>
      </c>
      <c r="G1402" s="101">
        <v>3</v>
      </c>
      <c r="H1402" s="81">
        <v>3</v>
      </c>
      <c r="I1402" s="116">
        <v>12.07</v>
      </c>
      <c r="J1402" s="81">
        <v>10.09</v>
      </c>
      <c r="K1402" s="116">
        <v>9.35</v>
      </c>
      <c r="L1402" s="81">
        <v>7.81</v>
      </c>
      <c r="M1402" s="81">
        <f t="shared" si="152"/>
        <v>53.7</v>
      </c>
      <c r="N1402" s="81">
        <f t="shared" si="153"/>
        <v>53.7</v>
      </c>
      <c r="O1402" s="38"/>
      <c r="P1402" s="81">
        <v>12.07</v>
      </c>
      <c r="Q1402" s="81">
        <v>9.35</v>
      </c>
      <c r="R1402" s="81">
        <v>64.260000000000005</v>
      </c>
      <c r="S1402" s="81">
        <v>64.260000000000005</v>
      </c>
      <c r="T1402" s="64">
        <f t="shared" si="147"/>
        <v>-10.560000000000002</v>
      </c>
      <c r="U1402" s="81">
        <f t="shared" si="148"/>
        <v>30.27</v>
      </c>
      <c r="V1402" s="81">
        <f t="shared" si="149"/>
        <v>23.43</v>
      </c>
    </row>
    <row r="1403" spans="1:22" x14ac:dyDescent="0.3">
      <c r="A1403" s="51" t="s">
        <v>4554</v>
      </c>
      <c r="B1403" s="92" t="s">
        <v>2223</v>
      </c>
      <c r="C1403" s="77" t="s">
        <v>274</v>
      </c>
      <c r="D1403" s="86" t="s">
        <v>2224</v>
      </c>
      <c r="E1403" s="79" t="s">
        <v>2225</v>
      </c>
      <c r="F1403" s="80" t="s">
        <v>138</v>
      </c>
      <c r="G1403" s="101">
        <v>4</v>
      </c>
      <c r="H1403" s="81">
        <v>4</v>
      </c>
      <c r="I1403" s="116">
        <v>4.3099999999999996</v>
      </c>
      <c r="J1403" s="81">
        <v>3.6</v>
      </c>
      <c r="K1403" s="116">
        <v>7.47</v>
      </c>
      <c r="L1403" s="81">
        <v>6.24</v>
      </c>
      <c r="M1403" s="81">
        <f t="shared" si="152"/>
        <v>39.36</v>
      </c>
      <c r="N1403" s="81">
        <f t="shared" si="153"/>
        <v>39.36</v>
      </c>
      <c r="O1403" s="48"/>
      <c r="P1403" s="81">
        <v>4.3099999999999996</v>
      </c>
      <c r="Q1403" s="81">
        <v>7.47</v>
      </c>
      <c r="R1403" s="81">
        <v>47.12</v>
      </c>
      <c r="S1403" s="81">
        <v>47.12</v>
      </c>
      <c r="T1403" s="64">
        <f t="shared" si="147"/>
        <v>-7.759999999999998</v>
      </c>
      <c r="U1403" s="81">
        <f t="shared" si="148"/>
        <v>14.4</v>
      </c>
      <c r="V1403" s="81">
        <f t="shared" si="149"/>
        <v>24.96</v>
      </c>
    </row>
    <row r="1404" spans="1:22" x14ac:dyDescent="0.25">
      <c r="A1404" s="51" t="s">
        <v>4555</v>
      </c>
      <c r="B1404" s="92" t="s">
        <v>2226</v>
      </c>
      <c r="C1404" s="77" t="s">
        <v>123</v>
      </c>
      <c r="D1404" s="78">
        <v>71365</v>
      </c>
      <c r="E1404" s="79" t="s">
        <v>2227</v>
      </c>
      <c r="F1404" s="80" t="s">
        <v>120</v>
      </c>
      <c r="G1404" s="101">
        <v>3</v>
      </c>
      <c r="H1404" s="81">
        <v>3</v>
      </c>
      <c r="I1404" s="116">
        <v>37.82</v>
      </c>
      <c r="J1404" s="81">
        <v>31.62</v>
      </c>
      <c r="K1404" s="116">
        <v>14.94</v>
      </c>
      <c r="L1404" s="81">
        <v>12.49</v>
      </c>
      <c r="M1404" s="81">
        <f t="shared" si="152"/>
        <v>132.33000000000001</v>
      </c>
      <c r="N1404" s="81">
        <f t="shared" si="153"/>
        <v>132.33000000000001</v>
      </c>
      <c r="O1404" s="38"/>
      <c r="P1404" s="81">
        <v>37.82</v>
      </c>
      <c r="Q1404" s="81">
        <v>14.94</v>
      </c>
      <c r="R1404" s="81">
        <v>158.28</v>
      </c>
      <c r="S1404" s="81">
        <v>158.28</v>
      </c>
      <c r="T1404" s="64">
        <f t="shared" si="147"/>
        <v>-25.949999999999989</v>
      </c>
      <c r="U1404" s="81">
        <f t="shared" si="148"/>
        <v>94.86</v>
      </c>
      <c r="V1404" s="81">
        <f t="shared" si="149"/>
        <v>37.47</v>
      </c>
    </row>
    <row r="1405" spans="1:22" x14ac:dyDescent="0.3">
      <c r="A1405" s="51" t="s">
        <v>4556</v>
      </c>
      <c r="B1405" s="92" t="s">
        <v>2228</v>
      </c>
      <c r="C1405" s="77" t="s">
        <v>194</v>
      </c>
      <c r="D1405" s="78">
        <v>96985</v>
      </c>
      <c r="E1405" s="79" t="s">
        <v>2229</v>
      </c>
      <c r="F1405" s="80" t="s">
        <v>120</v>
      </c>
      <c r="G1405" s="101">
        <v>8</v>
      </c>
      <c r="H1405" s="81">
        <v>8</v>
      </c>
      <c r="I1405" s="116">
        <v>76.89</v>
      </c>
      <c r="J1405" s="81">
        <v>64.28</v>
      </c>
      <c r="K1405" s="116">
        <v>9.61</v>
      </c>
      <c r="L1405" s="81">
        <v>8.0299999999999994</v>
      </c>
      <c r="M1405" s="81">
        <f t="shared" si="152"/>
        <v>578.48</v>
      </c>
      <c r="N1405" s="81">
        <f t="shared" si="153"/>
        <v>578.48</v>
      </c>
      <c r="O1405" s="48"/>
      <c r="P1405" s="81">
        <v>76.89</v>
      </c>
      <c r="Q1405" s="81">
        <v>9.61</v>
      </c>
      <c r="R1405" s="81">
        <v>692</v>
      </c>
      <c r="S1405" s="81">
        <v>692</v>
      </c>
      <c r="T1405" s="64">
        <f t="shared" si="147"/>
        <v>-113.51999999999998</v>
      </c>
      <c r="U1405" s="81">
        <f t="shared" si="148"/>
        <v>514.24</v>
      </c>
      <c r="V1405" s="81">
        <f t="shared" si="149"/>
        <v>64.239999999999995</v>
      </c>
    </row>
    <row r="1406" spans="1:22" x14ac:dyDescent="0.25">
      <c r="A1406" s="51" t="s">
        <v>4557</v>
      </c>
      <c r="B1406" s="92" t="s">
        <v>2230</v>
      </c>
      <c r="C1406" s="77" t="s">
        <v>274</v>
      </c>
      <c r="D1406" s="86" t="s">
        <v>2231</v>
      </c>
      <c r="E1406" s="79" t="s">
        <v>2232</v>
      </c>
      <c r="F1406" s="80" t="s">
        <v>138</v>
      </c>
      <c r="G1406" s="101">
        <v>3</v>
      </c>
      <c r="H1406" s="81">
        <v>3</v>
      </c>
      <c r="I1406" s="116">
        <v>9.33</v>
      </c>
      <c r="J1406" s="81">
        <v>7.8</v>
      </c>
      <c r="K1406" s="116">
        <v>14.94</v>
      </c>
      <c r="L1406" s="81">
        <v>12.49</v>
      </c>
      <c r="M1406" s="81">
        <f t="shared" si="152"/>
        <v>60.87</v>
      </c>
      <c r="N1406" s="81">
        <f t="shared" si="153"/>
        <v>60.87</v>
      </c>
      <c r="O1406" s="38"/>
      <c r="P1406" s="81">
        <v>9.33</v>
      </c>
      <c r="Q1406" s="81">
        <v>14.94</v>
      </c>
      <c r="R1406" s="81">
        <v>72.81</v>
      </c>
      <c r="S1406" s="81">
        <v>72.81</v>
      </c>
      <c r="T1406" s="64">
        <f t="shared" si="147"/>
        <v>-11.940000000000005</v>
      </c>
      <c r="U1406" s="81">
        <f t="shared" si="148"/>
        <v>23.4</v>
      </c>
      <c r="V1406" s="81">
        <f t="shared" si="149"/>
        <v>37.47</v>
      </c>
    </row>
    <row r="1407" spans="1:22" x14ac:dyDescent="0.25">
      <c r="A1407" s="51" t="s">
        <v>4558</v>
      </c>
      <c r="B1407" s="92" t="s">
        <v>2233</v>
      </c>
      <c r="C1407" s="77" t="s">
        <v>123</v>
      </c>
      <c r="D1407" s="78">
        <v>71476</v>
      </c>
      <c r="E1407" s="79" t="s">
        <v>2234</v>
      </c>
      <c r="F1407" s="80" t="s">
        <v>120</v>
      </c>
      <c r="G1407" s="101">
        <v>3</v>
      </c>
      <c r="H1407" s="81">
        <v>3</v>
      </c>
      <c r="I1407" s="116">
        <v>87.42</v>
      </c>
      <c r="J1407" s="81">
        <v>73.09</v>
      </c>
      <c r="K1407" s="116">
        <v>7.47</v>
      </c>
      <c r="L1407" s="81">
        <v>6.24</v>
      </c>
      <c r="M1407" s="81">
        <f t="shared" si="152"/>
        <v>237.99</v>
      </c>
      <c r="N1407" s="81">
        <f t="shared" si="153"/>
        <v>237.99</v>
      </c>
      <c r="O1407" s="38"/>
      <c r="P1407" s="81">
        <v>87.42</v>
      </c>
      <c r="Q1407" s="81">
        <v>7.47</v>
      </c>
      <c r="R1407" s="81">
        <v>284.67</v>
      </c>
      <c r="S1407" s="81">
        <v>284.67</v>
      </c>
      <c r="T1407" s="64">
        <f t="shared" si="147"/>
        <v>-46.680000000000007</v>
      </c>
      <c r="U1407" s="81">
        <f t="shared" si="148"/>
        <v>219.27</v>
      </c>
      <c r="V1407" s="81">
        <f t="shared" si="149"/>
        <v>18.72</v>
      </c>
    </row>
    <row r="1408" spans="1:22" x14ac:dyDescent="0.3">
      <c r="A1408" s="51" t="s">
        <v>4559</v>
      </c>
      <c r="B1408" s="92" t="s">
        <v>2235</v>
      </c>
      <c r="C1408" s="77" t="s">
        <v>274</v>
      </c>
      <c r="D1408" s="86" t="s">
        <v>2236</v>
      </c>
      <c r="E1408" s="79" t="s">
        <v>2237</v>
      </c>
      <c r="F1408" s="80" t="s">
        <v>120</v>
      </c>
      <c r="G1408" s="101">
        <v>7</v>
      </c>
      <c r="H1408" s="81">
        <v>7</v>
      </c>
      <c r="I1408" s="116">
        <v>79.739999999999995</v>
      </c>
      <c r="J1408" s="81">
        <v>66.67</v>
      </c>
      <c r="K1408" s="116">
        <v>7.47</v>
      </c>
      <c r="L1408" s="81">
        <v>6.24</v>
      </c>
      <c r="M1408" s="81">
        <f t="shared" si="152"/>
        <v>510.37</v>
      </c>
      <c r="N1408" s="81">
        <f t="shared" si="153"/>
        <v>510.37</v>
      </c>
      <c r="O1408" s="48"/>
      <c r="P1408" s="81">
        <v>79.739999999999995</v>
      </c>
      <c r="Q1408" s="81">
        <v>7.47</v>
      </c>
      <c r="R1408" s="81">
        <v>610.47</v>
      </c>
      <c r="S1408" s="81">
        <v>610.47</v>
      </c>
      <c r="T1408" s="64">
        <f t="shared" si="147"/>
        <v>-100.10000000000002</v>
      </c>
      <c r="U1408" s="81">
        <f t="shared" si="148"/>
        <v>466.69</v>
      </c>
      <c r="V1408" s="81">
        <f t="shared" si="149"/>
        <v>43.68</v>
      </c>
    </row>
    <row r="1409" spans="1:22" x14ac:dyDescent="0.25">
      <c r="A1409" s="51" t="s">
        <v>4560</v>
      </c>
      <c r="B1409" s="92" t="s">
        <v>2238</v>
      </c>
      <c r="C1409" s="77" t="s">
        <v>123</v>
      </c>
      <c r="D1409" s="78">
        <v>71510</v>
      </c>
      <c r="E1409" s="79" t="s">
        <v>2239</v>
      </c>
      <c r="F1409" s="80" t="s">
        <v>120</v>
      </c>
      <c r="G1409" s="101">
        <v>6</v>
      </c>
      <c r="H1409" s="81">
        <v>6</v>
      </c>
      <c r="I1409" s="116">
        <v>6.22</v>
      </c>
      <c r="J1409" s="81">
        <v>5.2</v>
      </c>
      <c r="K1409" s="116">
        <v>7.47</v>
      </c>
      <c r="L1409" s="81">
        <v>6.24</v>
      </c>
      <c r="M1409" s="81">
        <f t="shared" si="152"/>
        <v>68.64</v>
      </c>
      <c r="N1409" s="81">
        <f t="shared" si="153"/>
        <v>68.64</v>
      </c>
      <c r="O1409" s="38"/>
      <c r="P1409" s="81">
        <v>6.22</v>
      </c>
      <c r="Q1409" s="81">
        <v>7.47</v>
      </c>
      <c r="R1409" s="81">
        <v>82.14</v>
      </c>
      <c r="S1409" s="81">
        <v>82.14</v>
      </c>
      <c r="T1409" s="64">
        <f t="shared" si="147"/>
        <v>-13.5</v>
      </c>
      <c r="U1409" s="81">
        <f t="shared" si="148"/>
        <v>31.2</v>
      </c>
      <c r="V1409" s="81">
        <f t="shared" si="149"/>
        <v>37.44</v>
      </c>
    </row>
    <row r="1410" spans="1:22" x14ac:dyDescent="0.25">
      <c r="A1410" s="51" t="s">
        <v>4561</v>
      </c>
      <c r="B1410" s="92" t="s">
        <v>2240</v>
      </c>
      <c r="C1410" s="77" t="s">
        <v>274</v>
      </c>
      <c r="D1410" s="86" t="s">
        <v>2241</v>
      </c>
      <c r="E1410" s="79" t="s">
        <v>2242</v>
      </c>
      <c r="F1410" s="80" t="s">
        <v>120</v>
      </c>
      <c r="G1410" s="101">
        <v>2</v>
      </c>
      <c r="H1410" s="81">
        <v>2</v>
      </c>
      <c r="I1410" s="116">
        <v>46.86</v>
      </c>
      <c r="J1410" s="81">
        <v>39.17</v>
      </c>
      <c r="K1410" s="116">
        <v>5.61</v>
      </c>
      <c r="L1410" s="81">
        <v>4.6900000000000004</v>
      </c>
      <c r="M1410" s="81">
        <f t="shared" si="152"/>
        <v>87.72</v>
      </c>
      <c r="N1410" s="81">
        <f t="shared" si="153"/>
        <v>87.72</v>
      </c>
      <c r="O1410" s="38"/>
      <c r="P1410" s="81">
        <v>46.86</v>
      </c>
      <c r="Q1410" s="81">
        <v>5.61</v>
      </c>
      <c r="R1410" s="81">
        <v>104.94</v>
      </c>
      <c r="S1410" s="81">
        <v>104.94</v>
      </c>
      <c r="T1410" s="64">
        <f t="shared" si="147"/>
        <v>-17.22</v>
      </c>
      <c r="U1410" s="81">
        <f t="shared" si="148"/>
        <v>78.34</v>
      </c>
      <c r="V1410" s="81">
        <f t="shared" si="149"/>
        <v>9.3800000000000008</v>
      </c>
    </row>
    <row r="1411" spans="1:22" x14ac:dyDescent="0.25">
      <c r="A1411" s="51" t="s">
        <v>4562</v>
      </c>
      <c r="B1411" s="92" t="s">
        <v>2243</v>
      </c>
      <c r="C1411" s="77" t="s">
        <v>274</v>
      </c>
      <c r="D1411" s="86" t="s">
        <v>2244</v>
      </c>
      <c r="E1411" s="79" t="s">
        <v>2245</v>
      </c>
      <c r="F1411" s="80" t="s">
        <v>120</v>
      </c>
      <c r="G1411" s="101">
        <v>4</v>
      </c>
      <c r="H1411" s="81">
        <v>4</v>
      </c>
      <c r="I1411" s="116">
        <v>64.08</v>
      </c>
      <c r="J1411" s="81">
        <v>53.57</v>
      </c>
      <c r="K1411" s="116">
        <v>5.61</v>
      </c>
      <c r="L1411" s="81">
        <v>4.6900000000000004</v>
      </c>
      <c r="M1411" s="81">
        <f t="shared" si="152"/>
        <v>233.04</v>
      </c>
      <c r="N1411" s="81">
        <f t="shared" si="153"/>
        <v>233.04</v>
      </c>
      <c r="O1411" s="38"/>
      <c r="P1411" s="81">
        <v>64.08</v>
      </c>
      <c r="Q1411" s="81">
        <v>5.61</v>
      </c>
      <c r="R1411" s="81">
        <v>278.76</v>
      </c>
      <c r="S1411" s="81">
        <v>278.76</v>
      </c>
      <c r="T1411" s="64">
        <f t="shared" si="147"/>
        <v>-45.72</v>
      </c>
      <c r="U1411" s="81">
        <f t="shared" si="148"/>
        <v>214.28</v>
      </c>
      <c r="V1411" s="81">
        <f t="shared" si="149"/>
        <v>18.760000000000002</v>
      </c>
    </row>
    <row r="1412" spans="1:22" x14ac:dyDescent="0.25">
      <c r="A1412" s="51" t="s">
        <v>4563</v>
      </c>
      <c r="B1412" s="92" t="s">
        <v>2246</v>
      </c>
      <c r="C1412" s="77" t="s">
        <v>123</v>
      </c>
      <c r="D1412" s="78">
        <v>71795</v>
      </c>
      <c r="E1412" s="79" t="s">
        <v>2247</v>
      </c>
      <c r="F1412" s="80" t="s">
        <v>120</v>
      </c>
      <c r="G1412" s="101">
        <v>3</v>
      </c>
      <c r="H1412" s="81">
        <v>3</v>
      </c>
      <c r="I1412" s="116">
        <v>13.29</v>
      </c>
      <c r="J1412" s="81">
        <v>11.11</v>
      </c>
      <c r="K1412" s="116">
        <v>11.21</v>
      </c>
      <c r="L1412" s="81">
        <v>9.3699999999999992</v>
      </c>
      <c r="M1412" s="81">
        <f t="shared" si="152"/>
        <v>61.44</v>
      </c>
      <c r="N1412" s="81">
        <f t="shared" si="153"/>
        <v>61.44</v>
      </c>
      <c r="O1412" s="38"/>
      <c r="P1412" s="81">
        <v>13.29</v>
      </c>
      <c r="Q1412" s="81">
        <v>11.21</v>
      </c>
      <c r="R1412" s="81">
        <v>73.5</v>
      </c>
      <c r="S1412" s="81">
        <v>73.5</v>
      </c>
      <c r="T1412" s="64">
        <f t="shared" si="147"/>
        <v>-12.060000000000002</v>
      </c>
      <c r="U1412" s="81">
        <f t="shared" si="148"/>
        <v>33.33</v>
      </c>
      <c r="V1412" s="81">
        <f t="shared" si="149"/>
        <v>28.11</v>
      </c>
    </row>
    <row r="1413" spans="1:22" ht="24" x14ac:dyDescent="0.3">
      <c r="A1413" s="51" t="s">
        <v>4564</v>
      </c>
      <c r="B1413" s="92" t="s">
        <v>2248</v>
      </c>
      <c r="C1413" s="77" t="s">
        <v>123</v>
      </c>
      <c r="D1413" s="78">
        <v>71833</v>
      </c>
      <c r="E1413" s="79" t="s">
        <v>2249</v>
      </c>
      <c r="F1413" s="80" t="s">
        <v>120</v>
      </c>
      <c r="G1413" s="101">
        <v>6</v>
      </c>
      <c r="H1413" s="81">
        <v>6</v>
      </c>
      <c r="I1413" s="116">
        <v>196.43</v>
      </c>
      <c r="J1413" s="81">
        <v>164.23</v>
      </c>
      <c r="K1413" s="116">
        <v>56.04</v>
      </c>
      <c r="L1413" s="81">
        <v>46.85</v>
      </c>
      <c r="M1413" s="81">
        <f t="shared" si="152"/>
        <v>1266.48</v>
      </c>
      <c r="N1413" s="81">
        <f t="shared" si="153"/>
        <v>1266.48</v>
      </c>
      <c r="O1413" s="48"/>
      <c r="P1413" s="81">
        <v>196.43</v>
      </c>
      <c r="Q1413" s="81">
        <v>56.04</v>
      </c>
      <c r="R1413" s="81">
        <v>1514.82</v>
      </c>
      <c r="S1413" s="81">
        <v>1514.82</v>
      </c>
      <c r="T1413" s="64">
        <f t="shared" si="147"/>
        <v>-248.33999999999992</v>
      </c>
      <c r="U1413" s="81">
        <f t="shared" si="148"/>
        <v>985.38</v>
      </c>
      <c r="V1413" s="81">
        <f t="shared" si="149"/>
        <v>281.10000000000002</v>
      </c>
    </row>
    <row r="1414" spans="1:22" x14ac:dyDescent="0.25">
      <c r="A1414" s="51" t="s">
        <v>4565</v>
      </c>
      <c r="B1414" s="92" t="s">
        <v>2250</v>
      </c>
      <c r="C1414" s="77" t="s">
        <v>123</v>
      </c>
      <c r="D1414" s="78">
        <v>71841</v>
      </c>
      <c r="E1414" s="79" t="s">
        <v>2251</v>
      </c>
      <c r="F1414" s="80" t="s">
        <v>120</v>
      </c>
      <c r="G1414" s="101">
        <v>15</v>
      </c>
      <c r="H1414" s="81">
        <v>15</v>
      </c>
      <c r="I1414" s="116">
        <v>11.41</v>
      </c>
      <c r="J1414" s="81">
        <v>9.5299999999999994</v>
      </c>
      <c r="K1414" s="116">
        <v>0.25</v>
      </c>
      <c r="L1414" s="81">
        <v>0.2</v>
      </c>
      <c r="M1414" s="81">
        <f t="shared" si="152"/>
        <v>145.94999999999999</v>
      </c>
      <c r="N1414" s="81">
        <f t="shared" si="153"/>
        <v>145.94999999999999</v>
      </c>
      <c r="O1414" s="38"/>
      <c r="P1414" s="81">
        <v>11.41</v>
      </c>
      <c r="Q1414" s="81">
        <v>0.25</v>
      </c>
      <c r="R1414" s="81">
        <v>174.9</v>
      </c>
      <c r="S1414" s="81">
        <v>174.9</v>
      </c>
      <c r="T1414" s="64">
        <f t="shared" si="147"/>
        <v>-28.950000000000017</v>
      </c>
      <c r="U1414" s="81">
        <f t="shared" si="148"/>
        <v>142.94999999999999</v>
      </c>
      <c r="V1414" s="81">
        <f t="shared" si="149"/>
        <v>3</v>
      </c>
    </row>
    <row r="1415" spans="1:22" x14ac:dyDescent="0.25">
      <c r="A1415" s="51" t="s">
        <v>4566</v>
      </c>
      <c r="B1415" s="92" t="s">
        <v>2252</v>
      </c>
      <c r="C1415" s="77" t="s">
        <v>274</v>
      </c>
      <c r="D1415" s="86" t="s">
        <v>2148</v>
      </c>
      <c r="E1415" s="79" t="s">
        <v>2149</v>
      </c>
      <c r="F1415" s="80" t="s">
        <v>120</v>
      </c>
      <c r="G1415" s="101">
        <v>33</v>
      </c>
      <c r="H1415" s="81">
        <v>33</v>
      </c>
      <c r="I1415" s="116">
        <v>0.25</v>
      </c>
      <c r="J1415" s="81">
        <v>0.2</v>
      </c>
      <c r="K1415" s="116">
        <v>0.14000000000000001</v>
      </c>
      <c r="L1415" s="81">
        <v>0.11</v>
      </c>
      <c r="M1415" s="81">
        <f t="shared" si="152"/>
        <v>10.23</v>
      </c>
      <c r="N1415" s="81">
        <f t="shared" si="153"/>
        <v>10.23</v>
      </c>
      <c r="O1415" s="38"/>
      <c r="P1415" s="81">
        <v>0.25</v>
      </c>
      <c r="Q1415" s="81">
        <v>0.14000000000000001</v>
      </c>
      <c r="R1415" s="81">
        <v>12.87</v>
      </c>
      <c r="S1415" s="81">
        <v>12.87</v>
      </c>
      <c r="T1415" s="64">
        <f t="shared" si="147"/>
        <v>-2.6399999999999988</v>
      </c>
      <c r="U1415" s="81">
        <f t="shared" si="148"/>
        <v>6.6</v>
      </c>
      <c r="V1415" s="81">
        <f t="shared" si="149"/>
        <v>3.63</v>
      </c>
    </row>
    <row r="1416" spans="1:22" ht="24" x14ac:dyDescent="0.3">
      <c r="A1416" s="51" t="s">
        <v>4567</v>
      </c>
      <c r="B1416" s="92" t="s">
        <v>2253</v>
      </c>
      <c r="C1416" s="77" t="s">
        <v>274</v>
      </c>
      <c r="D1416" s="86" t="s">
        <v>2254</v>
      </c>
      <c r="E1416" s="79" t="s">
        <v>2255</v>
      </c>
      <c r="F1416" s="80" t="s">
        <v>138</v>
      </c>
      <c r="G1416" s="101">
        <v>1.8</v>
      </c>
      <c r="H1416" s="81">
        <v>1.8</v>
      </c>
      <c r="I1416" s="116">
        <v>514.62</v>
      </c>
      <c r="J1416" s="81">
        <v>430.27</v>
      </c>
      <c r="K1416" s="116">
        <v>598.37</v>
      </c>
      <c r="L1416" s="81">
        <v>500.29</v>
      </c>
      <c r="M1416" s="81">
        <f t="shared" si="152"/>
        <v>1675</v>
      </c>
      <c r="N1416" s="81">
        <f t="shared" si="153"/>
        <v>1675</v>
      </c>
      <c r="O1416" s="48"/>
      <c r="P1416" s="81">
        <v>514.62</v>
      </c>
      <c r="Q1416" s="81">
        <v>598.37</v>
      </c>
      <c r="R1416" s="81">
        <v>2003.38</v>
      </c>
      <c r="S1416" s="81">
        <v>2003.38</v>
      </c>
      <c r="T1416" s="64">
        <f t="shared" si="147"/>
        <v>-328.38000000000011</v>
      </c>
      <c r="U1416" s="81">
        <f t="shared" si="148"/>
        <v>774.48</v>
      </c>
      <c r="V1416" s="81">
        <f t="shared" si="149"/>
        <v>900.52</v>
      </c>
    </row>
    <row r="1417" spans="1:22" x14ac:dyDescent="0.25">
      <c r="A1417" s="51" t="s">
        <v>4568</v>
      </c>
      <c r="B1417" s="92" t="s">
        <v>2256</v>
      </c>
      <c r="C1417" s="77" t="s">
        <v>274</v>
      </c>
      <c r="D1417" s="86" t="s">
        <v>2257</v>
      </c>
      <c r="E1417" s="79" t="s">
        <v>2258</v>
      </c>
      <c r="F1417" s="80" t="s">
        <v>120</v>
      </c>
      <c r="G1417" s="101">
        <v>1</v>
      </c>
      <c r="H1417" s="81">
        <v>1</v>
      </c>
      <c r="I1417" s="116">
        <v>3668.98</v>
      </c>
      <c r="J1417" s="81">
        <v>3067.63</v>
      </c>
      <c r="K1417" s="116">
        <v>0</v>
      </c>
      <c r="L1417" s="81">
        <v>0</v>
      </c>
      <c r="M1417" s="81">
        <f t="shared" si="152"/>
        <v>3067.63</v>
      </c>
      <c r="N1417" s="81">
        <f t="shared" si="153"/>
        <v>3067.63</v>
      </c>
      <c r="O1417" s="38"/>
      <c r="P1417" s="81">
        <v>3668.98</v>
      </c>
      <c r="Q1417" s="81">
        <v>0</v>
      </c>
      <c r="R1417" s="81">
        <v>3668.98</v>
      </c>
      <c r="S1417" s="81">
        <v>3668.98</v>
      </c>
      <c r="T1417" s="64">
        <f t="shared" si="147"/>
        <v>-601.34999999999991</v>
      </c>
      <c r="U1417" s="81">
        <f t="shared" si="148"/>
        <v>3067.63</v>
      </c>
      <c r="V1417" s="81">
        <f t="shared" si="149"/>
        <v>0</v>
      </c>
    </row>
    <row r="1418" spans="1:22" x14ac:dyDescent="0.25">
      <c r="A1418" s="51" t="s">
        <v>4569</v>
      </c>
      <c r="B1418" s="92" t="s">
        <v>2259</v>
      </c>
      <c r="C1418" s="77" t="s">
        <v>123</v>
      </c>
      <c r="D1418" s="78">
        <v>72080</v>
      </c>
      <c r="E1418" s="79" t="s">
        <v>2260</v>
      </c>
      <c r="F1418" s="80" t="s">
        <v>142</v>
      </c>
      <c r="G1418" s="101">
        <v>4</v>
      </c>
      <c r="H1418" s="81">
        <v>4</v>
      </c>
      <c r="I1418" s="116">
        <v>200</v>
      </c>
      <c r="J1418" s="81">
        <v>167.22</v>
      </c>
      <c r="K1418" s="116">
        <v>0</v>
      </c>
      <c r="L1418" s="81">
        <v>0</v>
      </c>
      <c r="M1418" s="81">
        <f t="shared" si="152"/>
        <v>668.88</v>
      </c>
      <c r="N1418" s="81">
        <f t="shared" si="153"/>
        <v>668.88</v>
      </c>
      <c r="O1418" s="38"/>
      <c r="P1418" s="81">
        <v>200</v>
      </c>
      <c r="Q1418" s="81">
        <v>0</v>
      </c>
      <c r="R1418" s="81">
        <v>800</v>
      </c>
      <c r="S1418" s="81">
        <v>800</v>
      </c>
      <c r="T1418" s="64">
        <f t="shared" si="147"/>
        <v>-131.12</v>
      </c>
      <c r="U1418" s="81">
        <f t="shared" si="148"/>
        <v>668.88</v>
      </c>
      <c r="V1418" s="81">
        <f t="shared" si="149"/>
        <v>0</v>
      </c>
    </row>
    <row r="1419" spans="1:22" x14ac:dyDescent="0.25">
      <c r="A1419" s="51" t="s">
        <v>4570</v>
      </c>
      <c r="B1419" s="92" t="s">
        <v>2261</v>
      </c>
      <c r="C1419" s="77" t="s">
        <v>123</v>
      </c>
      <c r="D1419" s="78">
        <v>72330</v>
      </c>
      <c r="E1419" s="79" t="s">
        <v>2262</v>
      </c>
      <c r="F1419" s="80" t="s">
        <v>120</v>
      </c>
      <c r="G1419" s="101">
        <v>4</v>
      </c>
      <c r="H1419" s="81">
        <v>4</v>
      </c>
      <c r="I1419" s="116">
        <v>27.33</v>
      </c>
      <c r="J1419" s="81">
        <v>22.85</v>
      </c>
      <c r="K1419" s="116">
        <v>18.68</v>
      </c>
      <c r="L1419" s="81">
        <v>15.61</v>
      </c>
      <c r="M1419" s="81">
        <f t="shared" si="152"/>
        <v>153.84</v>
      </c>
      <c r="N1419" s="81">
        <f t="shared" si="153"/>
        <v>153.84</v>
      </c>
      <c r="O1419" s="38"/>
      <c r="P1419" s="81">
        <v>27.33</v>
      </c>
      <c r="Q1419" s="81">
        <v>18.68</v>
      </c>
      <c r="R1419" s="81">
        <v>184.04</v>
      </c>
      <c r="S1419" s="81">
        <v>184.04</v>
      </c>
      <c r="T1419" s="64">
        <f t="shared" si="147"/>
        <v>-30.199999999999989</v>
      </c>
      <c r="U1419" s="81">
        <f t="shared" si="148"/>
        <v>91.4</v>
      </c>
      <c r="V1419" s="81">
        <f t="shared" si="149"/>
        <v>62.44</v>
      </c>
    </row>
    <row r="1420" spans="1:22" x14ac:dyDescent="0.25">
      <c r="A1420" s="51" t="s">
        <v>4571</v>
      </c>
      <c r="B1420" s="92" t="s">
        <v>2263</v>
      </c>
      <c r="C1420" s="77" t="s">
        <v>123</v>
      </c>
      <c r="D1420" s="78">
        <v>72370</v>
      </c>
      <c r="E1420" s="79" t="s">
        <v>2264</v>
      </c>
      <c r="F1420" s="80" t="s">
        <v>120</v>
      </c>
      <c r="G1420" s="101">
        <v>2</v>
      </c>
      <c r="H1420" s="81">
        <v>2</v>
      </c>
      <c r="I1420" s="116">
        <v>232.75</v>
      </c>
      <c r="J1420" s="81">
        <v>194.6</v>
      </c>
      <c r="K1420" s="116">
        <v>56.04</v>
      </c>
      <c r="L1420" s="81">
        <v>46.85</v>
      </c>
      <c r="M1420" s="81">
        <f t="shared" si="152"/>
        <v>482.9</v>
      </c>
      <c r="N1420" s="81">
        <f t="shared" si="153"/>
        <v>482.9</v>
      </c>
      <c r="O1420" s="38"/>
      <c r="P1420" s="81">
        <v>232.75</v>
      </c>
      <c r="Q1420" s="81">
        <v>56.04</v>
      </c>
      <c r="R1420" s="81">
        <v>577.58000000000004</v>
      </c>
      <c r="S1420" s="81">
        <v>577.58000000000004</v>
      </c>
      <c r="T1420" s="64">
        <f t="shared" si="147"/>
        <v>-94.680000000000064</v>
      </c>
      <c r="U1420" s="81">
        <f t="shared" si="148"/>
        <v>389.2</v>
      </c>
      <c r="V1420" s="81">
        <f t="shared" si="149"/>
        <v>93.7</v>
      </c>
    </row>
    <row r="1421" spans="1:22" x14ac:dyDescent="0.25">
      <c r="A1421" s="51" t="s">
        <v>4572</v>
      </c>
      <c r="B1421" s="92" t="s">
        <v>2265</v>
      </c>
      <c r="C1421" s="77" t="s">
        <v>123</v>
      </c>
      <c r="D1421" s="78">
        <v>72372</v>
      </c>
      <c r="E1421" s="79" t="s">
        <v>2266</v>
      </c>
      <c r="F1421" s="80" t="s">
        <v>120</v>
      </c>
      <c r="G1421" s="101">
        <v>3</v>
      </c>
      <c r="H1421" s="81">
        <v>3</v>
      </c>
      <c r="I1421" s="116">
        <v>48.06</v>
      </c>
      <c r="J1421" s="81">
        <v>40.18</v>
      </c>
      <c r="K1421" s="116">
        <v>14.94</v>
      </c>
      <c r="L1421" s="81">
        <v>12.49</v>
      </c>
      <c r="M1421" s="81">
        <f t="shared" si="152"/>
        <v>158.01</v>
      </c>
      <c r="N1421" s="81">
        <f t="shared" si="153"/>
        <v>158.01</v>
      </c>
      <c r="O1421" s="38"/>
      <c r="P1421" s="81">
        <v>48.06</v>
      </c>
      <c r="Q1421" s="81">
        <v>14.94</v>
      </c>
      <c r="R1421" s="81">
        <v>189</v>
      </c>
      <c r="S1421" s="81">
        <v>189</v>
      </c>
      <c r="T1421" s="64">
        <f t="shared" ref="T1421:T1484" si="154">N1421-S1421</f>
        <v>-30.990000000000009</v>
      </c>
      <c r="U1421" s="81">
        <f t="shared" si="148"/>
        <v>120.54</v>
      </c>
      <c r="V1421" s="81">
        <f t="shared" si="149"/>
        <v>37.47</v>
      </c>
    </row>
    <row r="1422" spans="1:22" ht="36" x14ac:dyDescent="0.3">
      <c r="A1422" s="51" t="s">
        <v>4573</v>
      </c>
      <c r="B1422" s="92" t="s">
        <v>2267</v>
      </c>
      <c r="C1422" s="77" t="s">
        <v>194</v>
      </c>
      <c r="D1422" s="78">
        <v>102107</v>
      </c>
      <c r="E1422" s="79" t="s">
        <v>2268</v>
      </c>
      <c r="F1422" s="80" t="s">
        <v>120</v>
      </c>
      <c r="G1422" s="101">
        <v>1</v>
      </c>
      <c r="H1422" s="81">
        <v>1</v>
      </c>
      <c r="I1422" s="116">
        <v>30949.75</v>
      </c>
      <c r="J1422" s="81">
        <v>25877.08</v>
      </c>
      <c r="K1422" s="116">
        <v>389.57</v>
      </c>
      <c r="L1422" s="81">
        <v>325.70999999999998</v>
      </c>
      <c r="M1422" s="81">
        <f t="shared" si="152"/>
        <v>26202.79</v>
      </c>
      <c r="N1422" s="81">
        <f t="shared" si="153"/>
        <v>26202.79</v>
      </c>
      <c r="O1422" s="48"/>
      <c r="P1422" s="81">
        <v>30949.75</v>
      </c>
      <c r="Q1422" s="81">
        <v>389.57</v>
      </c>
      <c r="R1422" s="81">
        <v>31339.32</v>
      </c>
      <c r="S1422" s="81">
        <v>31339.32</v>
      </c>
      <c r="T1422" s="64">
        <f t="shared" si="154"/>
        <v>-5136.5299999999988</v>
      </c>
      <c r="U1422" s="81">
        <f t="shared" si="148"/>
        <v>25877.08</v>
      </c>
      <c r="V1422" s="81">
        <f t="shared" si="149"/>
        <v>325.70999999999998</v>
      </c>
    </row>
    <row r="1423" spans="1:22" x14ac:dyDescent="0.25">
      <c r="A1423" s="51" t="s">
        <v>4574</v>
      </c>
      <c r="B1423" s="93" t="s">
        <v>2269</v>
      </c>
      <c r="C1423" s="97"/>
      <c r="D1423" s="97"/>
      <c r="E1423" s="83" t="s">
        <v>2270</v>
      </c>
      <c r="F1423" s="97"/>
      <c r="G1423" s="102"/>
      <c r="H1423" s="84"/>
      <c r="I1423" s="115"/>
      <c r="J1423" s="84"/>
      <c r="K1423" s="115"/>
      <c r="L1423" s="84"/>
      <c r="M1423" s="85">
        <f>SUM(M1424:M1440)</f>
        <v>4357.8899999999994</v>
      </c>
      <c r="N1423" s="85">
        <f>SUM(N1424:N1440)</f>
        <v>4357.8899999999994</v>
      </c>
      <c r="O1423" s="38"/>
      <c r="P1423" s="84"/>
      <c r="Q1423" s="84"/>
      <c r="R1423" s="85">
        <v>5213.3599999999997</v>
      </c>
      <c r="S1423" s="85">
        <v>5213.3599999999997</v>
      </c>
      <c r="T1423" s="64">
        <f t="shared" si="154"/>
        <v>-855.47000000000025</v>
      </c>
      <c r="U1423" s="81">
        <f t="shared" ref="U1423:U1486" si="155">TRUNC(J1423*H1423,2)</f>
        <v>0</v>
      </c>
      <c r="V1423" s="81">
        <f t="shared" ref="V1423:V1486" si="156">TRUNC(L1423*H1423,2)</f>
        <v>0</v>
      </c>
    </row>
    <row r="1424" spans="1:22" x14ac:dyDescent="0.25">
      <c r="A1424" s="51" t="s">
        <v>4575</v>
      </c>
      <c r="B1424" s="92" t="s">
        <v>2271</v>
      </c>
      <c r="C1424" s="77" t="s">
        <v>123</v>
      </c>
      <c r="D1424" s="78">
        <v>70700</v>
      </c>
      <c r="E1424" s="79" t="s">
        <v>2272</v>
      </c>
      <c r="F1424" s="80" t="s">
        <v>120</v>
      </c>
      <c r="G1424" s="101">
        <v>1</v>
      </c>
      <c r="H1424" s="81">
        <v>1</v>
      </c>
      <c r="I1424" s="116">
        <v>223.43</v>
      </c>
      <c r="J1424" s="81">
        <v>186.8</v>
      </c>
      <c r="K1424" s="116">
        <v>74.72</v>
      </c>
      <c r="L1424" s="81">
        <v>62.47</v>
      </c>
      <c r="M1424" s="81">
        <f t="shared" ref="M1424:M1440" si="157">TRUNC(((J1424*G1424)+(L1424*G1424)),2)</f>
        <v>249.27</v>
      </c>
      <c r="N1424" s="81">
        <f t="shared" ref="N1424:N1440" si="158">TRUNC(((J1424*H1424)+(L1424*H1424)),2)</f>
        <v>249.27</v>
      </c>
      <c r="O1424" s="38"/>
      <c r="P1424" s="81">
        <v>223.43</v>
      </c>
      <c r="Q1424" s="81">
        <v>74.72</v>
      </c>
      <c r="R1424" s="81">
        <v>298.14999999999998</v>
      </c>
      <c r="S1424" s="81">
        <v>298.14999999999998</v>
      </c>
      <c r="T1424" s="64">
        <f t="shared" si="154"/>
        <v>-48.879999999999967</v>
      </c>
      <c r="U1424" s="81">
        <f t="shared" si="155"/>
        <v>186.8</v>
      </c>
      <c r="V1424" s="81">
        <f t="shared" si="156"/>
        <v>62.47</v>
      </c>
    </row>
    <row r="1425" spans="1:22" x14ac:dyDescent="0.25">
      <c r="A1425" s="51" t="s">
        <v>4576</v>
      </c>
      <c r="B1425" s="92" t="s">
        <v>2273</v>
      </c>
      <c r="C1425" s="77" t="s">
        <v>123</v>
      </c>
      <c r="D1425" s="78">
        <v>70424</v>
      </c>
      <c r="E1425" s="79" t="s">
        <v>2046</v>
      </c>
      <c r="F1425" s="80" t="s">
        <v>796</v>
      </c>
      <c r="G1425" s="101">
        <v>4</v>
      </c>
      <c r="H1425" s="81">
        <v>4</v>
      </c>
      <c r="I1425" s="116">
        <v>4.04</v>
      </c>
      <c r="J1425" s="81">
        <v>3.37</v>
      </c>
      <c r="K1425" s="116">
        <v>1.49</v>
      </c>
      <c r="L1425" s="81">
        <v>1.24</v>
      </c>
      <c r="M1425" s="81">
        <f t="shared" si="157"/>
        <v>18.440000000000001</v>
      </c>
      <c r="N1425" s="81">
        <f t="shared" si="158"/>
        <v>18.440000000000001</v>
      </c>
      <c r="O1425" s="38"/>
      <c r="P1425" s="81">
        <v>4.04</v>
      </c>
      <c r="Q1425" s="81">
        <v>1.49</v>
      </c>
      <c r="R1425" s="81">
        <v>22.12</v>
      </c>
      <c r="S1425" s="81">
        <v>22.12</v>
      </c>
      <c r="T1425" s="64">
        <f t="shared" si="154"/>
        <v>-3.6799999999999997</v>
      </c>
      <c r="U1425" s="81">
        <f t="shared" si="155"/>
        <v>13.48</v>
      </c>
      <c r="V1425" s="81">
        <f t="shared" si="156"/>
        <v>4.96</v>
      </c>
    </row>
    <row r="1426" spans="1:22" x14ac:dyDescent="0.25">
      <c r="A1426" s="51" t="s">
        <v>4577</v>
      </c>
      <c r="B1426" s="92" t="s">
        <v>2274</v>
      </c>
      <c r="C1426" s="77" t="s">
        <v>274</v>
      </c>
      <c r="D1426" s="86" t="s">
        <v>2275</v>
      </c>
      <c r="E1426" s="79" t="s">
        <v>2276</v>
      </c>
      <c r="F1426" s="80" t="s">
        <v>120</v>
      </c>
      <c r="G1426" s="101">
        <v>1</v>
      </c>
      <c r="H1426" s="81">
        <v>1</v>
      </c>
      <c r="I1426" s="116">
        <v>209.3</v>
      </c>
      <c r="J1426" s="81">
        <v>174.99</v>
      </c>
      <c r="K1426" s="116">
        <v>74.72</v>
      </c>
      <c r="L1426" s="81">
        <v>62.47</v>
      </c>
      <c r="M1426" s="81">
        <f t="shared" si="157"/>
        <v>237.46</v>
      </c>
      <c r="N1426" s="81">
        <f t="shared" si="158"/>
        <v>237.46</v>
      </c>
      <c r="O1426" s="38"/>
      <c r="P1426" s="81">
        <v>209.3</v>
      </c>
      <c r="Q1426" s="81">
        <v>74.72</v>
      </c>
      <c r="R1426" s="81">
        <v>284.02</v>
      </c>
      <c r="S1426" s="81">
        <v>284.02</v>
      </c>
      <c r="T1426" s="64">
        <f t="shared" si="154"/>
        <v>-46.559999999999974</v>
      </c>
      <c r="U1426" s="81">
        <f t="shared" si="155"/>
        <v>174.99</v>
      </c>
      <c r="V1426" s="81">
        <f t="shared" si="156"/>
        <v>62.47</v>
      </c>
    </row>
    <row r="1427" spans="1:22" x14ac:dyDescent="0.25">
      <c r="A1427" s="51" t="s">
        <v>4578</v>
      </c>
      <c r="B1427" s="92" t="s">
        <v>2277</v>
      </c>
      <c r="C1427" s="77" t="s">
        <v>123</v>
      </c>
      <c r="D1427" s="78">
        <v>70305</v>
      </c>
      <c r="E1427" s="79" t="s">
        <v>2278</v>
      </c>
      <c r="F1427" s="80" t="s">
        <v>120</v>
      </c>
      <c r="G1427" s="101">
        <v>1</v>
      </c>
      <c r="H1427" s="81">
        <v>1</v>
      </c>
      <c r="I1427" s="116">
        <v>32.049999999999997</v>
      </c>
      <c r="J1427" s="81">
        <v>26.79</v>
      </c>
      <c r="K1427" s="116">
        <v>18.68</v>
      </c>
      <c r="L1427" s="81">
        <v>15.61</v>
      </c>
      <c r="M1427" s="81">
        <f t="shared" si="157"/>
        <v>42.4</v>
      </c>
      <c r="N1427" s="81">
        <f t="shared" si="158"/>
        <v>42.4</v>
      </c>
      <c r="O1427" s="38"/>
      <c r="P1427" s="81">
        <v>32.049999999999997</v>
      </c>
      <c r="Q1427" s="81">
        <v>18.68</v>
      </c>
      <c r="R1427" s="81">
        <v>50.73</v>
      </c>
      <c r="S1427" s="81">
        <v>50.73</v>
      </c>
      <c r="T1427" s="64">
        <f t="shared" si="154"/>
        <v>-8.3299999999999983</v>
      </c>
      <c r="U1427" s="81">
        <f t="shared" si="155"/>
        <v>26.79</v>
      </c>
      <c r="V1427" s="81">
        <f t="shared" si="156"/>
        <v>15.61</v>
      </c>
    </row>
    <row r="1428" spans="1:22" x14ac:dyDescent="0.25">
      <c r="A1428" s="51" t="s">
        <v>4579</v>
      </c>
      <c r="B1428" s="92" t="s">
        <v>2279</v>
      </c>
      <c r="C1428" s="77" t="s">
        <v>123</v>
      </c>
      <c r="D1428" s="78">
        <v>70779</v>
      </c>
      <c r="E1428" s="79" t="s">
        <v>2280</v>
      </c>
      <c r="F1428" s="80" t="s">
        <v>120</v>
      </c>
      <c r="G1428" s="101">
        <v>1</v>
      </c>
      <c r="H1428" s="81">
        <v>1</v>
      </c>
      <c r="I1428" s="116">
        <v>759.37</v>
      </c>
      <c r="J1428" s="81">
        <v>634.9</v>
      </c>
      <c r="K1428" s="116">
        <v>135.79</v>
      </c>
      <c r="L1428" s="81">
        <v>113.53</v>
      </c>
      <c r="M1428" s="81">
        <f t="shared" si="157"/>
        <v>748.43</v>
      </c>
      <c r="N1428" s="81">
        <f t="shared" si="158"/>
        <v>748.43</v>
      </c>
      <c r="O1428" s="38"/>
      <c r="P1428" s="81">
        <v>759.37</v>
      </c>
      <c r="Q1428" s="81">
        <v>135.79</v>
      </c>
      <c r="R1428" s="81">
        <v>895.16</v>
      </c>
      <c r="S1428" s="81">
        <v>895.16</v>
      </c>
      <c r="T1428" s="64">
        <f t="shared" si="154"/>
        <v>-146.73000000000002</v>
      </c>
      <c r="U1428" s="81">
        <f t="shared" si="155"/>
        <v>634.9</v>
      </c>
      <c r="V1428" s="81">
        <f t="shared" si="156"/>
        <v>113.53</v>
      </c>
    </row>
    <row r="1429" spans="1:22" ht="24" x14ac:dyDescent="0.3">
      <c r="A1429" s="51" t="s">
        <v>4580</v>
      </c>
      <c r="B1429" s="92" t="s">
        <v>2281</v>
      </c>
      <c r="C1429" s="77" t="s">
        <v>194</v>
      </c>
      <c r="D1429" s="78">
        <v>93672</v>
      </c>
      <c r="E1429" s="82" t="s">
        <v>3145</v>
      </c>
      <c r="F1429" s="80" t="s">
        <v>120</v>
      </c>
      <c r="G1429" s="101">
        <v>1</v>
      </c>
      <c r="H1429" s="81">
        <v>1</v>
      </c>
      <c r="I1429" s="116">
        <v>63.88</v>
      </c>
      <c r="J1429" s="81">
        <v>53.41</v>
      </c>
      <c r="K1429" s="116">
        <v>15.4</v>
      </c>
      <c r="L1429" s="81">
        <v>12.87</v>
      </c>
      <c r="M1429" s="81">
        <f t="shared" si="157"/>
        <v>66.28</v>
      </c>
      <c r="N1429" s="81">
        <f t="shared" si="158"/>
        <v>66.28</v>
      </c>
      <c r="O1429" s="48"/>
      <c r="P1429" s="81">
        <v>63.88</v>
      </c>
      <c r="Q1429" s="81">
        <v>15.4</v>
      </c>
      <c r="R1429" s="81">
        <v>79.28</v>
      </c>
      <c r="S1429" s="81">
        <v>79.28</v>
      </c>
      <c r="T1429" s="64">
        <f t="shared" si="154"/>
        <v>-13</v>
      </c>
      <c r="U1429" s="81">
        <f t="shared" si="155"/>
        <v>53.41</v>
      </c>
      <c r="V1429" s="81">
        <f t="shared" si="156"/>
        <v>12.87</v>
      </c>
    </row>
    <row r="1430" spans="1:22" ht="24" x14ac:dyDescent="0.3">
      <c r="A1430" s="51" t="s">
        <v>4581</v>
      </c>
      <c r="B1430" s="92" t="s">
        <v>2282</v>
      </c>
      <c r="C1430" s="77" t="s">
        <v>194</v>
      </c>
      <c r="D1430" s="78">
        <v>93667</v>
      </c>
      <c r="E1430" s="79" t="s">
        <v>2283</v>
      </c>
      <c r="F1430" s="80" t="s">
        <v>120</v>
      </c>
      <c r="G1430" s="101">
        <v>3</v>
      </c>
      <c r="H1430" s="81">
        <v>3</v>
      </c>
      <c r="I1430" s="116">
        <v>58.59</v>
      </c>
      <c r="J1430" s="81">
        <v>48.98</v>
      </c>
      <c r="K1430" s="116">
        <v>3.99</v>
      </c>
      <c r="L1430" s="81">
        <v>3.33</v>
      </c>
      <c r="M1430" s="81">
        <f t="shared" si="157"/>
        <v>156.93</v>
      </c>
      <c r="N1430" s="81">
        <f t="shared" si="158"/>
        <v>156.93</v>
      </c>
      <c r="O1430" s="48"/>
      <c r="P1430" s="81">
        <v>58.59</v>
      </c>
      <c r="Q1430" s="81">
        <v>3.99</v>
      </c>
      <c r="R1430" s="81">
        <v>187.74</v>
      </c>
      <c r="S1430" s="81">
        <v>187.74</v>
      </c>
      <c r="T1430" s="64">
        <f t="shared" si="154"/>
        <v>-30.810000000000002</v>
      </c>
      <c r="U1430" s="81">
        <f t="shared" si="155"/>
        <v>146.94</v>
      </c>
      <c r="V1430" s="81">
        <f t="shared" si="156"/>
        <v>9.99</v>
      </c>
    </row>
    <row r="1431" spans="1:22" x14ac:dyDescent="0.25">
      <c r="A1431" s="51" t="s">
        <v>4582</v>
      </c>
      <c r="B1431" s="92" t="s">
        <v>2284</v>
      </c>
      <c r="C1431" s="77" t="s">
        <v>123</v>
      </c>
      <c r="D1431" s="78">
        <v>71184</v>
      </c>
      <c r="E1431" s="79" t="s">
        <v>319</v>
      </c>
      <c r="F1431" s="80" t="s">
        <v>120</v>
      </c>
      <c r="G1431" s="101">
        <v>4</v>
      </c>
      <c r="H1431" s="81">
        <v>4</v>
      </c>
      <c r="I1431" s="116">
        <v>88.98</v>
      </c>
      <c r="J1431" s="81">
        <v>74.39</v>
      </c>
      <c r="K1431" s="116">
        <v>37.36</v>
      </c>
      <c r="L1431" s="81">
        <v>31.23</v>
      </c>
      <c r="M1431" s="81">
        <f t="shared" si="157"/>
        <v>422.48</v>
      </c>
      <c r="N1431" s="81">
        <f t="shared" si="158"/>
        <v>422.48</v>
      </c>
      <c r="O1431" s="38"/>
      <c r="P1431" s="81">
        <v>88.98</v>
      </c>
      <c r="Q1431" s="81">
        <v>37.36</v>
      </c>
      <c r="R1431" s="81">
        <v>505.36</v>
      </c>
      <c r="S1431" s="81">
        <v>505.36</v>
      </c>
      <c r="T1431" s="64">
        <f t="shared" si="154"/>
        <v>-82.88</v>
      </c>
      <c r="U1431" s="81">
        <f t="shared" si="155"/>
        <v>297.56</v>
      </c>
      <c r="V1431" s="81">
        <f t="shared" si="156"/>
        <v>124.92</v>
      </c>
    </row>
    <row r="1432" spans="1:22" x14ac:dyDescent="0.3">
      <c r="A1432" s="51" t="s">
        <v>4583</v>
      </c>
      <c r="B1432" s="92" t="s">
        <v>2285</v>
      </c>
      <c r="C1432" s="77" t="s">
        <v>123</v>
      </c>
      <c r="D1432" s="78">
        <v>71063</v>
      </c>
      <c r="E1432" s="79" t="s">
        <v>2286</v>
      </c>
      <c r="F1432" s="80" t="s">
        <v>120</v>
      </c>
      <c r="G1432" s="101">
        <v>2</v>
      </c>
      <c r="H1432" s="81">
        <v>2</v>
      </c>
      <c r="I1432" s="116">
        <v>106</v>
      </c>
      <c r="J1432" s="81">
        <v>88.62</v>
      </c>
      <c r="K1432" s="116">
        <v>85.93</v>
      </c>
      <c r="L1432" s="81">
        <v>71.84</v>
      </c>
      <c r="M1432" s="81">
        <f t="shared" si="157"/>
        <v>320.92</v>
      </c>
      <c r="N1432" s="81">
        <f t="shared" si="158"/>
        <v>320.92</v>
      </c>
      <c r="O1432" s="48"/>
      <c r="P1432" s="81">
        <v>106</v>
      </c>
      <c r="Q1432" s="81">
        <v>85.93</v>
      </c>
      <c r="R1432" s="81">
        <v>383.86</v>
      </c>
      <c r="S1432" s="81">
        <v>383.86</v>
      </c>
      <c r="T1432" s="64">
        <f t="shared" si="154"/>
        <v>-62.94</v>
      </c>
      <c r="U1432" s="81">
        <f t="shared" si="155"/>
        <v>177.24</v>
      </c>
      <c r="V1432" s="81">
        <f t="shared" si="156"/>
        <v>143.68</v>
      </c>
    </row>
    <row r="1433" spans="1:22" x14ac:dyDescent="0.25">
      <c r="A1433" s="51" t="s">
        <v>4584</v>
      </c>
      <c r="B1433" s="92" t="s">
        <v>2287</v>
      </c>
      <c r="C1433" s="77" t="s">
        <v>123</v>
      </c>
      <c r="D1433" s="78">
        <v>70893</v>
      </c>
      <c r="E1433" s="79" t="s">
        <v>2288</v>
      </c>
      <c r="F1433" s="80" t="s">
        <v>120</v>
      </c>
      <c r="G1433" s="101">
        <v>1</v>
      </c>
      <c r="H1433" s="81">
        <v>1</v>
      </c>
      <c r="I1433" s="116">
        <v>328.04</v>
      </c>
      <c r="J1433" s="81">
        <v>274.27</v>
      </c>
      <c r="K1433" s="116">
        <v>108.34</v>
      </c>
      <c r="L1433" s="81">
        <v>90.58</v>
      </c>
      <c r="M1433" s="81">
        <f t="shared" si="157"/>
        <v>364.85</v>
      </c>
      <c r="N1433" s="81">
        <f t="shared" si="158"/>
        <v>364.85</v>
      </c>
      <c r="O1433" s="38"/>
      <c r="P1433" s="81">
        <v>328.04</v>
      </c>
      <c r="Q1433" s="81">
        <v>108.34</v>
      </c>
      <c r="R1433" s="81">
        <v>436.38</v>
      </c>
      <c r="S1433" s="81">
        <v>436.38</v>
      </c>
      <c r="T1433" s="64">
        <f t="shared" si="154"/>
        <v>-71.529999999999973</v>
      </c>
      <c r="U1433" s="81">
        <f t="shared" si="155"/>
        <v>274.27</v>
      </c>
      <c r="V1433" s="81">
        <f t="shared" si="156"/>
        <v>90.58</v>
      </c>
    </row>
    <row r="1434" spans="1:22" x14ac:dyDescent="0.25">
      <c r="A1434" s="51" t="s">
        <v>4585</v>
      </c>
      <c r="B1434" s="92" t="s">
        <v>2289</v>
      </c>
      <c r="C1434" s="77" t="s">
        <v>123</v>
      </c>
      <c r="D1434" s="78">
        <v>70779</v>
      </c>
      <c r="E1434" s="79" t="s">
        <v>2280</v>
      </c>
      <c r="F1434" s="80" t="s">
        <v>120</v>
      </c>
      <c r="G1434" s="101">
        <v>1</v>
      </c>
      <c r="H1434" s="81">
        <v>1</v>
      </c>
      <c r="I1434" s="116">
        <v>759.37</v>
      </c>
      <c r="J1434" s="81">
        <v>634.9</v>
      </c>
      <c r="K1434" s="116">
        <v>135.79</v>
      </c>
      <c r="L1434" s="81">
        <v>113.53</v>
      </c>
      <c r="M1434" s="81">
        <f t="shared" si="157"/>
        <v>748.43</v>
      </c>
      <c r="N1434" s="81">
        <f t="shared" si="158"/>
        <v>748.43</v>
      </c>
      <c r="O1434" s="38"/>
      <c r="P1434" s="81">
        <v>759.37</v>
      </c>
      <c r="Q1434" s="81">
        <v>135.79</v>
      </c>
      <c r="R1434" s="81">
        <v>895.16</v>
      </c>
      <c r="S1434" s="81">
        <v>895.16</v>
      </c>
      <c r="T1434" s="64">
        <f t="shared" si="154"/>
        <v>-146.73000000000002</v>
      </c>
      <c r="U1434" s="81">
        <f t="shared" si="155"/>
        <v>634.9</v>
      </c>
      <c r="V1434" s="81">
        <f t="shared" si="156"/>
        <v>113.53</v>
      </c>
    </row>
    <row r="1435" spans="1:22" x14ac:dyDescent="0.25">
      <c r="A1435" s="51" t="s">
        <v>4586</v>
      </c>
      <c r="B1435" s="92" t="s">
        <v>2290</v>
      </c>
      <c r="C1435" s="77" t="s">
        <v>123</v>
      </c>
      <c r="D1435" s="78">
        <v>81894</v>
      </c>
      <c r="E1435" s="79" t="s">
        <v>2291</v>
      </c>
      <c r="F1435" s="80" t="s">
        <v>120</v>
      </c>
      <c r="G1435" s="101">
        <v>2</v>
      </c>
      <c r="H1435" s="81">
        <v>2</v>
      </c>
      <c r="I1435" s="116">
        <v>42.03</v>
      </c>
      <c r="J1435" s="81">
        <v>35.14</v>
      </c>
      <c r="K1435" s="116">
        <v>29.89</v>
      </c>
      <c r="L1435" s="81">
        <v>24.99</v>
      </c>
      <c r="M1435" s="81">
        <f t="shared" si="157"/>
        <v>120.26</v>
      </c>
      <c r="N1435" s="81">
        <f t="shared" si="158"/>
        <v>120.26</v>
      </c>
      <c r="O1435" s="38"/>
      <c r="P1435" s="81">
        <v>42.03</v>
      </c>
      <c r="Q1435" s="81">
        <v>29.89</v>
      </c>
      <c r="R1435" s="81">
        <v>143.84</v>
      </c>
      <c r="S1435" s="81">
        <v>143.84</v>
      </c>
      <c r="T1435" s="64">
        <f t="shared" si="154"/>
        <v>-23.58</v>
      </c>
      <c r="U1435" s="81">
        <f t="shared" si="155"/>
        <v>70.28</v>
      </c>
      <c r="V1435" s="81">
        <f t="shared" si="156"/>
        <v>49.98</v>
      </c>
    </row>
    <row r="1436" spans="1:22" x14ac:dyDescent="0.25">
      <c r="A1436" s="51" t="s">
        <v>4587</v>
      </c>
      <c r="B1436" s="92" t="s">
        <v>2292</v>
      </c>
      <c r="C1436" s="77" t="s">
        <v>123</v>
      </c>
      <c r="D1436" s="78">
        <v>70561</v>
      </c>
      <c r="E1436" s="79" t="s">
        <v>2104</v>
      </c>
      <c r="F1436" s="80" t="s">
        <v>138</v>
      </c>
      <c r="G1436" s="101">
        <v>20</v>
      </c>
      <c r="H1436" s="81">
        <v>20</v>
      </c>
      <c r="I1436" s="116">
        <v>8.9700000000000006</v>
      </c>
      <c r="J1436" s="81">
        <v>7.49</v>
      </c>
      <c r="K1436" s="116">
        <v>5.08</v>
      </c>
      <c r="L1436" s="81">
        <v>4.24</v>
      </c>
      <c r="M1436" s="81">
        <f t="shared" si="157"/>
        <v>234.6</v>
      </c>
      <c r="N1436" s="81">
        <f t="shared" si="158"/>
        <v>234.6</v>
      </c>
      <c r="O1436" s="38"/>
      <c r="P1436" s="81">
        <v>8.9700000000000006</v>
      </c>
      <c r="Q1436" s="81">
        <v>5.08</v>
      </c>
      <c r="R1436" s="81">
        <v>281</v>
      </c>
      <c r="S1436" s="81">
        <v>281</v>
      </c>
      <c r="T1436" s="64">
        <f t="shared" si="154"/>
        <v>-46.400000000000006</v>
      </c>
      <c r="U1436" s="81">
        <f t="shared" si="155"/>
        <v>149.80000000000001</v>
      </c>
      <c r="V1436" s="81">
        <f t="shared" si="156"/>
        <v>84.8</v>
      </c>
    </row>
    <row r="1437" spans="1:22" x14ac:dyDescent="0.25">
      <c r="A1437" s="51" t="s">
        <v>4588</v>
      </c>
      <c r="B1437" s="92" t="s">
        <v>2293</v>
      </c>
      <c r="C1437" s="77" t="s">
        <v>123</v>
      </c>
      <c r="D1437" s="78">
        <v>71184</v>
      </c>
      <c r="E1437" s="79" t="s">
        <v>319</v>
      </c>
      <c r="F1437" s="80" t="s">
        <v>120</v>
      </c>
      <c r="G1437" s="101">
        <v>4</v>
      </c>
      <c r="H1437" s="81">
        <v>4</v>
      </c>
      <c r="I1437" s="116">
        <v>88.98</v>
      </c>
      <c r="J1437" s="81">
        <v>74.39</v>
      </c>
      <c r="K1437" s="116">
        <v>37.36</v>
      </c>
      <c r="L1437" s="81">
        <v>31.23</v>
      </c>
      <c r="M1437" s="81">
        <f t="shared" si="157"/>
        <v>422.48</v>
      </c>
      <c r="N1437" s="81">
        <f t="shared" si="158"/>
        <v>422.48</v>
      </c>
      <c r="O1437" s="38"/>
      <c r="P1437" s="81">
        <v>88.98</v>
      </c>
      <c r="Q1437" s="81">
        <v>37.36</v>
      </c>
      <c r="R1437" s="81">
        <v>505.36</v>
      </c>
      <c r="S1437" s="81">
        <v>505.36</v>
      </c>
      <c r="T1437" s="64">
        <f t="shared" si="154"/>
        <v>-82.88</v>
      </c>
      <c r="U1437" s="81">
        <f t="shared" si="155"/>
        <v>297.56</v>
      </c>
      <c r="V1437" s="81">
        <f t="shared" si="156"/>
        <v>124.92</v>
      </c>
    </row>
    <row r="1438" spans="1:22" x14ac:dyDescent="0.25">
      <c r="A1438" s="51" t="s">
        <v>4589</v>
      </c>
      <c r="B1438" s="92" t="s">
        <v>2294</v>
      </c>
      <c r="C1438" s="77" t="s">
        <v>123</v>
      </c>
      <c r="D1438" s="78">
        <v>70288</v>
      </c>
      <c r="E1438" s="79" t="s">
        <v>2295</v>
      </c>
      <c r="F1438" s="80" t="s">
        <v>120</v>
      </c>
      <c r="G1438" s="101">
        <v>4</v>
      </c>
      <c r="H1438" s="81">
        <v>4</v>
      </c>
      <c r="I1438" s="116">
        <v>8.64</v>
      </c>
      <c r="J1438" s="81">
        <v>7.22</v>
      </c>
      <c r="K1438" s="116">
        <v>8.7100000000000009</v>
      </c>
      <c r="L1438" s="81">
        <v>7.28</v>
      </c>
      <c r="M1438" s="81">
        <f t="shared" si="157"/>
        <v>58</v>
      </c>
      <c r="N1438" s="81">
        <f t="shared" si="158"/>
        <v>58</v>
      </c>
      <c r="O1438" s="38"/>
      <c r="P1438" s="81">
        <v>8.64</v>
      </c>
      <c r="Q1438" s="81">
        <v>8.7100000000000009</v>
      </c>
      <c r="R1438" s="81">
        <v>69.400000000000006</v>
      </c>
      <c r="S1438" s="81">
        <v>69.400000000000006</v>
      </c>
      <c r="T1438" s="64">
        <f t="shared" si="154"/>
        <v>-11.400000000000006</v>
      </c>
      <c r="U1438" s="81">
        <f t="shared" si="155"/>
        <v>28.88</v>
      </c>
      <c r="V1438" s="81">
        <f t="shared" si="156"/>
        <v>29.12</v>
      </c>
    </row>
    <row r="1439" spans="1:22" x14ac:dyDescent="0.25">
      <c r="A1439" s="51" t="s">
        <v>4590</v>
      </c>
      <c r="B1439" s="92" t="s">
        <v>2296</v>
      </c>
      <c r="C1439" s="77" t="s">
        <v>123</v>
      </c>
      <c r="D1439" s="78">
        <v>71744</v>
      </c>
      <c r="E1439" s="79" t="s">
        <v>2048</v>
      </c>
      <c r="F1439" s="80" t="s">
        <v>120</v>
      </c>
      <c r="G1439" s="101">
        <v>20</v>
      </c>
      <c r="H1439" s="81">
        <v>20</v>
      </c>
      <c r="I1439" s="116">
        <v>3.43</v>
      </c>
      <c r="J1439" s="81">
        <v>2.86</v>
      </c>
      <c r="K1439" s="116">
        <v>3.37</v>
      </c>
      <c r="L1439" s="81">
        <v>2.81</v>
      </c>
      <c r="M1439" s="81">
        <f t="shared" si="157"/>
        <v>113.4</v>
      </c>
      <c r="N1439" s="81">
        <f t="shared" si="158"/>
        <v>113.4</v>
      </c>
      <c r="O1439" s="38"/>
      <c r="P1439" s="81">
        <v>3.43</v>
      </c>
      <c r="Q1439" s="81">
        <v>3.37</v>
      </c>
      <c r="R1439" s="81">
        <v>136</v>
      </c>
      <c r="S1439" s="81">
        <v>136</v>
      </c>
      <c r="T1439" s="64">
        <f t="shared" si="154"/>
        <v>-22.599999999999994</v>
      </c>
      <c r="U1439" s="81">
        <f t="shared" si="155"/>
        <v>57.2</v>
      </c>
      <c r="V1439" s="81">
        <f t="shared" si="156"/>
        <v>56.2</v>
      </c>
    </row>
    <row r="1440" spans="1:22" x14ac:dyDescent="0.25">
      <c r="A1440" s="51" t="s">
        <v>4591</v>
      </c>
      <c r="B1440" s="92" t="s">
        <v>2297</v>
      </c>
      <c r="C1440" s="77" t="s">
        <v>123</v>
      </c>
      <c r="D1440" s="78">
        <v>71144</v>
      </c>
      <c r="E1440" s="79" t="s">
        <v>2298</v>
      </c>
      <c r="F1440" s="80" t="s">
        <v>120</v>
      </c>
      <c r="G1440" s="101">
        <v>2</v>
      </c>
      <c r="H1440" s="81">
        <v>2</v>
      </c>
      <c r="I1440" s="116">
        <v>5.59</v>
      </c>
      <c r="J1440" s="81">
        <v>4.67</v>
      </c>
      <c r="K1440" s="116">
        <v>14.31</v>
      </c>
      <c r="L1440" s="81">
        <v>11.96</v>
      </c>
      <c r="M1440" s="81">
        <f t="shared" si="157"/>
        <v>33.26</v>
      </c>
      <c r="N1440" s="81">
        <f t="shared" si="158"/>
        <v>33.26</v>
      </c>
      <c r="O1440" s="38"/>
      <c r="P1440" s="81">
        <v>5.59</v>
      </c>
      <c r="Q1440" s="81">
        <v>14.31</v>
      </c>
      <c r="R1440" s="81">
        <v>39.799999999999997</v>
      </c>
      <c r="S1440" s="81">
        <v>39.799999999999997</v>
      </c>
      <c r="T1440" s="64">
        <f t="shared" si="154"/>
        <v>-6.5399999999999991</v>
      </c>
      <c r="U1440" s="81">
        <f t="shared" si="155"/>
        <v>9.34</v>
      </c>
      <c r="V1440" s="81">
        <f t="shared" si="156"/>
        <v>23.92</v>
      </c>
    </row>
    <row r="1441" spans="1:22" x14ac:dyDescent="0.25">
      <c r="A1441" s="51" t="s">
        <v>4592</v>
      </c>
      <c r="B1441" s="93" t="s">
        <v>2299</v>
      </c>
      <c r="C1441" s="97"/>
      <c r="D1441" s="97"/>
      <c r="E1441" s="83" t="s">
        <v>2300</v>
      </c>
      <c r="F1441" s="97"/>
      <c r="G1441" s="102"/>
      <c r="H1441" s="84"/>
      <c r="I1441" s="115"/>
      <c r="J1441" s="84"/>
      <c r="K1441" s="115"/>
      <c r="L1441" s="84"/>
      <c r="M1441" s="85">
        <f>M1442+M1455</f>
        <v>7968.6500000000005</v>
      </c>
      <c r="N1441" s="85">
        <f>N1442+N1455</f>
        <v>7968.6500000000005</v>
      </c>
      <c r="O1441" s="38"/>
      <c r="P1441" s="84"/>
      <c r="Q1441" s="84"/>
      <c r="R1441" s="85">
        <v>9531.93</v>
      </c>
      <c r="S1441" s="85">
        <v>9531.93</v>
      </c>
      <c r="T1441" s="64">
        <f t="shared" si="154"/>
        <v>-1563.2799999999997</v>
      </c>
      <c r="U1441" s="81">
        <f t="shared" si="155"/>
        <v>0</v>
      </c>
      <c r="V1441" s="81">
        <f t="shared" si="156"/>
        <v>0</v>
      </c>
    </row>
    <row r="1442" spans="1:22" x14ac:dyDescent="0.25">
      <c r="A1442" s="51" t="s">
        <v>4593</v>
      </c>
      <c r="B1442" s="94" t="s">
        <v>2301</v>
      </c>
      <c r="C1442" s="98"/>
      <c r="D1442" s="98"/>
      <c r="E1442" s="87" t="s">
        <v>2302</v>
      </c>
      <c r="F1442" s="98"/>
      <c r="G1442" s="103"/>
      <c r="H1442" s="88"/>
      <c r="I1442" s="115"/>
      <c r="J1442" s="88"/>
      <c r="K1442" s="115"/>
      <c r="L1442" s="88"/>
      <c r="M1442" s="89">
        <f>SUM(M1443:M1454)</f>
        <v>4805.97</v>
      </c>
      <c r="N1442" s="89">
        <f>SUM(N1443:N1454)</f>
        <v>4805.97</v>
      </c>
      <c r="O1442" s="38"/>
      <c r="P1442" s="88"/>
      <c r="Q1442" s="88"/>
      <c r="R1442" s="89">
        <v>5748.86</v>
      </c>
      <c r="S1442" s="89">
        <v>5748.86</v>
      </c>
      <c r="T1442" s="64">
        <f t="shared" si="154"/>
        <v>-942.88999999999942</v>
      </c>
      <c r="U1442" s="81">
        <f t="shared" si="155"/>
        <v>0</v>
      </c>
      <c r="V1442" s="81">
        <f t="shared" si="156"/>
        <v>0</v>
      </c>
    </row>
    <row r="1443" spans="1:22" x14ac:dyDescent="0.25">
      <c r="A1443" s="51" t="s">
        <v>4594</v>
      </c>
      <c r="B1443" s="92" t="s">
        <v>2303</v>
      </c>
      <c r="C1443" s="77" t="s">
        <v>123</v>
      </c>
      <c r="D1443" s="78">
        <v>70698</v>
      </c>
      <c r="E1443" s="79" t="s">
        <v>2304</v>
      </c>
      <c r="F1443" s="80" t="s">
        <v>120</v>
      </c>
      <c r="G1443" s="101">
        <v>1</v>
      </c>
      <c r="H1443" s="81">
        <v>1</v>
      </c>
      <c r="I1443" s="116">
        <v>1387.32</v>
      </c>
      <c r="J1443" s="81">
        <v>1159.93</v>
      </c>
      <c r="K1443" s="116">
        <v>76.19</v>
      </c>
      <c r="L1443" s="81">
        <v>63.7</v>
      </c>
      <c r="M1443" s="81">
        <f t="shared" ref="M1443:M1454" si="159">TRUNC(((J1443*G1443)+(L1443*G1443)),2)</f>
        <v>1223.6300000000001</v>
      </c>
      <c r="N1443" s="81">
        <f t="shared" ref="N1443:N1454" si="160">TRUNC(((J1443*H1443)+(L1443*H1443)),2)</f>
        <v>1223.6300000000001</v>
      </c>
      <c r="O1443" s="38"/>
      <c r="P1443" s="81">
        <v>1387.32</v>
      </c>
      <c r="Q1443" s="81">
        <v>76.19</v>
      </c>
      <c r="R1443" s="81">
        <v>1463.51</v>
      </c>
      <c r="S1443" s="81">
        <v>1463.51</v>
      </c>
      <c r="T1443" s="64">
        <f t="shared" si="154"/>
        <v>-239.87999999999988</v>
      </c>
      <c r="U1443" s="81">
        <f t="shared" si="155"/>
        <v>1159.93</v>
      </c>
      <c r="V1443" s="81">
        <f t="shared" si="156"/>
        <v>63.7</v>
      </c>
    </row>
    <row r="1444" spans="1:22" x14ac:dyDescent="0.25">
      <c r="A1444" s="51" t="s">
        <v>4595</v>
      </c>
      <c r="B1444" s="92" t="s">
        <v>2305</v>
      </c>
      <c r="C1444" s="77" t="s">
        <v>123</v>
      </c>
      <c r="D1444" s="78">
        <v>71181</v>
      </c>
      <c r="E1444" s="79" t="s">
        <v>2306</v>
      </c>
      <c r="F1444" s="80" t="s">
        <v>120</v>
      </c>
      <c r="G1444" s="101">
        <v>1</v>
      </c>
      <c r="H1444" s="81">
        <v>1</v>
      </c>
      <c r="I1444" s="116">
        <v>1154.23</v>
      </c>
      <c r="J1444" s="81">
        <v>965.05</v>
      </c>
      <c r="K1444" s="116">
        <v>33.619999999999997</v>
      </c>
      <c r="L1444" s="81">
        <v>28.1</v>
      </c>
      <c r="M1444" s="81">
        <f t="shared" si="159"/>
        <v>993.15</v>
      </c>
      <c r="N1444" s="81">
        <f t="shared" si="160"/>
        <v>993.15</v>
      </c>
      <c r="O1444" s="38"/>
      <c r="P1444" s="81">
        <v>1154.23</v>
      </c>
      <c r="Q1444" s="81">
        <v>33.619999999999997</v>
      </c>
      <c r="R1444" s="81">
        <v>1187.8499999999999</v>
      </c>
      <c r="S1444" s="81">
        <v>1187.8499999999999</v>
      </c>
      <c r="T1444" s="64">
        <f t="shared" si="154"/>
        <v>-194.69999999999993</v>
      </c>
      <c r="U1444" s="81">
        <f t="shared" si="155"/>
        <v>965.05</v>
      </c>
      <c r="V1444" s="81">
        <f t="shared" si="156"/>
        <v>28.1</v>
      </c>
    </row>
    <row r="1445" spans="1:22" x14ac:dyDescent="0.25">
      <c r="A1445" s="51" t="s">
        <v>4596</v>
      </c>
      <c r="B1445" s="92" t="s">
        <v>2307</v>
      </c>
      <c r="C1445" s="77" t="s">
        <v>123</v>
      </c>
      <c r="D1445" s="78">
        <v>70263</v>
      </c>
      <c r="E1445" s="79" t="s">
        <v>2308</v>
      </c>
      <c r="F1445" s="80" t="s">
        <v>138</v>
      </c>
      <c r="G1445" s="101">
        <v>2</v>
      </c>
      <c r="H1445" s="81">
        <v>2</v>
      </c>
      <c r="I1445" s="116">
        <v>251.89</v>
      </c>
      <c r="J1445" s="81">
        <v>210.6</v>
      </c>
      <c r="K1445" s="116">
        <v>25.03</v>
      </c>
      <c r="L1445" s="81">
        <v>20.92</v>
      </c>
      <c r="M1445" s="81">
        <f t="shared" si="159"/>
        <v>463.04</v>
      </c>
      <c r="N1445" s="81">
        <f t="shared" si="160"/>
        <v>463.04</v>
      </c>
      <c r="O1445" s="38"/>
      <c r="P1445" s="81">
        <v>251.89</v>
      </c>
      <c r="Q1445" s="81">
        <v>25.03</v>
      </c>
      <c r="R1445" s="81">
        <v>553.84</v>
      </c>
      <c r="S1445" s="81">
        <v>553.84</v>
      </c>
      <c r="T1445" s="64">
        <f t="shared" si="154"/>
        <v>-90.800000000000011</v>
      </c>
      <c r="U1445" s="81">
        <f t="shared" si="155"/>
        <v>421.2</v>
      </c>
      <c r="V1445" s="81">
        <f t="shared" si="156"/>
        <v>41.84</v>
      </c>
    </row>
    <row r="1446" spans="1:22" x14ac:dyDescent="0.25">
      <c r="A1446" s="51" t="s">
        <v>4597</v>
      </c>
      <c r="B1446" s="92" t="s">
        <v>2309</v>
      </c>
      <c r="C1446" s="77" t="s">
        <v>123</v>
      </c>
      <c r="D1446" s="78">
        <v>71460</v>
      </c>
      <c r="E1446" s="79" t="s">
        <v>2310</v>
      </c>
      <c r="F1446" s="80" t="s">
        <v>120</v>
      </c>
      <c r="G1446" s="101">
        <v>10</v>
      </c>
      <c r="H1446" s="81">
        <v>10</v>
      </c>
      <c r="I1446" s="116">
        <v>8.67</v>
      </c>
      <c r="J1446" s="81">
        <v>7.24</v>
      </c>
      <c r="K1446" s="116">
        <v>11.21</v>
      </c>
      <c r="L1446" s="81">
        <v>9.3699999999999992</v>
      </c>
      <c r="M1446" s="81">
        <f t="shared" si="159"/>
        <v>166.1</v>
      </c>
      <c r="N1446" s="81">
        <f t="shared" si="160"/>
        <v>166.1</v>
      </c>
      <c r="O1446" s="38"/>
      <c r="P1446" s="81">
        <v>8.67</v>
      </c>
      <c r="Q1446" s="81">
        <v>11.21</v>
      </c>
      <c r="R1446" s="81">
        <v>198.8</v>
      </c>
      <c r="S1446" s="81">
        <v>198.8</v>
      </c>
      <c r="T1446" s="64">
        <f t="shared" si="154"/>
        <v>-32.700000000000017</v>
      </c>
      <c r="U1446" s="81">
        <f t="shared" si="155"/>
        <v>72.400000000000006</v>
      </c>
      <c r="V1446" s="81">
        <f t="shared" si="156"/>
        <v>93.7</v>
      </c>
    </row>
    <row r="1447" spans="1:22" x14ac:dyDescent="0.25">
      <c r="A1447" s="51" t="s">
        <v>4598</v>
      </c>
      <c r="B1447" s="92" t="s">
        <v>2311</v>
      </c>
      <c r="C1447" s="77" t="s">
        <v>123</v>
      </c>
      <c r="D1447" s="78">
        <v>71462</v>
      </c>
      <c r="E1447" s="79" t="s">
        <v>2312</v>
      </c>
      <c r="F1447" s="80" t="s">
        <v>120</v>
      </c>
      <c r="G1447" s="101">
        <v>24</v>
      </c>
      <c r="H1447" s="81">
        <v>24</v>
      </c>
      <c r="I1447" s="116">
        <v>11.52</v>
      </c>
      <c r="J1447" s="81">
        <v>9.6300000000000008</v>
      </c>
      <c r="K1447" s="116">
        <v>11.21</v>
      </c>
      <c r="L1447" s="81">
        <v>9.3699999999999992</v>
      </c>
      <c r="M1447" s="81">
        <f t="shared" si="159"/>
        <v>456</v>
      </c>
      <c r="N1447" s="81">
        <f t="shared" si="160"/>
        <v>456</v>
      </c>
      <c r="O1447" s="38"/>
      <c r="P1447" s="81">
        <v>11.52</v>
      </c>
      <c r="Q1447" s="81">
        <v>11.21</v>
      </c>
      <c r="R1447" s="81">
        <v>545.52</v>
      </c>
      <c r="S1447" s="81">
        <v>545.52</v>
      </c>
      <c r="T1447" s="64">
        <f t="shared" si="154"/>
        <v>-89.519999999999982</v>
      </c>
      <c r="U1447" s="81">
        <f t="shared" si="155"/>
        <v>231.12</v>
      </c>
      <c r="V1447" s="81">
        <f t="shared" si="156"/>
        <v>224.88</v>
      </c>
    </row>
    <row r="1448" spans="1:22" x14ac:dyDescent="0.25">
      <c r="A1448" s="51" t="s">
        <v>4599</v>
      </c>
      <c r="B1448" s="92" t="s">
        <v>2313</v>
      </c>
      <c r="C1448" s="77" t="s">
        <v>123</v>
      </c>
      <c r="D1448" s="78">
        <v>72545</v>
      </c>
      <c r="E1448" s="79" t="s">
        <v>2314</v>
      </c>
      <c r="F1448" s="80" t="s">
        <v>120</v>
      </c>
      <c r="G1448" s="101">
        <v>16</v>
      </c>
      <c r="H1448" s="81">
        <v>16</v>
      </c>
      <c r="I1448" s="116">
        <v>18.559999999999999</v>
      </c>
      <c r="J1448" s="81">
        <v>15.51</v>
      </c>
      <c r="K1448" s="116">
        <v>16.82</v>
      </c>
      <c r="L1448" s="81">
        <v>14.06</v>
      </c>
      <c r="M1448" s="81">
        <f t="shared" si="159"/>
        <v>473.12</v>
      </c>
      <c r="N1448" s="81">
        <f t="shared" si="160"/>
        <v>473.12</v>
      </c>
      <c r="O1448" s="38"/>
      <c r="P1448" s="81">
        <v>18.559999999999999</v>
      </c>
      <c r="Q1448" s="81">
        <v>16.82</v>
      </c>
      <c r="R1448" s="81">
        <v>566.08000000000004</v>
      </c>
      <c r="S1448" s="81">
        <v>566.08000000000004</v>
      </c>
      <c r="T1448" s="64">
        <f t="shared" si="154"/>
        <v>-92.960000000000036</v>
      </c>
      <c r="U1448" s="81">
        <f t="shared" si="155"/>
        <v>248.16</v>
      </c>
      <c r="V1448" s="81">
        <f t="shared" si="156"/>
        <v>224.96</v>
      </c>
    </row>
    <row r="1449" spans="1:22" x14ac:dyDescent="0.25">
      <c r="A1449" s="51" t="s">
        <v>4600</v>
      </c>
      <c r="B1449" s="92" t="s">
        <v>2315</v>
      </c>
      <c r="C1449" s="77" t="s">
        <v>123</v>
      </c>
      <c r="D1449" s="78">
        <v>72630</v>
      </c>
      <c r="E1449" s="79" t="s">
        <v>2316</v>
      </c>
      <c r="F1449" s="80" t="s">
        <v>138</v>
      </c>
      <c r="G1449" s="101">
        <v>3</v>
      </c>
      <c r="H1449" s="81">
        <v>3</v>
      </c>
      <c r="I1449" s="116">
        <v>9.52</v>
      </c>
      <c r="J1449" s="81">
        <v>7.95</v>
      </c>
      <c r="K1449" s="116">
        <v>11.21</v>
      </c>
      <c r="L1449" s="81">
        <v>9.3699999999999992</v>
      </c>
      <c r="M1449" s="81">
        <f t="shared" si="159"/>
        <v>51.96</v>
      </c>
      <c r="N1449" s="81">
        <f t="shared" si="160"/>
        <v>51.96</v>
      </c>
      <c r="O1449" s="38"/>
      <c r="P1449" s="81">
        <v>9.52</v>
      </c>
      <c r="Q1449" s="81">
        <v>11.21</v>
      </c>
      <c r="R1449" s="81">
        <v>62.19</v>
      </c>
      <c r="S1449" s="81">
        <v>62.19</v>
      </c>
      <c r="T1449" s="64">
        <f t="shared" si="154"/>
        <v>-10.229999999999997</v>
      </c>
      <c r="U1449" s="81">
        <f t="shared" si="155"/>
        <v>23.85</v>
      </c>
      <c r="V1449" s="81">
        <f t="shared" si="156"/>
        <v>28.11</v>
      </c>
    </row>
    <row r="1450" spans="1:22" x14ac:dyDescent="0.25">
      <c r="A1450" s="51" t="s">
        <v>4601</v>
      </c>
      <c r="B1450" s="92" t="s">
        <v>2317</v>
      </c>
      <c r="C1450" s="77" t="s">
        <v>123</v>
      </c>
      <c r="D1450" s="78">
        <v>71321</v>
      </c>
      <c r="E1450" s="79" t="s">
        <v>997</v>
      </c>
      <c r="F1450" s="80" t="s">
        <v>120</v>
      </c>
      <c r="G1450" s="101">
        <v>1</v>
      </c>
      <c r="H1450" s="81">
        <v>1</v>
      </c>
      <c r="I1450" s="116">
        <v>16.690000000000001</v>
      </c>
      <c r="J1450" s="81">
        <v>13.95</v>
      </c>
      <c r="K1450" s="116">
        <v>7.47</v>
      </c>
      <c r="L1450" s="81">
        <v>6.24</v>
      </c>
      <c r="M1450" s="81">
        <f t="shared" si="159"/>
        <v>20.190000000000001</v>
      </c>
      <c r="N1450" s="81">
        <f t="shared" si="160"/>
        <v>20.190000000000001</v>
      </c>
      <c r="O1450" s="38"/>
      <c r="P1450" s="81">
        <v>16.690000000000001</v>
      </c>
      <c r="Q1450" s="81">
        <v>7.47</v>
      </c>
      <c r="R1450" s="81">
        <v>24.16</v>
      </c>
      <c r="S1450" s="81">
        <v>24.16</v>
      </c>
      <c r="T1450" s="64">
        <f t="shared" si="154"/>
        <v>-3.9699999999999989</v>
      </c>
      <c r="U1450" s="81">
        <f t="shared" si="155"/>
        <v>13.95</v>
      </c>
      <c r="V1450" s="81">
        <f t="shared" si="156"/>
        <v>6.24</v>
      </c>
    </row>
    <row r="1451" spans="1:22" x14ac:dyDescent="0.3">
      <c r="A1451" s="51" t="s">
        <v>4602</v>
      </c>
      <c r="B1451" s="92" t="s">
        <v>2318</v>
      </c>
      <c r="C1451" s="77" t="s">
        <v>274</v>
      </c>
      <c r="D1451" s="86" t="s">
        <v>2319</v>
      </c>
      <c r="E1451" s="79" t="s">
        <v>2320</v>
      </c>
      <c r="F1451" s="80" t="s">
        <v>138</v>
      </c>
      <c r="G1451" s="101">
        <v>6</v>
      </c>
      <c r="H1451" s="81">
        <v>6</v>
      </c>
      <c r="I1451" s="116">
        <v>40</v>
      </c>
      <c r="J1451" s="81">
        <v>33.44</v>
      </c>
      <c r="K1451" s="116">
        <v>3.74</v>
      </c>
      <c r="L1451" s="81">
        <v>3.12</v>
      </c>
      <c r="M1451" s="81">
        <f t="shared" si="159"/>
        <v>219.36</v>
      </c>
      <c r="N1451" s="81">
        <f t="shared" si="160"/>
        <v>219.36</v>
      </c>
      <c r="O1451" s="48"/>
      <c r="P1451" s="81">
        <v>40</v>
      </c>
      <c r="Q1451" s="81">
        <v>3.74</v>
      </c>
      <c r="R1451" s="81">
        <v>262.44</v>
      </c>
      <c r="S1451" s="81">
        <v>262.44</v>
      </c>
      <c r="T1451" s="64">
        <f t="shared" si="154"/>
        <v>-43.079999999999984</v>
      </c>
      <c r="U1451" s="81">
        <f t="shared" si="155"/>
        <v>200.64</v>
      </c>
      <c r="V1451" s="81">
        <f t="shared" si="156"/>
        <v>18.72</v>
      </c>
    </row>
    <row r="1452" spans="1:22" ht="24" x14ac:dyDescent="0.3">
      <c r="A1452" s="51" t="s">
        <v>4603</v>
      </c>
      <c r="B1452" s="92" t="s">
        <v>2321</v>
      </c>
      <c r="C1452" s="77" t="s">
        <v>194</v>
      </c>
      <c r="D1452" s="78">
        <v>93661</v>
      </c>
      <c r="E1452" s="79" t="s">
        <v>2322</v>
      </c>
      <c r="F1452" s="80" t="s">
        <v>120</v>
      </c>
      <c r="G1452" s="101">
        <v>3</v>
      </c>
      <c r="H1452" s="81">
        <v>3</v>
      </c>
      <c r="I1452" s="116">
        <v>47.54</v>
      </c>
      <c r="J1452" s="81">
        <v>39.74</v>
      </c>
      <c r="K1452" s="116">
        <v>3.61</v>
      </c>
      <c r="L1452" s="81">
        <v>3.01</v>
      </c>
      <c r="M1452" s="81">
        <f t="shared" si="159"/>
        <v>128.25</v>
      </c>
      <c r="N1452" s="81">
        <f t="shared" si="160"/>
        <v>128.25</v>
      </c>
      <c r="O1452" s="48"/>
      <c r="P1452" s="81">
        <v>47.54</v>
      </c>
      <c r="Q1452" s="81">
        <v>3.61</v>
      </c>
      <c r="R1452" s="81">
        <v>153.44999999999999</v>
      </c>
      <c r="S1452" s="81">
        <v>153.44999999999999</v>
      </c>
      <c r="T1452" s="64">
        <f t="shared" si="154"/>
        <v>-25.199999999999989</v>
      </c>
      <c r="U1452" s="81">
        <f t="shared" si="155"/>
        <v>119.22</v>
      </c>
      <c r="V1452" s="81">
        <f t="shared" si="156"/>
        <v>9.0299999999999994</v>
      </c>
    </row>
    <row r="1453" spans="1:22" x14ac:dyDescent="0.25">
      <c r="A1453" s="51" t="s">
        <v>4604</v>
      </c>
      <c r="B1453" s="92" t="s">
        <v>2323</v>
      </c>
      <c r="C1453" s="77" t="s">
        <v>123</v>
      </c>
      <c r="D1453" s="78">
        <v>71186</v>
      </c>
      <c r="E1453" s="79" t="s">
        <v>2008</v>
      </c>
      <c r="F1453" s="80" t="s">
        <v>120</v>
      </c>
      <c r="G1453" s="101">
        <v>3</v>
      </c>
      <c r="H1453" s="81">
        <v>3</v>
      </c>
      <c r="I1453" s="116">
        <v>153.86000000000001</v>
      </c>
      <c r="J1453" s="81">
        <v>128.63999999999999</v>
      </c>
      <c r="K1453" s="116">
        <v>37.36</v>
      </c>
      <c r="L1453" s="81">
        <v>31.23</v>
      </c>
      <c r="M1453" s="81">
        <f t="shared" si="159"/>
        <v>479.61</v>
      </c>
      <c r="N1453" s="81">
        <f t="shared" si="160"/>
        <v>479.61</v>
      </c>
      <c r="O1453" s="38"/>
      <c r="P1453" s="81">
        <v>153.86000000000001</v>
      </c>
      <c r="Q1453" s="81">
        <v>37.36</v>
      </c>
      <c r="R1453" s="81">
        <v>573.66</v>
      </c>
      <c r="S1453" s="81">
        <v>573.66</v>
      </c>
      <c r="T1453" s="64">
        <f t="shared" si="154"/>
        <v>-94.049999999999955</v>
      </c>
      <c r="U1453" s="81">
        <f t="shared" si="155"/>
        <v>385.92</v>
      </c>
      <c r="V1453" s="81">
        <f t="shared" si="156"/>
        <v>93.69</v>
      </c>
    </row>
    <row r="1454" spans="1:22" ht="24" x14ac:dyDescent="0.3">
      <c r="A1454" s="51" t="s">
        <v>4605</v>
      </c>
      <c r="B1454" s="92" t="s">
        <v>2324</v>
      </c>
      <c r="C1454" s="77" t="s">
        <v>274</v>
      </c>
      <c r="D1454" s="86" t="s">
        <v>2325</v>
      </c>
      <c r="E1454" s="82" t="s">
        <v>3146</v>
      </c>
      <c r="F1454" s="80" t="s">
        <v>125</v>
      </c>
      <c r="G1454" s="101">
        <v>0.7</v>
      </c>
      <c r="H1454" s="81">
        <v>0.7</v>
      </c>
      <c r="I1454" s="116">
        <v>194.91</v>
      </c>
      <c r="J1454" s="81">
        <v>162.96</v>
      </c>
      <c r="K1454" s="116">
        <v>29.89</v>
      </c>
      <c r="L1454" s="81">
        <v>24.99</v>
      </c>
      <c r="M1454" s="81">
        <f t="shared" si="159"/>
        <v>131.56</v>
      </c>
      <c r="N1454" s="81">
        <f t="shared" si="160"/>
        <v>131.56</v>
      </c>
      <c r="O1454" s="48"/>
      <c r="P1454" s="81">
        <v>194.91</v>
      </c>
      <c r="Q1454" s="81">
        <v>29.89</v>
      </c>
      <c r="R1454" s="81">
        <v>157.36000000000001</v>
      </c>
      <c r="S1454" s="81">
        <v>157.36000000000001</v>
      </c>
      <c r="T1454" s="64">
        <f t="shared" si="154"/>
        <v>-25.800000000000011</v>
      </c>
      <c r="U1454" s="81">
        <f t="shared" si="155"/>
        <v>114.07</v>
      </c>
      <c r="V1454" s="81">
        <f t="shared" si="156"/>
        <v>17.489999999999998</v>
      </c>
    </row>
    <row r="1455" spans="1:22" x14ac:dyDescent="0.25">
      <c r="A1455" s="51" t="s">
        <v>4606</v>
      </c>
      <c r="B1455" s="94" t="s">
        <v>2326</v>
      </c>
      <c r="C1455" s="98"/>
      <c r="D1455" s="98"/>
      <c r="E1455" s="87" t="s">
        <v>2327</v>
      </c>
      <c r="F1455" s="98"/>
      <c r="G1455" s="103"/>
      <c r="H1455" s="88"/>
      <c r="I1455" s="115"/>
      <c r="J1455" s="88"/>
      <c r="K1455" s="115"/>
      <c r="L1455" s="88"/>
      <c r="M1455" s="89">
        <f>SUM(M1456:M1466)</f>
        <v>3162.6800000000003</v>
      </c>
      <c r="N1455" s="89">
        <f>SUM(N1456:N1466)</f>
        <v>3162.6800000000003</v>
      </c>
      <c r="O1455" s="38"/>
      <c r="P1455" s="88"/>
      <c r="Q1455" s="88"/>
      <c r="R1455" s="89">
        <v>3783.07</v>
      </c>
      <c r="S1455" s="89">
        <v>3783.07</v>
      </c>
      <c r="T1455" s="64">
        <f t="shared" si="154"/>
        <v>-620.38999999999987</v>
      </c>
      <c r="U1455" s="81">
        <f t="shared" si="155"/>
        <v>0</v>
      </c>
      <c r="V1455" s="81">
        <f t="shared" si="156"/>
        <v>0</v>
      </c>
    </row>
    <row r="1456" spans="1:22" x14ac:dyDescent="0.25">
      <c r="A1456" s="51" t="s">
        <v>4607</v>
      </c>
      <c r="B1456" s="92" t="s">
        <v>2328</v>
      </c>
      <c r="C1456" s="77" t="s">
        <v>123</v>
      </c>
      <c r="D1456" s="78">
        <v>70706</v>
      </c>
      <c r="E1456" s="79" t="s">
        <v>2329</v>
      </c>
      <c r="F1456" s="80" t="s">
        <v>120</v>
      </c>
      <c r="G1456" s="101">
        <v>1</v>
      </c>
      <c r="H1456" s="81">
        <v>1</v>
      </c>
      <c r="I1456" s="116">
        <v>675.58</v>
      </c>
      <c r="J1456" s="81">
        <v>564.85</v>
      </c>
      <c r="K1456" s="116">
        <v>74.72</v>
      </c>
      <c r="L1456" s="81">
        <v>62.47</v>
      </c>
      <c r="M1456" s="81">
        <f t="shared" ref="M1456:M1466" si="161">TRUNC(((J1456*G1456)+(L1456*G1456)),2)</f>
        <v>627.32000000000005</v>
      </c>
      <c r="N1456" s="81">
        <f t="shared" ref="N1456:N1466" si="162">TRUNC(((J1456*H1456)+(L1456*H1456)),2)</f>
        <v>627.32000000000005</v>
      </c>
      <c r="O1456" s="38"/>
      <c r="P1456" s="81">
        <v>675.58</v>
      </c>
      <c r="Q1456" s="81">
        <v>74.72</v>
      </c>
      <c r="R1456" s="81">
        <v>750.3</v>
      </c>
      <c r="S1456" s="81">
        <v>750.3</v>
      </c>
      <c r="T1456" s="64">
        <f t="shared" si="154"/>
        <v>-122.9799999999999</v>
      </c>
      <c r="U1456" s="81">
        <f t="shared" si="155"/>
        <v>564.85</v>
      </c>
      <c r="V1456" s="81">
        <f t="shared" si="156"/>
        <v>62.47</v>
      </c>
    </row>
    <row r="1457" spans="1:22" x14ac:dyDescent="0.25">
      <c r="A1457" s="51" t="s">
        <v>4608</v>
      </c>
      <c r="B1457" s="92" t="s">
        <v>2330</v>
      </c>
      <c r="C1457" s="77" t="s">
        <v>123</v>
      </c>
      <c r="D1457" s="78">
        <v>71181</v>
      </c>
      <c r="E1457" s="79" t="s">
        <v>2306</v>
      </c>
      <c r="F1457" s="80" t="s">
        <v>120</v>
      </c>
      <c r="G1457" s="101">
        <v>1</v>
      </c>
      <c r="H1457" s="81">
        <v>1</v>
      </c>
      <c r="I1457" s="116">
        <v>1154.23</v>
      </c>
      <c r="J1457" s="81">
        <v>965.05</v>
      </c>
      <c r="K1457" s="116">
        <v>33.619999999999997</v>
      </c>
      <c r="L1457" s="81">
        <v>28.1</v>
      </c>
      <c r="M1457" s="81">
        <f t="shared" si="161"/>
        <v>993.15</v>
      </c>
      <c r="N1457" s="81">
        <f t="shared" si="162"/>
        <v>993.15</v>
      </c>
      <c r="O1457" s="38"/>
      <c r="P1457" s="81">
        <v>1154.23</v>
      </c>
      <c r="Q1457" s="81">
        <v>33.619999999999997</v>
      </c>
      <c r="R1457" s="81">
        <v>1187.8499999999999</v>
      </c>
      <c r="S1457" s="81">
        <v>1187.8499999999999</v>
      </c>
      <c r="T1457" s="64">
        <f t="shared" si="154"/>
        <v>-194.69999999999993</v>
      </c>
      <c r="U1457" s="81">
        <f t="shared" si="155"/>
        <v>965.05</v>
      </c>
      <c r="V1457" s="81">
        <f t="shared" si="156"/>
        <v>28.1</v>
      </c>
    </row>
    <row r="1458" spans="1:22" x14ac:dyDescent="0.25">
      <c r="A1458" s="51" t="s">
        <v>4609</v>
      </c>
      <c r="B1458" s="92" t="s">
        <v>2331</v>
      </c>
      <c r="C1458" s="77" t="s">
        <v>123</v>
      </c>
      <c r="D1458" s="78">
        <v>70263</v>
      </c>
      <c r="E1458" s="79" t="s">
        <v>2308</v>
      </c>
      <c r="F1458" s="80" t="s">
        <v>138</v>
      </c>
      <c r="G1458" s="101">
        <v>1</v>
      </c>
      <c r="H1458" s="81">
        <v>1</v>
      </c>
      <c r="I1458" s="116">
        <v>251.89</v>
      </c>
      <c r="J1458" s="81">
        <v>210.6</v>
      </c>
      <c r="K1458" s="116">
        <v>25.03</v>
      </c>
      <c r="L1458" s="81">
        <v>20.92</v>
      </c>
      <c r="M1458" s="81">
        <f t="shared" si="161"/>
        <v>231.52</v>
      </c>
      <c r="N1458" s="81">
        <f t="shared" si="162"/>
        <v>231.52</v>
      </c>
      <c r="O1458" s="38"/>
      <c r="P1458" s="81">
        <v>251.89</v>
      </c>
      <c r="Q1458" s="81">
        <v>25.03</v>
      </c>
      <c r="R1458" s="81">
        <v>276.92</v>
      </c>
      <c r="S1458" s="81">
        <v>276.92</v>
      </c>
      <c r="T1458" s="64">
        <f t="shared" si="154"/>
        <v>-45.400000000000006</v>
      </c>
      <c r="U1458" s="81">
        <f t="shared" si="155"/>
        <v>210.6</v>
      </c>
      <c r="V1458" s="81">
        <f t="shared" si="156"/>
        <v>20.92</v>
      </c>
    </row>
    <row r="1459" spans="1:22" x14ac:dyDescent="0.25">
      <c r="A1459" s="51" t="s">
        <v>4610</v>
      </c>
      <c r="B1459" s="92" t="s">
        <v>2332</v>
      </c>
      <c r="C1459" s="77" t="s">
        <v>123</v>
      </c>
      <c r="D1459" s="78">
        <v>71460</v>
      </c>
      <c r="E1459" s="79" t="s">
        <v>2310</v>
      </c>
      <c r="F1459" s="80" t="s">
        <v>120</v>
      </c>
      <c r="G1459" s="101">
        <v>4</v>
      </c>
      <c r="H1459" s="81">
        <v>4</v>
      </c>
      <c r="I1459" s="116">
        <v>8.67</v>
      </c>
      <c r="J1459" s="81">
        <v>7.24</v>
      </c>
      <c r="K1459" s="116">
        <v>11.21</v>
      </c>
      <c r="L1459" s="81">
        <v>9.3699999999999992</v>
      </c>
      <c r="M1459" s="81">
        <f t="shared" si="161"/>
        <v>66.44</v>
      </c>
      <c r="N1459" s="81">
        <f t="shared" si="162"/>
        <v>66.44</v>
      </c>
      <c r="O1459" s="38"/>
      <c r="P1459" s="81">
        <v>8.67</v>
      </c>
      <c r="Q1459" s="81">
        <v>11.21</v>
      </c>
      <c r="R1459" s="81">
        <v>79.52</v>
      </c>
      <c r="S1459" s="81">
        <v>79.52</v>
      </c>
      <c r="T1459" s="64">
        <f t="shared" si="154"/>
        <v>-13.079999999999998</v>
      </c>
      <c r="U1459" s="81">
        <f t="shared" si="155"/>
        <v>28.96</v>
      </c>
      <c r="V1459" s="81">
        <f t="shared" si="156"/>
        <v>37.479999999999997</v>
      </c>
    </row>
    <row r="1460" spans="1:22" x14ac:dyDescent="0.25">
      <c r="A1460" s="51" t="s">
        <v>4611</v>
      </c>
      <c r="B1460" s="92" t="s">
        <v>2333</v>
      </c>
      <c r="C1460" s="77" t="s">
        <v>123</v>
      </c>
      <c r="D1460" s="78">
        <v>71462</v>
      </c>
      <c r="E1460" s="79" t="s">
        <v>2312</v>
      </c>
      <c r="F1460" s="80" t="s">
        <v>120</v>
      </c>
      <c r="G1460" s="101">
        <v>12</v>
      </c>
      <c r="H1460" s="81">
        <v>12</v>
      </c>
      <c r="I1460" s="116">
        <v>11.52</v>
      </c>
      <c r="J1460" s="81">
        <v>9.6300000000000008</v>
      </c>
      <c r="K1460" s="116">
        <v>11.21</v>
      </c>
      <c r="L1460" s="81">
        <v>9.3699999999999992</v>
      </c>
      <c r="M1460" s="81">
        <f t="shared" si="161"/>
        <v>228</v>
      </c>
      <c r="N1460" s="81">
        <f t="shared" si="162"/>
        <v>228</v>
      </c>
      <c r="O1460" s="38"/>
      <c r="P1460" s="81">
        <v>11.52</v>
      </c>
      <c r="Q1460" s="81">
        <v>11.21</v>
      </c>
      <c r="R1460" s="81">
        <v>272.76</v>
      </c>
      <c r="S1460" s="81">
        <v>272.76</v>
      </c>
      <c r="T1460" s="64">
        <f t="shared" si="154"/>
        <v>-44.759999999999991</v>
      </c>
      <c r="U1460" s="81">
        <f t="shared" si="155"/>
        <v>115.56</v>
      </c>
      <c r="V1460" s="81">
        <f t="shared" si="156"/>
        <v>112.44</v>
      </c>
    </row>
    <row r="1461" spans="1:22" x14ac:dyDescent="0.25">
      <c r="A1461" s="51" t="s">
        <v>4612</v>
      </c>
      <c r="B1461" s="92" t="s">
        <v>2334</v>
      </c>
      <c r="C1461" s="77" t="s">
        <v>123</v>
      </c>
      <c r="D1461" s="78">
        <v>72545</v>
      </c>
      <c r="E1461" s="79" t="s">
        <v>2314</v>
      </c>
      <c r="F1461" s="80" t="s">
        <v>120</v>
      </c>
      <c r="G1461" s="101">
        <v>10</v>
      </c>
      <c r="H1461" s="81">
        <v>10</v>
      </c>
      <c r="I1461" s="116">
        <v>18.559999999999999</v>
      </c>
      <c r="J1461" s="81">
        <v>15.51</v>
      </c>
      <c r="K1461" s="116">
        <v>16.82</v>
      </c>
      <c r="L1461" s="81">
        <v>14.06</v>
      </c>
      <c r="M1461" s="81">
        <f t="shared" si="161"/>
        <v>295.7</v>
      </c>
      <c r="N1461" s="81">
        <f t="shared" si="162"/>
        <v>295.7</v>
      </c>
      <c r="O1461" s="38"/>
      <c r="P1461" s="81">
        <v>18.559999999999999</v>
      </c>
      <c r="Q1461" s="81">
        <v>16.82</v>
      </c>
      <c r="R1461" s="81">
        <v>353.8</v>
      </c>
      <c r="S1461" s="81">
        <v>353.8</v>
      </c>
      <c r="T1461" s="64">
        <f t="shared" si="154"/>
        <v>-58.100000000000023</v>
      </c>
      <c r="U1461" s="81">
        <f t="shared" si="155"/>
        <v>155.1</v>
      </c>
      <c r="V1461" s="81">
        <f t="shared" si="156"/>
        <v>140.6</v>
      </c>
    </row>
    <row r="1462" spans="1:22" x14ac:dyDescent="0.25">
      <c r="A1462" s="51" t="s">
        <v>4613</v>
      </c>
      <c r="B1462" s="92" t="s">
        <v>2335</v>
      </c>
      <c r="C1462" s="77" t="s">
        <v>123</v>
      </c>
      <c r="D1462" s="78">
        <v>72630</v>
      </c>
      <c r="E1462" s="79" t="s">
        <v>2316</v>
      </c>
      <c r="F1462" s="80" t="s">
        <v>138</v>
      </c>
      <c r="G1462" s="101">
        <v>1</v>
      </c>
      <c r="H1462" s="81">
        <v>1</v>
      </c>
      <c r="I1462" s="116">
        <v>9.52</v>
      </c>
      <c r="J1462" s="81">
        <v>7.95</v>
      </c>
      <c r="K1462" s="116">
        <v>11.21</v>
      </c>
      <c r="L1462" s="81">
        <v>9.3699999999999992</v>
      </c>
      <c r="M1462" s="81">
        <f t="shared" si="161"/>
        <v>17.32</v>
      </c>
      <c r="N1462" s="81">
        <f t="shared" si="162"/>
        <v>17.32</v>
      </c>
      <c r="O1462" s="38"/>
      <c r="P1462" s="81">
        <v>9.52</v>
      </c>
      <c r="Q1462" s="81">
        <v>11.21</v>
      </c>
      <c r="R1462" s="81">
        <v>20.73</v>
      </c>
      <c r="S1462" s="81">
        <v>20.73</v>
      </c>
      <c r="T1462" s="64">
        <f t="shared" si="154"/>
        <v>-3.41</v>
      </c>
      <c r="U1462" s="81">
        <f t="shared" si="155"/>
        <v>7.95</v>
      </c>
      <c r="V1462" s="81">
        <f t="shared" si="156"/>
        <v>9.3699999999999992</v>
      </c>
    </row>
    <row r="1463" spans="1:22" x14ac:dyDescent="0.25">
      <c r="A1463" s="51" t="s">
        <v>4614</v>
      </c>
      <c r="B1463" s="92" t="s">
        <v>2336</v>
      </c>
      <c r="C1463" s="77" t="s">
        <v>123</v>
      </c>
      <c r="D1463" s="78">
        <v>71321</v>
      </c>
      <c r="E1463" s="79" t="s">
        <v>997</v>
      </c>
      <c r="F1463" s="80" t="s">
        <v>120</v>
      </c>
      <c r="G1463" s="101">
        <v>1</v>
      </c>
      <c r="H1463" s="81">
        <v>1</v>
      </c>
      <c r="I1463" s="116">
        <v>16.690000000000001</v>
      </c>
      <c r="J1463" s="81">
        <v>13.95</v>
      </c>
      <c r="K1463" s="116">
        <v>7.47</v>
      </c>
      <c r="L1463" s="81">
        <v>6.24</v>
      </c>
      <c r="M1463" s="81">
        <f t="shared" si="161"/>
        <v>20.190000000000001</v>
      </c>
      <c r="N1463" s="81">
        <f t="shared" si="162"/>
        <v>20.190000000000001</v>
      </c>
      <c r="O1463" s="38"/>
      <c r="P1463" s="81">
        <v>16.690000000000001</v>
      </c>
      <c r="Q1463" s="81">
        <v>7.47</v>
      </c>
      <c r="R1463" s="81">
        <v>24.16</v>
      </c>
      <c r="S1463" s="81">
        <v>24.16</v>
      </c>
      <c r="T1463" s="64">
        <f t="shared" si="154"/>
        <v>-3.9699999999999989</v>
      </c>
      <c r="U1463" s="81">
        <f t="shared" si="155"/>
        <v>13.95</v>
      </c>
      <c r="V1463" s="81">
        <f t="shared" si="156"/>
        <v>6.24</v>
      </c>
    </row>
    <row r="1464" spans="1:22" ht="24" x14ac:dyDescent="0.3">
      <c r="A1464" s="51" t="s">
        <v>4615</v>
      </c>
      <c r="B1464" s="92" t="s">
        <v>2337</v>
      </c>
      <c r="C1464" s="77" t="s">
        <v>194</v>
      </c>
      <c r="D1464" s="78">
        <v>93661</v>
      </c>
      <c r="E1464" s="82" t="s">
        <v>3147</v>
      </c>
      <c r="F1464" s="80" t="s">
        <v>120</v>
      </c>
      <c r="G1464" s="101">
        <v>3</v>
      </c>
      <c r="H1464" s="81">
        <v>3</v>
      </c>
      <c r="I1464" s="116">
        <v>47.54</v>
      </c>
      <c r="J1464" s="81">
        <v>39.74</v>
      </c>
      <c r="K1464" s="116">
        <v>3.61</v>
      </c>
      <c r="L1464" s="81">
        <v>3.01</v>
      </c>
      <c r="M1464" s="81">
        <f t="shared" si="161"/>
        <v>128.25</v>
      </c>
      <c r="N1464" s="81">
        <f t="shared" si="162"/>
        <v>128.25</v>
      </c>
      <c r="O1464" s="48"/>
      <c r="P1464" s="81">
        <v>47.54</v>
      </c>
      <c r="Q1464" s="81">
        <v>3.61</v>
      </c>
      <c r="R1464" s="81">
        <v>153.44999999999999</v>
      </c>
      <c r="S1464" s="81">
        <v>153.44999999999999</v>
      </c>
      <c r="T1464" s="64">
        <f t="shared" si="154"/>
        <v>-25.199999999999989</v>
      </c>
      <c r="U1464" s="81">
        <f t="shared" si="155"/>
        <v>119.22</v>
      </c>
      <c r="V1464" s="81">
        <f t="shared" si="156"/>
        <v>9.0299999999999994</v>
      </c>
    </row>
    <row r="1465" spans="1:22" x14ac:dyDescent="0.25">
      <c r="A1465" s="51" t="s">
        <v>4616</v>
      </c>
      <c r="B1465" s="92" t="s">
        <v>2338</v>
      </c>
      <c r="C1465" s="77" t="s">
        <v>123</v>
      </c>
      <c r="D1465" s="78">
        <v>71186</v>
      </c>
      <c r="E1465" s="79" t="s">
        <v>2008</v>
      </c>
      <c r="F1465" s="80" t="s">
        <v>120</v>
      </c>
      <c r="G1465" s="101">
        <v>3</v>
      </c>
      <c r="H1465" s="81">
        <v>3</v>
      </c>
      <c r="I1465" s="116">
        <v>153.86000000000001</v>
      </c>
      <c r="J1465" s="81">
        <v>128.63999999999999</v>
      </c>
      <c r="K1465" s="116">
        <v>37.36</v>
      </c>
      <c r="L1465" s="81">
        <v>31.23</v>
      </c>
      <c r="M1465" s="81">
        <f t="shared" si="161"/>
        <v>479.61</v>
      </c>
      <c r="N1465" s="81">
        <f t="shared" si="162"/>
        <v>479.61</v>
      </c>
      <c r="O1465" s="38"/>
      <c r="P1465" s="81">
        <v>153.86000000000001</v>
      </c>
      <c r="Q1465" s="81">
        <v>37.36</v>
      </c>
      <c r="R1465" s="81">
        <v>573.66</v>
      </c>
      <c r="S1465" s="81">
        <v>573.66</v>
      </c>
      <c r="T1465" s="64">
        <f t="shared" si="154"/>
        <v>-94.049999999999955</v>
      </c>
      <c r="U1465" s="81">
        <f t="shared" si="155"/>
        <v>385.92</v>
      </c>
      <c r="V1465" s="81">
        <f t="shared" si="156"/>
        <v>93.69</v>
      </c>
    </row>
    <row r="1466" spans="1:22" ht="24" x14ac:dyDescent="0.3">
      <c r="A1466" s="51" t="s">
        <v>4617</v>
      </c>
      <c r="B1466" s="92" t="s">
        <v>2339</v>
      </c>
      <c r="C1466" s="77" t="s">
        <v>274</v>
      </c>
      <c r="D1466" s="86" t="s">
        <v>2325</v>
      </c>
      <c r="E1466" s="82" t="s">
        <v>3146</v>
      </c>
      <c r="F1466" s="80" t="s">
        <v>125</v>
      </c>
      <c r="G1466" s="101">
        <v>0.4</v>
      </c>
      <c r="H1466" s="81">
        <v>0.4</v>
      </c>
      <c r="I1466" s="116">
        <v>194.91</v>
      </c>
      <c r="J1466" s="81">
        <v>162.96</v>
      </c>
      <c r="K1466" s="116">
        <v>29.89</v>
      </c>
      <c r="L1466" s="81">
        <v>24.99</v>
      </c>
      <c r="M1466" s="81">
        <f t="shared" si="161"/>
        <v>75.180000000000007</v>
      </c>
      <c r="N1466" s="81">
        <f t="shared" si="162"/>
        <v>75.180000000000007</v>
      </c>
      <c r="O1466" s="48"/>
      <c r="P1466" s="81">
        <v>194.91</v>
      </c>
      <c r="Q1466" s="81">
        <v>29.89</v>
      </c>
      <c r="R1466" s="81">
        <v>89.92</v>
      </c>
      <c r="S1466" s="81">
        <v>89.92</v>
      </c>
      <c r="T1466" s="64">
        <f t="shared" si="154"/>
        <v>-14.739999999999995</v>
      </c>
      <c r="U1466" s="81">
        <f t="shared" si="155"/>
        <v>65.180000000000007</v>
      </c>
      <c r="V1466" s="81">
        <f t="shared" si="156"/>
        <v>9.99</v>
      </c>
    </row>
    <row r="1467" spans="1:22" x14ac:dyDescent="0.25">
      <c r="A1467" s="51" t="s">
        <v>4618</v>
      </c>
      <c r="B1467" s="93" t="s">
        <v>2340</v>
      </c>
      <c r="C1467" s="97"/>
      <c r="D1467" s="97"/>
      <c r="E1467" s="83" t="s">
        <v>2341</v>
      </c>
      <c r="F1467" s="97"/>
      <c r="G1467" s="102"/>
      <c r="H1467" s="84"/>
      <c r="I1467" s="115"/>
      <c r="J1467" s="84"/>
      <c r="K1467" s="115"/>
      <c r="L1467" s="84"/>
      <c r="M1467" s="85">
        <f>SUM(M1468:M1482)</f>
        <v>4580.9400000000005</v>
      </c>
      <c r="N1467" s="85">
        <f>SUM(N1468:N1482)</f>
        <v>4580.9400000000005</v>
      </c>
      <c r="O1467" s="38"/>
      <c r="P1467" s="84"/>
      <c r="Q1467" s="84"/>
      <c r="R1467" s="85">
        <v>5479.75</v>
      </c>
      <c r="S1467" s="85">
        <v>5479.75</v>
      </c>
      <c r="T1467" s="64">
        <f t="shared" si="154"/>
        <v>-898.80999999999949</v>
      </c>
      <c r="U1467" s="81">
        <f t="shared" si="155"/>
        <v>0</v>
      </c>
      <c r="V1467" s="81">
        <f t="shared" si="156"/>
        <v>0</v>
      </c>
    </row>
    <row r="1468" spans="1:22" x14ac:dyDescent="0.25">
      <c r="A1468" s="51" t="s">
        <v>4619</v>
      </c>
      <c r="B1468" s="92" t="s">
        <v>2342</v>
      </c>
      <c r="C1468" s="77" t="s">
        <v>123</v>
      </c>
      <c r="D1468" s="78">
        <v>70700</v>
      </c>
      <c r="E1468" s="79" t="s">
        <v>2272</v>
      </c>
      <c r="F1468" s="80" t="s">
        <v>120</v>
      </c>
      <c r="G1468" s="101">
        <v>1</v>
      </c>
      <c r="H1468" s="81">
        <v>1</v>
      </c>
      <c r="I1468" s="116">
        <v>223.43</v>
      </c>
      <c r="J1468" s="81">
        <v>186.8</v>
      </c>
      <c r="K1468" s="116">
        <v>74.72</v>
      </c>
      <c r="L1468" s="81">
        <v>62.47</v>
      </c>
      <c r="M1468" s="81">
        <f t="shared" ref="M1468:M1482" si="163">TRUNC(((J1468*G1468)+(L1468*G1468)),2)</f>
        <v>249.27</v>
      </c>
      <c r="N1468" s="81">
        <f t="shared" ref="N1468:N1482" si="164">TRUNC(((J1468*H1468)+(L1468*H1468)),2)</f>
        <v>249.27</v>
      </c>
      <c r="O1468" s="38"/>
      <c r="P1468" s="81">
        <v>223.43</v>
      </c>
      <c r="Q1468" s="81">
        <v>74.72</v>
      </c>
      <c r="R1468" s="81">
        <v>298.14999999999998</v>
      </c>
      <c r="S1468" s="81">
        <v>298.14999999999998</v>
      </c>
      <c r="T1468" s="64">
        <f t="shared" si="154"/>
        <v>-48.879999999999967</v>
      </c>
      <c r="U1468" s="81">
        <f t="shared" si="155"/>
        <v>186.8</v>
      </c>
      <c r="V1468" s="81">
        <f t="shared" si="156"/>
        <v>62.47</v>
      </c>
    </row>
    <row r="1469" spans="1:22" x14ac:dyDescent="0.25">
      <c r="A1469" s="51" t="s">
        <v>4620</v>
      </c>
      <c r="B1469" s="92" t="s">
        <v>2343</v>
      </c>
      <c r="C1469" s="77" t="s">
        <v>274</v>
      </c>
      <c r="D1469" s="86" t="s">
        <v>2275</v>
      </c>
      <c r="E1469" s="79" t="s">
        <v>2276</v>
      </c>
      <c r="F1469" s="80" t="s">
        <v>120</v>
      </c>
      <c r="G1469" s="101">
        <v>1</v>
      </c>
      <c r="H1469" s="81">
        <v>1</v>
      </c>
      <c r="I1469" s="116">
        <v>209.3</v>
      </c>
      <c r="J1469" s="81">
        <v>174.99</v>
      </c>
      <c r="K1469" s="116">
        <v>74.72</v>
      </c>
      <c r="L1469" s="81">
        <v>62.47</v>
      </c>
      <c r="M1469" s="81">
        <f t="shared" si="163"/>
        <v>237.46</v>
      </c>
      <c r="N1469" s="81">
        <f t="shared" si="164"/>
        <v>237.46</v>
      </c>
      <c r="O1469" s="38"/>
      <c r="P1469" s="81">
        <v>209.3</v>
      </c>
      <c r="Q1469" s="81">
        <v>74.72</v>
      </c>
      <c r="R1469" s="81">
        <v>284.02</v>
      </c>
      <c r="S1469" s="81">
        <v>284.02</v>
      </c>
      <c r="T1469" s="64">
        <f t="shared" si="154"/>
        <v>-46.559999999999974</v>
      </c>
      <c r="U1469" s="81">
        <f t="shared" si="155"/>
        <v>174.99</v>
      </c>
      <c r="V1469" s="81">
        <f t="shared" si="156"/>
        <v>62.47</v>
      </c>
    </row>
    <row r="1470" spans="1:22" x14ac:dyDescent="0.25">
      <c r="A1470" s="51" t="s">
        <v>4621</v>
      </c>
      <c r="B1470" s="92" t="s">
        <v>2344</v>
      </c>
      <c r="C1470" s="77" t="s">
        <v>123</v>
      </c>
      <c r="D1470" s="78">
        <v>70305</v>
      </c>
      <c r="E1470" s="79" t="s">
        <v>2278</v>
      </c>
      <c r="F1470" s="80" t="s">
        <v>120</v>
      </c>
      <c r="G1470" s="101">
        <v>3</v>
      </c>
      <c r="H1470" s="81">
        <v>3</v>
      </c>
      <c r="I1470" s="116">
        <v>32.049999999999997</v>
      </c>
      <c r="J1470" s="81">
        <v>26.79</v>
      </c>
      <c r="K1470" s="116">
        <v>18.68</v>
      </c>
      <c r="L1470" s="81">
        <v>15.61</v>
      </c>
      <c r="M1470" s="81">
        <f t="shared" si="163"/>
        <v>127.2</v>
      </c>
      <c r="N1470" s="81">
        <f t="shared" si="164"/>
        <v>127.2</v>
      </c>
      <c r="O1470" s="38"/>
      <c r="P1470" s="81">
        <v>32.049999999999997</v>
      </c>
      <c r="Q1470" s="81">
        <v>18.68</v>
      </c>
      <c r="R1470" s="81">
        <v>152.19</v>
      </c>
      <c r="S1470" s="81">
        <v>152.19</v>
      </c>
      <c r="T1470" s="64">
        <f t="shared" si="154"/>
        <v>-24.989999999999995</v>
      </c>
      <c r="U1470" s="81">
        <f t="shared" si="155"/>
        <v>80.37</v>
      </c>
      <c r="V1470" s="81">
        <f t="shared" si="156"/>
        <v>46.83</v>
      </c>
    </row>
    <row r="1471" spans="1:22" x14ac:dyDescent="0.25">
      <c r="A1471" s="51" t="s">
        <v>4622</v>
      </c>
      <c r="B1471" s="92" t="s">
        <v>2345</v>
      </c>
      <c r="C1471" s="77" t="s">
        <v>123</v>
      </c>
      <c r="D1471" s="78">
        <v>70776</v>
      </c>
      <c r="E1471" s="79" t="s">
        <v>2346</v>
      </c>
      <c r="F1471" s="80" t="s">
        <v>120</v>
      </c>
      <c r="G1471" s="101">
        <v>2</v>
      </c>
      <c r="H1471" s="81">
        <v>2</v>
      </c>
      <c r="I1471" s="116">
        <v>507.95</v>
      </c>
      <c r="J1471" s="81">
        <v>424.69</v>
      </c>
      <c r="K1471" s="116">
        <v>135.79</v>
      </c>
      <c r="L1471" s="81">
        <v>113.53</v>
      </c>
      <c r="M1471" s="81">
        <f t="shared" si="163"/>
        <v>1076.44</v>
      </c>
      <c r="N1471" s="81">
        <f t="shared" si="164"/>
        <v>1076.44</v>
      </c>
      <c r="O1471" s="38"/>
      <c r="P1471" s="81">
        <v>507.95</v>
      </c>
      <c r="Q1471" s="81">
        <v>135.79</v>
      </c>
      <c r="R1471" s="81">
        <v>1287.48</v>
      </c>
      <c r="S1471" s="81">
        <v>1287.48</v>
      </c>
      <c r="T1471" s="64">
        <f t="shared" si="154"/>
        <v>-211.03999999999996</v>
      </c>
      <c r="U1471" s="81">
        <f t="shared" si="155"/>
        <v>849.38</v>
      </c>
      <c r="V1471" s="81">
        <f t="shared" si="156"/>
        <v>227.06</v>
      </c>
    </row>
    <row r="1472" spans="1:22" x14ac:dyDescent="0.25">
      <c r="A1472" s="51" t="s">
        <v>4623</v>
      </c>
      <c r="B1472" s="92" t="s">
        <v>2347</v>
      </c>
      <c r="C1472" s="77" t="s">
        <v>123</v>
      </c>
      <c r="D1472" s="78">
        <v>70837</v>
      </c>
      <c r="E1472" s="79" t="s">
        <v>2348</v>
      </c>
      <c r="F1472" s="80" t="s">
        <v>120</v>
      </c>
      <c r="G1472" s="101">
        <v>1</v>
      </c>
      <c r="H1472" s="81">
        <v>1</v>
      </c>
      <c r="I1472" s="116">
        <v>501.68</v>
      </c>
      <c r="J1472" s="81">
        <v>419.45</v>
      </c>
      <c r="K1472" s="116">
        <v>135.79</v>
      </c>
      <c r="L1472" s="81">
        <v>113.53</v>
      </c>
      <c r="M1472" s="81">
        <f t="shared" si="163"/>
        <v>532.98</v>
      </c>
      <c r="N1472" s="81">
        <f t="shared" si="164"/>
        <v>532.98</v>
      </c>
      <c r="O1472" s="38"/>
      <c r="P1472" s="81">
        <v>501.68</v>
      </c>
      <c r="Q1472" s="81">
        <v>135.79</v>
      </c>
      <c r="R1472" s="81">
        <v>637.47</v>
      </c>
      <c r="S1472" s="81">
        <v>637.47</v>
      </c>
      <c r="T1472" s="64">
        <f t="shared" si="154"/>
        <v>-104.49000000000001</v>
      </c>
      <c r="U1472" s="81">
        <f t="shared" si="155"/>
        <v>419.45</v>
      </c>
      <c r="V1472" s="81">
        <f t="shared" si="156"/>
        <v>113.53</v>
      </c>
    </row>
    <row r="1473" spans="1:22" x14ac:dyDescent="0.25">
      <c r="A1473" s="51" t="s">
        <v>4624</v>
      </c>
      <c r="B1473" s="92" t="s">
        <v>2349</v>
      </c>
      <c r="C1473" s="77" t="s">
        <v>123</v>
      </c>
      <c r="D1473" s="78">
        <v>71174</v>
      </c>
      <c r="E1473" s="79" t="s">
        <v>2350</v>
      </c>
      <c r="F1473" s="80" t="s">
        <v>120</v>
      </c>
      <c r="G1473" s="101">
        <v>1</v>
      </c>
      <c r="H1473" s="81">
        <v>1</v>
      </c>
      <c r="I1473" s="116">
        <v>76.819999999999993</v>
      </c>
      <c r="J1473" s="81">
        <v>64.22</v>
      </c>
      <c r="K1473" s="116">
        <v>33.619999999999997</v>
      </c>
      <c r="L1473" s="81">
        <v>28.1</v>
      </c>
      <c r="M1473" s="81">
        <f t="shared" si="163"/>
        <v>92.32</v>
      </c>
      <c r="N1473" s="81">
        <f t="shared" si="164"/>
        <v>92.32</v>
      </c>
      <c r="O1473" s="38"/>
      <c r="P1473" s="81">
        <v>76.819999999999993</v>
      </c>
      <c r="Q1473" s="81">
        <v>33.619999999999997</v>
      </c>
      <c r="R1473" s="81">
        <v>110.44</v>
      </c>
      <c r="S1473" s="81">
        <v>110.44</v>
      </c>
      <c r="T1473" s="64">
        <f t="shared" si="154"/>
        <v>-18.120000000000005</v>
      </c>
      <c r="U1473" s="81">
        <f t="shared" si="155"/>
        <v>64.22</v>
      </c>
      <c r="V1473" s="81">
        <f t="shared" si="156"/>
        <v>28.1</v>
      </c>
    </row>
    <row r="1474" spans="1:22" ht="24" x14ac:dyDescent="0.3">
      <c r="A1474" s="51" t="s">
        <v>4625</v>
      </c>
      <c r="B1474" s="92" t="s">
        <v>2351</v>
      </c>
      <c r="C1474" s="77" t="s">
        <v>194</v>
      </c>
      <c r="D1474" s="78">
        <v>93671</v>
      </c>
      <c r="E1474" s="82" t="s">
        <v>3148</v>
      </c>
      <c r="F1474" s="80" t="s">
        <v>120</v>
      </c>
      <c r="G1474" s="101">
        <v>2</v>
      </c>
      <c r="H1474" s="81">
        <v>2</v>
      </c>
      <c r="I1474" s="116">
        <v>61.96</v>
      </c>
      <c r="J1474" s="81">
        <v>51.8</v>
      </c>
      <c r="K1474" s="116">
        <v>10.38</v>
      </c>
      <c r="L1474" s="81">
        <v>8.67</v>
      </c>
      <c r="M1474" s="81">
        <f t="shared" si="163"/>
        <v>120.94</v>
      </c>
      <c r="N1474" s="81">
        <f t="shared" si="164"/>
        <v>120.94</v>
      </c>
      <c r="O1474" s="48"/>
      <c r="P1474" s="81">
        <v>61.96</v>
      </c>
      <c r="Q1474" s="81">
        <v>10.38</v>
      </c>
      <c r="R1474" s="81">
        <v>144.68</v>
      </c>
      <c r="S1474" s="81">
        <v>144.68</v>
      </c>
      <c r="T1474" s="64">
        <f t="shared" si="154"/>
        <v>-23.740000000000009</v>
      </c>
      <c r="U1474" s="81">
        <f t="shared" si="155"/>
        <v>103.6</v>
      </c>
      <c r="V1474" s="81">
        <f t="shared" si="156"/>
        <v>17.34</v>
      </c>
    </row>
    <row r="1475" spans="1:22" ht="24" x14ac:dyDescent="0.3">
      <c r="A1475" s="51" t="s">
        <v>4626</v>
      </c>
      <c r="B1475" s="92" t="s">
        <v>2352</v>
      </c>
      <c r="C1475" s="77" t="s">
        <v>194</v>
      </c>
      <c r="D1475" s="78">
        <v>93670</v>
      </c>
      <c r="E1475" s="82" t="s">
        <v>3149</v>
      </c>
      <c r="F1475" s="80" t="s">
        <v>120</v>
      </c>
      <c r="G1475" s="101">
        <v>1</v>
      </c>
      <c r="H1475" s="81">
        <v>1</v>
      </c>
      <c r="I1475" s="116">
        <v>60.46</v>
      </c>
      <c r="J1475" s="81">
        <v>50.55</v>
      </c>
      <c r="K1475" s="116">
        <v>7.54</v>
      </c>
      <c r="L1475" s="81">
        <v>6.3</v>
      </c>
      <c r="M1475" s="81">
        <f t="shared" si="163"/>
        <v>56.85</v>
      </c>
      <c r="N1475" s="81">
        <f t="shared" si="164"/>
        <v>56.85</v>
      </c>
      <c r="O1475" s="48"/>
      <c r="P1475" s="81">
        <v>60.46</v>
      </c>
      <c r="Q1475" s="81">
        <v>7.54</v>
      </c>
      <c r="R1475" s="81">
        <v>68</v>
      </c>
      <c r="S1475" s="81">
        <v>68</v>
      </c>
      <c r="T1475" s="64">
        <f t="shared" si="154"/>
        <v>-11.149999999999999</v>
      </c>
      <c r="U1475" s="81">
        <f t="shared" si="155"/>
        <v>50.55</v>
      </c>
      <c r="V1475" s="81">
        <f t="shared" si="156"/>
        <v>6.3</v>
      </c>
    </row>
    <row r="1476" spans="1:22" x14ac:dyDescent="0.25">
      <c r="A1476" s="51" t="s">
        <v>4627</v>
      </c>
      <c r="B1476" s="92" t="s">
        <v>2353</v>
      </c>
      <c r="C1476" s="77" t="s">
        <v>123</v>
      </c>
      <c r="D1476" s="78">
        <v>70286</v>
      </c>
      <c r="E1476" s="79" t="s">
        <v>2354</v>
      </c>
      <c r="F1476" s="80" t="s">
        <v>120</v>
      </c>
      <c r="G1476" s="101">
        <v>4</v>
      </c>
      <c r="H1476" s="81">
        <v>4</v>
      </c>
      <c r="I1476" s="116">
        <v>5.76</v>
      </c>
      <c r="J1476" s="81">
        <v>4.8099999999999996</v>
      </c>
      <c r="K1476" s="116">
        <v>7.47</v>
      </c>
      <c r="L1476" s="81">
        <v>6.24</v>
      </c>
      <c r="M1476" s="81">
        <f t="shared" si="163"/>
        <v>44.2</v>
      </c>
      <c r="N1476" s="81">
        <f t="shared" si="164"/>
        <v>44.2</v>
      </c>
      <c r="O1476" s="38"/>
      <c r="P1476" s="81">
        <v>5.76</v>
      </c>
      <c r="Q1476" s="81">
        <v>7.47</v>
      </c>
      <c r="R1476" s="81">
        <v>52.92</v>
      </c>
      <c r="S1476" s="81">
        <v>52.92</v>
      </c>
      <c r="T1476" s="64">
        <f t="shared" si="154"/>
        <v>-8.7199999999999989</v>
      </c>
      <c r="U1476" s="81">
        <f t="shared" si="155"/>
        <v>19.239999999999998</v>
      </c>
      <c r="V1476" s="81">
        <f t="shared" si="156"/>
        <v>24.96</v>
      </c>
    </row>
    <row r="1477" spans="1:22" x14ac:dyDescent="0.25">
      <c r="A1477" s="51" t="s">
        <v>4628</v>
      </c>
      <c r="B1477" s="92" t="s">
        <v>2355</v>
      </c>
      <c r="C1477" s="77" t="s">
        <v>123</v>
      </c>
      <c r="D1477" s="78">
        <v>70288</v>
      </c>
      <c r="E1477" s="79" t="s">
        <v>2295</v>
      </c>
      <c r="F1477" s="80" t="s">
        <v>120</v>
      </c>
      <c r="G1477" s="101">
        <v>8</v>
      </c>
      <c r="H1477" s="81">
        <v>8</v>
      </c>
      <c r="I1477" s="116">
        <v>8.64</v>
      </c>
      <c r="J1477" s="81">
        <v>7.22</v>
      </c>
      <c r="K1477" s="116">
        <v>8.7100000000000009</v>
      </c>
      <c r="L1477" s="81">
        <v>7.28</v>
      </c>
      <c r="M1477" s="81">
        <f t="shared" si="163"/>
        <v>116</v>
      </c>
      <c r="N1477" s="81">
        <f t="shared" si="164"/>
        <v>116</v>
      </c>
      <c r="O1477" s="38"/>
      <c r="P1477" s="81">
        <v>8.64</v>
      </c>
      <c r="Q1477" s="81">
        <v>8.7100000000000009</v>
      </c>
      <c r="R1477" s="81">
        <v>138.80000000000001</v>
      </c>
      <c r="S1477" s="81">
        <v>138.80000000000001</v>
      </c>
      <c r="T1477" s="64">
        <f t="shared" si="154"/>
        <v>-22.800000000000011</v>
      </c>
      <c r="U1477" s="81">
        <f t="shared" si="155"/>
        <v>57.76</v>
      </c>
      <c r="V1477" s="81">
        <f t="shared" si="156"/>
        <v>58.24</v>
      </c>
    </row>
    <row r="1478" spans="1:22" x14ac:dyDescent="0.25">
      <c r="A1478" s="51" t="s">
        <v>4629</v>
      </c>
      <c r="B1478" s="92" t="s">
        <v>2356</v>
      </c>
      <c r="C1478" s="77" t="s">
        <v>123</v>
      </c>
      <c r="D1478" s="78">
        <v>71184</v>
      </c>
      <c r="E1478" s="79" t="s">
        <v>319</v>
      </c>
      <c r="F1478" s="80" t="s">
        <v>120</v>
      </c>
      <c r="G1478" s="101">
        <v>4</v>
      </c>
      <c r="H1478" s="81">
        <v>4</v>
      </c>
      <c r="I1478" s="116">
        <v>88.98</v>
      </c>
      <c r="J1478" s="81">
        <v>74.39</v>
      </c>
      <c r="K1478" s="116">
        <v>37.36</v>
      </c>
      <c r="L1478" s="81">
        <v>31.23</v>
      </c>
      <c r="M1478" s="81">
        <f t="shared" si="163"/>
        <v>422.48</v>
      </c>
      <c r="N1478" s="81">
        <f t="shared" si="164"/>
        <v>422.48</v>
      </c>
      <c r="O1478" s="38"/>
      <c r="P1478" s="81">
        <v>88.98</v>
      </c>
      <c r="Q1478" s="81">
        <v>37.36</v>
      </c>
      <c r="R1478" s="81">
        <v>505.36</v>
      </c>
      <c r="S1478" s="81">
        <v>505.36</v>
      </c>
      <c r="T1478" s="64">
        <f t="shared" si="154"/>
        <v>-82.88</v>
      </c>
      <c r="U1478" s="81">
        <f t="shared" si="155"/>
        <v>297.56</v>
      </c>
      <c r="V1478" s="81">
        <f t="shared" si="156"/>
        <v>124.92</v>
      </c>
    </row>
    <row r="1479" spans="1:22" x14ac:dyDescent="0.25">
      <c r="A1479" s="51" t="s">
        <v>4630</v>
      </c>
      <c r="B1479" s="92" t="s">
        <v>2357</v>
      </c>
      <c r="C1479" s="77" t="s">
        <v>123</v>
      </c>
      <c r="D1479" s="78">
        <v>70893</v>
      </c>
      <c r="E1479" s="79" t="s">
        <v>2288</v>
      </c>
      <c r="F1479" s="80" t="s">
        <v>120</v>
      </c>
      <c r="G1479" s="101">
        <v>2</v>
      </c>
      <c r="H1479" s="81">
        <v>2</v>
      </c>
      <c r="I1479" s="116">
        <v>328.04</v>
      </c>
      <c r="J1479" s="81">
        <v>274.27</v>
      </c>
      <c r="K1479" s="116">
        <v>108.34</v>
      </c>
      <c r="L1479" s="81">
        <v>90.58</v>
      </c>
      <c r="M1479" s="81">
        <f t="shared" si="163"/>
        <v>729.7</v>
      </c>
      <c r="N1479" s="81">
        <f t="shared" si="164"/>
        <v>729.7</v>
      </c>
      <c r="O1479" s="38"/>
      <c r="P1479" s="81">
        <v>328.04</v>
      </c>
      <c r="Q1479" s="81">
        <v>108.34</v>
      </c>
      <c r="R1479" s="81">
        <v>872.76</v>
      </c>
      <c r="S1479" s="81">
        <v>872.76</v>
      </c>
      <c r="T1479" s="64">
        <f t="shared" si="154"/>
        <v>-143.05999999999995</v>
      </c>
      <c r="U1479" s="81">
        <f t="shared" si="155"/>
        <v>548.54</v>
      </c>
      <c r="V1479" s="81">
        <f t="shared" si="156"/>
        <v>181.16</v>
      </c>
    </row>
    <row r="1480" spans="1:22" x14ac:dyDescent="0.25">
      <c r="A1480" s="51" t="s">
        <v>4631</v>
      </c>
      <c r="B1480" s="92" t="s">
        <v>2358</v>
      </c>
      <c r="C1480" s="77" t="s">
        <v>123</v>
      </c>
      <c r="D1480" s="78">
        <v>81894</v>
      </c>
      <c r="E1480" s="79" t="s">
        <v>2291</v>
      </c>
      <c r="F1480" s="80" t="s">
        <v>120</v>
      </c>
      <c r="G1480" s="101">
        <v>2</v>
      </c>
      <c r="H1480" s="81">
        <v>2</v>
      </c>
      <c r="I1480" s="116">
        <v>42.03</v>
      </c>
      <c r="J1480" s="81">
        <v>35.14</v>
      </c>
      <c r="K1480" s="116">
        <v>29.89</v>
      </c>
      <c r="L1480" s="81">
        <v>24.99</v>
      </c>
      <c r="M1480" s="81">
        <f t="shared" si="163"/>
        <v>120.26</v>
      </c>
      <c r="N1480" s="81">
        <f t="shared" si="164"/>
        <v>120.26</v>
      </c>
      <c r="O1480" s="38"/>
      <c r="P1480" s="81">
        <v>42.03</v>
      </c>
      <c r="Q1480" s="81">
        <v>29.89</v>
      </c>
      <c r="R1480" s="81">
        <v>143.84</v>
      </c>
      <c r="S1480" s="81">
        <v>143.84</v>
      </c>
      <c r="T1480" s="64">
        <f t="shared" si="154"/>
        <v>-23.58</v>
      </c>
      <c r="U1480" s="81">
        <f t="shared" si="155"/>
        <v>70.28</v>
      </c>
      <c r="V1480" s="81">
        <f t="shared" si="156"/>
        <v>49.98</v>
      </c>
    </row>
    <row r="1481" spans="1:22" x14ac:dyDescent="0.25">
      <c r="A1481" s="51" t="s">
        <v>4632</v>
      </c>
      <c r="B1481" s="92" t="s">
        <v>2359</v>
      </c>
      <c r="C1481" s="77" t="s">
        <v>123</v>
      </c>
      <c r="D1481" s="78">
        <v>70561</v>
      </c>
      <c r="E1481" s="79" t="s">
        <v>2104</v>
      </c>
      <c r="F1481" s="80" t="s">
        <v>138</v>
      </c>
      <c r="G1481" s="101">
        <v>20</v>
      </c>
      <c r="H1481" s="81">
        <v>20</v>
      </c>
      <c r="I1481" s="116">
        <v>8.9700000000000006</v>
      </c>
      <c r="J1481" s="81">
        <v>7.49</v>
      </c>
      <c r="K1481" s="116">
        <v>5.08</v>
      </c>
      <c r="L1481" s="81">
        <v>4.24</v>
      </c>
      <c r="M1481" s="81">
        <f t="shared" si="163"/>
        <v>234.6</v>
      </c>
      <c r="N1481" s="81">
        <f t="shared" si="164"/>
        <v>234.6</v>
      </c>
      <c r="O1481" s="38"/>
      <c r="P1481" s="81">
        <v>8.9700000000000006</v>
      </c>
      <c r="Q1481" s="81">
        <v>5.08</v>
      </c>
      <c r="R1481" s="81">
        <v>281</v>
      </c>
      <c r="S1481" s="81">
        <v>281</v>
      </c>
      <c r="T1481" s="64">
        <f t="shared" si="154"/>
        <v>-46.400000000000006</v>
      </c>
      <c r="U1481" s="81">
        <f t="shared" si="155"/>
        <v>149.80000000000001</v>
      </c>
      <c r="V1481" s="81">
        <f t="shared" si="156"/>
        <v>84.8</v>
      </c>
    </row>
    <row r="1482" spans="1:22" x14ac:dyDescent="0.25">
      <c r="A1482" s="51" t="s">
        <v>4633</v>
      </c>
      <c r="B1482" s="92" t="s">
        <v>2360</v>
      </c>
      <c r="C1482" s="77" t="s">
        <v>123</v>
      </c>
      <c r="D1482" s="78">
        <v>71064</v>
      </c>
      <c r="E1482" s="79" t="s">
        <v>2361</v>
      </c>
      <c r="F1482" s="80" t="s">
        <v>120</v>
      </c>
      <c r="G1482" s="101">
        <v>2</v>
      </c>
      <c r="H1482" s="81">
        <v>2</v>
      </c>
      <c r="I1482" s="116">
        <v>161.66</v>
      </c>
      <c r="J1482" s="81">
        <v>135.16</v>
      </c>
      <c r="K1482" s="116">
        <v>89.66</v>
      </c>
      <c r="L1482" s="81">
        <v>74.959999999999994</v>
      </c>
      <c r="M1482" s="81">
        <f t="shared" si="163"/>
        <v>420.24</v>
      </c>
      <c r="N1482" s="81">
        <f t="shared" si="164"/>
        <v>420.24</v>
      </c>
      <c r="O1482" s="38"/>
      <c r="P1482" s="81">
        <v>161.66</v>
      </c>
      <c r="Q1482" s="81">
        <v>89.66</v>
      </c>
      <c r="R1482" s="81">
        <v>502.64</v>
      </c>
      <c r="S1482" s="81">
        <v>502.64</v>
      </c>
      <c r="T1482" s="64">
        <f t="shared" si="154"/>
        <v>-82.399999999999977</v>
      </c>
      <c r="U1482" s="81">
        <f t="shared" si="155"/>
        <v>270.32</v>
      </c>
      <c r="V1482" s="81">
        <f t="shared" si="156"/>
        <v>149.91999999999999</v>
      </c>
    </row>
    <row r="1483" spans="1:22" x14ac:dyDescent="0.25">
      <c r="A1483" s="51" t="s">
        <v>4634</v>
      </c>
      <c r="B1483" s="91" t="s">
        <v>2362</v>
      </c>
      <c r="C1483" s="95"/>
      <c r="D1483" s="95"/>
      <c r="E1483" s="74" t="s">
        <v>52</v>
      </c>
      <c r="F1483" s="95"/>
      <c r="G1483" s="100"/>
      <c r="H1483" s="75"/>
      <c r="I1483" s="115"/>
      <c r="J1483" s="75"/>
      <c r="K1483" s="115"/>
      <c r="L1483" s="75"/>
      <c r="M1483" s="76">
        <f>M1484</f>
        <v>2315.7000000000003</v>
      </c>
      <c r="N1483" s="76">
        <f>N1484</f>
        <v>2315.7000000000003</v>
      </c>
      <c r="O1483" s="38"/>
      <c r="P1483" s="75"/>
      <c r="Q1483" s="75"/>
      <c r="R1483" s="76">
        <v>2769.85</v>
      </c>
      <c r="S1483" s="76">
        <v>2769.85</v>
      </c>
      <c r="T1483" s="64">
        <f t="shared" si="154"/>
        <v>-454.14999999999964</v>
      </c>
      <c r="U1483" s="81">
        <f t="shared" si="155"/>
        <v>0</v>
      </c>
      <c r="V1483" s="81">
        <f t="shared" si="156"/>
        <v>0</v>
      </c>
    </row>
    <row r="1484" spans="1:22" x14ac:dyDescent="0.25">
      <c r="A1484" s="51" t="s">
        <v>4635</v>
      </c>
      <c r="B1484" s="93" t="s">
        <v>2363</v>
      </c>
      <c r="C1484" s="97"/>
      <c r="D1484" s="97"/>
      <c r="E1484" s="83" t="s">
        <v>1925</v>
      </c>
      <c r="F1484" s="97"/>
      <c r="G1484" s="102"/>
      <c r="H1484" s="84"/>
      <c r="I1484" s="115"/>
      <c r="J1484" s="84"/>
      <c r="K1484" s="115"/>
      <c r="L1484" s="84"/>
      <c r="M1484" s="85">
        <f>SUM(M1485:M1486)</f>
        <v>2315.7000000000003</v>
      </c>
      <c r="N1484" s="85">
        <f>SUM(N1485:N1486)</f>
        <v>2315.7000000000003</v>
      </c>
      <c r="O1484" s="38"/>
      <c r="P1484" s="84"/>
      <c r="Q1484" s="84"/>
      <c r="R1484" s="85">
        <v>2769.85</v>
      </c>
      <c r="S1484" s="85">
        <v>2769.85</v>
      </c>
      <c r="T1484" s="64">
        <f t="shared" si="154"/>
        <v>-454.14999999999964</v>
      </c>
      <c r="U1484" s="81">
        <f t="shared" si="155"/>
        <v>0</v>
      </c>
      <c r="V1484" s="81">
        <f t="shared" si="156"/>
        <v>0</v>
      </c>
    </row>
    <row r="1485" spans="1:22" ht="24" x14ac:dyDescent="0.3">
      <c r="A1485" s="51" t="s">
        <v>4636</v>
      </c>
      <c r="B1485" s="92" t="s">
        <v>2364</v>
      </c>
      <c r="C1485" s="77" t="s">
        <v>274</v>
      </c>
      <c r="D1485" s="86" t="s">
        <v>2365</v>
      </c>
      <c r="E1485" s="79" t="s">
        <v>2366</v>
      </c>
      <c r="F1485" s="80" t="s">
        <v>125</v>
      </c>
      <c r="G1485" s="101">
        <v>20</v>
      </c>
      <c r="H1485" s="81">
        <v>20</v>
      </c>
      <c r="I1485" s="116">
        <v>86.88</v>
      </c>
      <c r="J1485" s="81">
        <v>72.64</v>
      </c>
      <c r="K1485" s="116">
        <v>46.39</v>
      </c>
      <c r="L1485" s="81">
        <v>38.78</v>
      </c>
      <c r="M1485" s="81">
        <f>TRUNC(((J1485*G1485)+(L1485*G1485)),2)</f>
        <v>2228.4</v>
      </c>
      <c r="N1485" s="81">
        <f>TRUNC(((J1485*H1485)+(L1485*H1485)),2)</f>
        <v>2228.4</v>
      </c>
      <c r="O1485" s="48"/>
      <c r="P1485" s="81">
        <v>86.88</v>
      </c>
      <c r="Q1485" s="81">
        <v>46.39</v>
      </c>
      <c r="R1485" s="81">
        <v>2665.4</v>
      </c>
      <c r="S1485" s="81">
        <v>2665.4</v>
      </c>
      <c r="T1485" s="64">
        <f t="shared" ref="T1485:T1548" si="165">N1485-S1485</f>
        <v>-437</v>
      </c>
      <c r="U1485" s="81">
        <f t="shared" si="155"/>
        <v>1452.8</v>
      </c>
      <c r="V1485" s="81">
        <f t="shared" si="156"/>
        <v>775.6</v>
      </c>
    </row>
    <row r="1486" spans="1:22" ht="24" x14ac:dyDescent="0.3">
      <c r="A1486" s="51" t="s">
        <v>4637</v>
      </c>
      <c r="B1486" s="92" t="s">
        <v>2367</v>
      </c>
      <c r="C1486" s="77" t="s">
        <v>123</v>
      </c>
      <c r="D1486" s="78">
        <v>201410</v>
      </c>
      <c r="E1486" s="79" t="s">
        <v>2368</v>
      </c>
      <c r="F1486" s="80" t="s">
        <v>125</v>
      </c>
      <c r="G1486" s="101">
        <v>1.52</v>
      </c>
      <c r="H1486" s="81">
        <v>1.52</v>
      </c>
      <c r="I1486" s="116">
        <v>21.97</v>
      </c>
      <c r="J1486" s="81">
        <v>18.36</v>
      </c>
      <c r="K1486" s="116">
        <v>46.75</v>
      </c>
      <c r="L1486" s="81">
        <v>39.08</v>
      </c>
      <c r="M1486" s="81">
        <f>TRUNC(((J1486*G1486)+(L1486*G1486)),2)</f>
        <v>87.3</v>
      </c>
      <c r="N1486" s="81">
        <f>TRUNC(((J1486*H1486)+(L1486*H1486)),2)</f>
        <v>87.3</v>
      </c>
      <c r="O1486" s="48"/>
      <c r="P1486" s="81">
        <v>21.97</v>
      </c>
      <c r="Q1486" s="81">
        <v>46.75</v>
      </c>
      <c r="R1486" s="81">
        <v>104.45</v>
      </c>
      <c r="S1486" s="81">
        <v>104.45</v>
      </c>
      <c r="T1486" s="64">
        <f t="shared" si="165"/>
        <v>-17.150000000000006</v>
      </c>
      <c r="U1486" s="81">
        <f t="shared" si="155"/>
        <v>27.9</v>
      </c>
      <c r="V1486" s="81">
        <f t="shared" si="156"/>
        <v>59.4</v>
      </c>
    </row>
    <row r="1487" spans="1:22" x14ac:dyDescent="0.25">
      <c r="A1487" s="51" t="s">
        <v>4638</v>
      </c>
      <c r="B1487" s="91" t="s">
        <v>2369</v>
      </c>
      <c r="C1487" s="95"/>
      <c r="D1487" s="95"/>
      <c r="E1487" s="74" t="s">
        <v>62</v>
      </c>
      <c r="F1487" s="95"/>
      <c r="G1487" s="100"/>
      <c r="H1487" s="75"/>
      <c r="I1487" s="115"/>
      <c r="J1487" s="75"/>
      <c r="K1487" s="115"/>
      <c r="L1487" s="75"/>
      <c r="M1487" s="76">
        <f>M1488</f>
        <v>2190.1999999999998</v>
      </c>
      <c r="N1487" s="76">
        <f>N1488</f>
        <v>2190.1999999999998</v>
      </c>
      <c r="O1487" s="38"/>
      <c r="P1487" s="75"/>
      <c r="Q1487" s="75"/>
      <c r="R1487" s="76">
        <v>2619.56</v>
      </c>
      <c r="S1487" s="76">
        <v>2619.56</v>
      </c>
      <c r="T1487" s="64">
        <f t="shared" si="165"/>
        <v>-429.36000000000013</v>
      </c>
      <c r="U1487" s="81">
        <f t="shared" ref="U1487:U1550" si="166">TRUNC(J1487*H1487,2)</f>
        <v>0</v>
      </c>
      <c r="V1487" s="81">
        <f t="shared" ref="V1487:V1550" si="167">TRUNC(L1487*H1487,2)</f>
        <v>0</v>
      </c>
    </row>
    <row r="1488" spans="1:22" x14ac:dyDescent="0.25">
      <c r="A1488" s="51" t="s">
        <v>4639</v>
      </c>
      <c r="B1488" s="93" t="s">
        <v>2370</v>
      </c>
      <c r="C1488" s="97"/>
      <c r="D1488" s="97"/>
      <c r="E1488" s="83" t="s">
        <v>1925</v>
      </c>
      <c r="F1488" s="97"/>
      <c r="G1488" s="102"/>
      <c r="H1488" s="84"/>
      <c r="I1488" s="115"/>
      <c r="J1488" s="84"/>
      <c r="K1488" s="115"/>
      <c r="L1488" s="84"/>
      <c r="M1488" s="85">
        <f>M1489</f>
        <v>2190.1999999999998</v>
      </c>
      <c r="N1488" s="85">
        <f>N1489</f>
        <v>2190.1999999999998</v>
      </c>
      <c r="O1488" s="38"/>
      <c r="P1488" s="84"/>
      <c r="Q1488" s="84"/>
      <c r="R1488" s="85">
        <v>2619.56</v>
      </c>
      <c r="S1488" s="85">
        <v>2619.56</v>
      </c>
      <c r="T1488" s="64">
        <f t="shared" si="165"/>
        <v>-429.36000000000013</v>
      </c>
      <c r="U1488" s="81">
        <f t="shared" si="166"/>
        <v>0</v>
      </c>
      <c r="V1488" s="81">
        <f t="shared" si="167"/>
        <v>0</v>
      </c>
    </row>
    <row r="1489" spans="1:22" x14ac:dyDescent="0.25">
      <c r="A1489" s="51" t="s">
        <v>4640</v>
      </c>
      <c r="B1489" s="92" t="s">
        <v>2371</v>
      </c>
      <c r="C1489" s="77" t="s">
        <v>123</v>
      </c>
      <c r="D1489" s="78">
        <v>180302</v>
      </c>
      <c r="E1489" s="79" t="s">
        <v>2372</v>
      </c>
      <c r="F1489" s="80" t="s">
        <v>125</v>
      </c>
      <c r="G1489" s="101">
        <v>4</v>
      </c>
      <c r="H1489" s="81">
        <v>4</v>
      </c>
      <c r="I1489" s="116">
        <v>608.65</v>
      </c>
      <c r="J1489" s="81">
        <v>508.89</v>
      </c>
      <c r="K1489" s="116">
        <v>46.24</v>
      </c>
      <c r="L1489" s="81">
        <v>38.659999999999997</v>
      </c>
      <c r="M1489" s="81">
        <f>TRUNC(((J1489*G1489)+(L1489*G1489)),2)</f>
        <v>2190.1999999999998</v>
      </c>
      <c r="N1489" s="81">
        <f>TRUNC(((J1489*H1489)+(L1489*H1489)),2)</f>
        <v>2190.1999999999998</v>
      </c>
      <c r="O1489" s="38"/>
      <c r="P1489" s="81">
        <v>608.65</v>
      </c>
      <c r="Q1489" s="81">
        <v>46.24</v>
      </c>
      <c r="R1489" s="81">
        <v>2619.56</v>
      </c>
      <c r="S1489" s="81">
        <v>2619.56</v>
      </c>
      <c r="T1489" s="64">
        <f t="shared" si="165"/>
        <v>-429.36000000000013</v>
      </c>
      <c r="U1489" s="81">
        <f t="shared" si="166"/>
        <v>2035.56</v>
      </c>
      <c r="V1489" s="81">
        <f t="shared" si="167"/>
        <v>154.63999999999999</v>
      </c>
    </row>
    <row r="1490" spans="1:22" x14ac:dyDescent="0.25">
      <c r="A1490" s="51" t="s">
        <v>4641</v>
      </c>
      <c r="B1490" s="91" t="s">
        <v>2373</v>
      </c>
      <c r="C1490" s="95"/>
      <c r="D1490" s="95"/>
      <c r="E1490" s="74" t="s">
        <v>66</v>
      </c>
      <c r="F1490" s="95"/>
      <c r="G1490" s="100"/>
      <c r="H1490" s="75"/>
      <c r="I1490" s="115"/>
      <c r="J1490" s="75"/>
      <c r="K1490" s="115"/>
      <c r="L1490" s="75"/>
      <c r="M1490" s="76">
        <f>M1491</f>
        <v>766.80000000000007</v>
      </c>
      <c r="N1490" s="76">
        <f>N1491</f>
        <v>766.80000000000007</v>
      </c>
      <c r="O1490" s="38"/>
      <c r="P1490" s="75"/>
      <c r="Q1490" s="75"/>
      <c r="R1490" s="76">
        <v>917.6</v>
      </c>
      <c r="S1490" s="76">
        <v>917.6</v>
      </c>
      <c r="T1490" s="64">
        <f t="shared" si="165"/>
        <v>-150.79999999999995</v>
      </c>
      <c r="U1490" s="81">
        <f t="shared" si="166"/>
        <v>0</v>
      </c>
      <c r="V1490" s="81">
        <f t="shared" si="167"/>
        <v>0</v>
      </c>
    </row>
    <row r="1491" spans="1:22" x14ac:dyDescent="0.25">
      <c r="A1491" s="51" t="s">
        <v>4642</v>
      </c>
      <c r="B1491" s="93" t="s">
        <v>2374</v>
      </c>
      <c r="C1491" s="97"/>
      <c r="D1491" s="97"/>
      <c r="E1491" s="83" t="s">
        <v>1925</v>
      </c>
      <c r="F1491" s="97"/>
      <c r="G1491" s="102"/>
      <c r="H1491" s="84"/>
      <c r="I1491" s="115"/>
      <c r="J1491" s="84"/>
      <c r="K1491" s="115"/>
      <c r="L1491" s="84"/>
      <c r="M1491" s="85">
        <f>SUM(M1492:M1493)</f>
        <v>766.80000000000007</v>
      </c>
      <c r="N1491" s="85">
        <f>SUM(N1492:N1493)</f>
        <v>766.80000000000007</v>
      </c>
      <c r="O1491" s="38"/>
      <c r="P1491" s="84"/>
      <c r="Q1491" s="84"/>
      <c r="R1491" s="85">
        <v>917.6</v>
      </c>
      <c r="S1491" s="85">
        <v>917.6</v>
      </c>
      <c r="T1491" s="64">
        <f t="shared" si="165"/>
        <v>-150.79999999999995</v>
      </c>
      <c r="U1491" s="81">
        <f t="shared" si="166"/>
        <v>0</v>
      </c>
      <c r="V1491" s="81">
        <f t="shared" si="167"/>
        <v>0</v>
      </c>
    </row>
    <row r="1492" spans="1:22" x14ac:dyDescent="0.25">
      <c r="A1492" s="51" t="s">
        <v>4643</v>
      </c>
      <c r="B1492" s="92" t="s">
        <v>2375</v>
      </c>
      <c r="C1492" s="77" t="s">
        <v>123</v>
      </c>
      <c r="D1492" s="78">
        <v>200150</v>
      </c>
      <c r="E1492" s="79" t="s">
        <v>600</v>
      </c>
      <c r="F1492" s="80" t="s">
        <v>125</v>
      </c>
      <c r="G1492" s="101">
        <v>40</v>
      </c>
      <c r="H1492" s="81">
        <v>40</v>
      </c>
      <c r="I1492" s="116">
        <v>3.66</v>
      </c>
      <c r="J1492" s="81">
        <v>3.06</v>
      </c>
      <c r="K1492" s="116">
        <v>1.24</v>
      </c>
      <c r="L1492" s="81">
        <v>1.03</v>
      </c>
      <c r="M1492" s="81">
        <f>TRUNC(((J1492*G1492)+(L1492*G1492)),2)</f>
        <v>163.6</v>
      </c>
      <c r="N1492" s="81">
        <f>TRUNC(((J1492*H1492)+(L1492*H1492)),2)</f>
        <v>163.6</v>
      </c>
      <c r="O1492" s="38"/>
      <c r="P1492" s="81">
        <v>3.66</v>
      </c>
      <c r="Q1492" s="81">
        <v>1.24</v>
      </c>
      <c r="R1492" s="81">
        <v>196</v>
      </c>
      <c r="S1492" s="81">
        <v>196</v>
      </c>
      <c r="T1492" s="64">
        <f t="shared" si="165"/>
        <v>-32.400000000000006</v>
      </c>
      <c r="U1492" s="81">
        <f t="shared" si="166"/>
        <v>122.4</v>
      </c>
      <c r="V1492" s="81">
        <f t="shared" si="167"/>
        <v>41.2</v>
      </c>
    </row>
    <row r="1493" spans="1:22" x14ac:dyDescent="0.25">
      <c r="A1493" s="51" t="s">
        <v>4644</v>
      </c>
      <c r="B1493" s="92" t="s">
        <v>2376</v>
      </c>
      <c r="C1493" s="77" t="s">
        <v>123</v>
      </c>
      <c r="D1493" s="78">
        <v>200403</v>
      </c>
      <c r="E1493" s="79" t="s">
        <v>604</v>
      </c>
      <c r="F1493" s="80" t="s">
        <v>125</v>
      </c>
      <c r="G1493" s="101">
        <v>40</v>
      </c>
      <c r="H1493" s="81">
        <v>40</v>
      </c>
      <c r="I1493" s="116">
        <v>2.91</v>
      </c>
      <c r="J1493" s="81">
        <v>2.4300000000000002</v>
      </c>
      <c r="K1493" s="116">
        <v>15.13</v>
      </c>
      <c r="L1493" s="81">
        <v>12.65</v>
      </c>
      <c r="M1493" s="81">
        <f>TRUNC(((J1493*G1493)+(L1493*G1493)),2)</f>
        <v>603.20000000000005</v>
      </c>
      <c r="N1493" s="81">
        <f>TRUNC(((J1493*H1493)+(L1493*H1493)),2)</f>
        <v>603.20000000000005</v>
      </c>
      <c r="O1493" s="38"/>
      <c r="P1493" s="81">
        <v>2.91</v>
      </c>
      <c r="Q1493" s="81">
        <v>15.13</v>
      </c>
      <c r="R1493" s="81">
        <v>721.6</v>
      </c>
      <c r="S1493" s="81">
        <v>721.6</v>
      </c>
      <c r="T1493" s="64">
        <f t="shared" si="165"/>
        <v>-118.39999999999998</v>
      </c>
      <c r="U1493" s="81">
        <f t="shared" si="166"/>
        <v>97.2</v>
      </c>
      <c r="V1493" s="81">
        <f t="shared" si="167"/>
        <v>506</v>
      </c>
    </row>
    <row r="1494" spans="1:22" x14ac:dyDescent="0.25">
      <c r="A1494" s="51" t="s">
        <v>4645</v>
      </c>
      <c r="B1494" s="91" t="s">
        <v>2377</v>
      </c>
      <c r="C1494" s="95"/>
      <c r="D1494" s="95"/>
      <c r="E1494" s="74" t="s">
        <v>70</v>
      </c>
      <c r="F1494" s="95"/>
      <c r="G1494" s="100"/>
      <c r="H1494" s="75"/>
      <c r="I1494" s="115"/>
      <c r="J1494" s="75"/>
      <c r="K1494" s="115"/>
      <c r="L1494" s="75"/>
      <c r="M1494" s="76">
        <f>M1495</f>
        <v>292.12</v>
      </c>
      <c r="N1494" s="76">
        <f>N1495</f>
        <v>292.12</v>
      </c>
      <c r="O1494" s="38"/>
      <c r="P1494" s="75"/>
      <c r="Q1494" s="75"/>
      <c r="R1494" s="76">
        <v>349.45</v>
      </c>
      <c r="S1494" s="76">
        <v>349.45</v>
      </c>
      <c r="T1494" s="64">
        <f t="shared" si="165"/>
        <v>-57.329999999999984</v>
      </c>
      <c r="U1494" s="81">
        <f t="shared" si="166"/>
        <v>0</v>
      </c>
      <c r="V1494" s="81">
        <f t="shared" si="167"/>
        <v>0</v>
      </c>
    </row>
    <row r="1495" spans="1:22" x14ac:dyDescent="0.25">
      <c r="A1495" s="51" t="s">
        <v>4646</v>
      </c>
      <c r="B1495" s="93" t="s">
        <v>2378</v>
      </c>
      <c r="C1495" s="97"/>
      <c r="D1495" s="97"/>
      <c r="E1495" s="83" t="s">
        <v>1925</v>
      </c>
      <c r="F1495" s="97"/>
      <c r="G1495" s="102"/>
      <c r="H1495" s="84"/>
      <c r="I1495" s="115"/>
      <c r="J1495" s="84"/>
      <c r="K1495" s="115"/>
      <c r="L1495" s="84"/>
      <c r="M1495" s="85">
        <f>SUM(M1496:M1497)</f>
        <v>292.12</v>
      </c>
      <c r="N1495" s="85">
        <f>SUM(N1496:N1497)</f>
        <v>292.12</v>
      </c>
      <c r="O1495" s="38"/>
      <c r="P1495" s="84"/>
      <c r="Q1495" s="84"/>
      <c r="R1495" s="85">
        <v>349.45</v>
      </c>
      <c r="S1495" s="85">
        <v>349.45</v>
      </c>
      <c r="T1495" s="64">
        <f t="shared" si="165"/>
        <v>-57.329999999999984</v>
      </c>
      <c r="U1495" s="81">
        <f t="shared" si="166"/>
        <v>0</v>
      </c>
      <c r="V1495" s="81">
        <f t="shared" si="167"/>
        <v>0</v>
      </c>
    </row>
    <row r="1496" spans="1:22" x14ac:dyDescent="0.25">
      <c r="A1496" s="51" t="s">
        <v>4647</v>
      </c>
      <c r="B1496" s="92" t="s">
        <v>2379</v>
      </c>
      <c r="C1496" s="77" t="s">
        <v>123</v>
      </c>
      <c r="D1496" s="78">
        <v>220107</v>
      </c>
      <c r="E1496" s="79" t="s">
        <v>625</v>
      </c>
      <c r="F1496" s="80" t="s">
        <v>160</v>
      </c>
      <c r="G1496" s="101">
        <v>0.22</v>
      </c>
      <c r="H1496" s="81">
        <v>0.22</v>
      </c>
      <c r="I1496" s="116">
        <v>181.54</v>
      </c>
      <c r="J1496" s="81">
        <v>151.78</v>
      </c>
      <c r="K1496" s="116">
        <v>25.21</v>
      </c>
      <c r="L1496" s="81">
        <v>21.07</v>
      </c>
      <c r="M1496" s="81">
        <f>TRUNC(((J1496*G1496)+(L1496*G1496)),2)</f>
        <v>38.020000000000003</v>
      </c>
      <c r="N1496" s="81">
        <f>TRUNC(((J1496*H1496)+(L1496*H1496)),2)</f>
        <v>38.020000000000003</v>
      </c>
      <c r="O1496" s="38"/>
      <c r="P1496" s="81">
        <v>181.54</v>
      </c>
      <c r="Q1496" s="81">
        <v>25.21</v>
      </c>
      <c r="R1496" s="81">
        <v>45.48</v>
      </c>
      <c r="S1496" s="81">
        <v>45.48</v>
      </c>
      <c r="T1496" s="64">
        <f t="shared" si="165"/>
        <v>-7.4599999999999937</v>
      </c>
      <c r="U1496" s="81">
        <f t="shared" si="166"/>
        <v>33.39</v>
      </c>
      <c r="V1496" s="81">
        <f t="shared" si="167"/>
        <v>4.63</v>
      </c>
    </row>
    <row r="1497" spans="1:22" x14ac:dyDescent="0.25">
      <c r="A1497" s="51" t="s">
        <v>4648</v>
      </c>
      <c r="B1497" s="92" t="s">
        <v>2380</v>
      </c>
      <c r="C1497" s="77" t="s">
        <v>123</v>
      </c>
      <c r="D1497" s="78">
        <v>220059</v>
      </c>
      <c r="E1497" s="79" t="s">
        <v>627</v>
      </c>
      <c r="F1497" s="80" t="s">
        <v>125</v>
      </c>
      <c r="G1497" s="101">
        <v>7.5</v>
      </c>
      <c r="H1497" s="81">
        <v>7.5</v>
      </c>
      <c r="I1497" s="116">
        <v>30.53</v>
      </c>
      <c r="J1497" s="81">
        <v>25.52</v>
      </c>
      <c r="K1497" s="116">
        <v>10</v>
      </c>
      <c r="L1497" s="81">
        <v>8.36</v>
      </c>
      <c r="M1497" s="81">
        <f>TRUNC(((J1497*G1497)+(L1497*G1497)),2)</f>
        <v>254.1</v>
      </c>
      <c r="N1497" s="81">
        <f>TRUNC(((J1497*H1497)+(L1497*H1497)),2)</f>
        <v>254.1</v>
      </c>
      <c r="O1497" s="38"/>
      <c r="P1497" s="81">
        <v>30.53</v>
      </c>
      <c r="Q1497" s="81">
        <v>10</v>
      </c>
      <c r="R1497" s="81">
        <v>303.97000000000003</v>
      </c>
      <c r="S1497" s="81">
        <v>303.97000000000003</v>
      </c>
      <c r="T1497" s="64">
        <f t="shared" si="165"/>
        <v>-49.870000000000033</v>
      </c>
      <c r="U1497" s="81">
        <f t="shared" si="166"/>
        <v>191.4</v>
      </c>
      <c r="V1497" s="81">
        <f t="shared" si="167"/>
        <v>62.7</v>
      </c>
    </row>
    <row r="1498" spans="1:22" x14ac:dyDescent="0.25">
      <c r="A1498" s="51" t="s">
        <v>4649</v>
      </c>
      <c r="B1498" s="91" t="s">
        <v>2381</v>
      </c>
      <c r="C1498" s="95"/>
      <c r="D1498" s="95"/>
      <c r="E1498" s="74" t="s">
        <v>78</v>
      </c>
      <c r="F1498" s="95"/>
      <c r="G1498" s="100"/>
      <c r="H1498" s="75"/>
      <c r="I1498" s="115"/>
      <c r="J1498" s="75"/>
      <c r="K1498" s="115"/>
      <c r="L1498" s="75"/>
      <c r="M1498" s="76">
        <f>M1499</f>
        <v>449.6</v>
      </c>
      <c r="N1498" s="76">
        <f>N1499</f>
        <v>449.6</v>
      </c>
      <c r="O1498" s="38"/>
      <c r="P1498" s="75"/>
      <c r="Q1498" s="75"/>
      <c r="R1498" s="76">
        <v>538</v>
      </c>
      <c r="S1498" s="76">
        <v>538</v>
      </c>
      <c r="T1498" s="64">
        <f t="shared" si="165"/>
        <v>-88.399999999999977</v>
      </c>
      <c r="U1498" s="81">
        <f t="shared" si="166"/>
        <v>0</v>
      </c>
      <c r="V1498" s="81">
        <f t="shared" si="167"/>
        <v>0</v>
      </c>
    </row>
    <row r="1499" spans="1:22" x14ac:dyDescent="0.25">
      <c r="A1499" s="51" t="s">
        <v>4650</v>
      </c>
      <c r="B1499" s="93" t="s">
        <v>2382</v>
      </c>
      <c r="C1499" s="97"/>
      <c r="D1499" s="97"/>
      <c r="E1499" s="83" t="s">
        <v>1925</v>
      </c>
      <c r="F1499" s="97"/>
      <c r="G1499" s="102"/>
      <c r="H1499" s="84"/>
      <c r="I1499" s="115"/>
      <c r="J1499" s="84"/>
      <c r="K1499" s="115"/>
      <c r="L1499" s="84"/>
      <c r="M1499" s="85">
        <f>M1500</f>
        <v>449.6</v>
      </c>
      <c r="N1499" s="85">
        <f>N1500</f>
        <v>449.6</v>
      </c>
      <c r="O1499" s="38"/>
      <c r="P1499" s="84"/>
      <c r="Q1499" s="84"/>
      <c r="R1499" s="85">
        <v>538</v>
      </c>
      <c r="S1499" s="85">
        <v>538</v>
      </c>
      <c r="T1499" s="64">
        <f t="shared" si="165"/>
        <v>-88.399999999999977</v>
      </c>
      <c r="U1499" s="81">
        <f t="shared" si="166"/>
        <v>0</v>
      </c>
      <c r="V1499" s="81">
        <f t="shared" si="167"/>
        <v>0</v>
      </c>
    </row>
    <row r="1500" spans="1:22" x14ac:dyDescent="0.25">
      <c r="A1500" s="51" t="s">
        <v>4651</v>
      </c>
      <c r="B1500" s="92" t="s">
        <v>2383</v>
      </c>
      <c r="C1500" s="77" t="s">
        <v>123</v>
      </c>
      <c r="D1500" s="78">
        <v>261000</v>
      </c>
      <c r="E1500" s="79" t="s">
        <v>653</v>
      </c>
      <c r="F1500" s="80" t="s">
        <v>125</v>
      </c>
      <c r="G1500" s="101">
        <v>40</v>
      </c>
      <c r="H1500" s="81">
        <v>40</v>
      </c>
      <c r="I1500" s="116">
        <v>5.47</v>
      </c>
      <c r="J1500" s="81">
        <v>4.57</v>
      </c>
      <c r="K1500" s="116">
        <v>7.98</v>
      </c>
      <c r="L1500" s="81">
        <v>6.67</v>
      </c>
      <c r="M1500" s="81">
        <f>TRUNC(((J1500*G1500)+(L1500*G1500)),2)</f>
        <v>449.6</v>
      </c>
      <c r="N1500" s="81">
        <f>TRUNC(((J1500*H1500)+(L1500*H1500)),2)</f>
        <v>449.6</v>
      </c>
      <c r="O1500" s="38"/>
      <c r="P1500" s="81">
        <v>5.47</v>
      </c>
      <c r="Q1500" s="81">
        <v>7.98</v>
      </c>
      <c r="R1500" s="81">
        <v>538</v>
      </c>
      <c r="S1500" s="81">
        <v>538</v>
      </c>
      <c r="T1500" s="64">
        <f t="shared" si="165"/>
        <v>-88.399999999999977</v>
      </c>
      <c r="U1500" s="81">
        <f t="shared" si="166"/>
        <v>182.8</v>
      </c>
      <c r="V1500" s="81">
        <f t="shared" si="167"/>
        <v>266.8</v>
      </c>
    </row>
    <row r="1501" spans="1:22" x14ac:dyDescent="0.25">
      <c r="A1501" s="51" t="s">
        <v>4652</v>
      </c>
      <c r="B1501" s="90">
        <v>19</v>
      </c>
      <c r="C1501" s="96"/>
      <c r="D1501" s="96"/>
      <c r="E1501" s="69" t="s">
        <v>21</v>
      </c>
      <c r="F1501" s="70" t="s">
        <v>120</v>
      </c>
      <c r="G1501" s="99">
        <v>1</v>
      </c>
      <c r="H1501" s="72"/>
      <c r="I1501" s="115"/>
      <c r="J1501" s="72"/>
      <c r="K1501" s="115"/>
      <c r="L1501" s="72"/>
      <c r="M1501" s="71">
        <f>M1502+M1514+M1516+M1519+M1532+M1577+M1582+M1584+M1588+M1590+M1597+M1599+M1606+M1611+M1614+M1621+M1623+M1643</f>
        <v>495069.08</v>
      </c>
      <c r="N1501" s="71">
        <f>N1502+N1514+N1516+N1519+N1532+N1577+N1582+N1584+N1588+N1590+N1597+N1599+N1606+N1611+N1614+N1621+N1623+N1643</f>
        <v>495069.08</v>
      </c>
      <c r="O1501" s="38"/>
      <c r="P1501" s="72"/>
      <c r="Q1501" s="72"/>
      <c r="R1501" s="71">
        <v>592349.43000000005</v>
      </c>
      <c r="S1501" s="71">
        <v>592349.43000000005</v>
      </c>
      <c r="T1501" s="64">
        <f t="shared" si="165"/>
        <v>-97280.350000000035</v>
      </c>
      <c r="U1501" s="81">
        <f t="shared" si="166"/>
        <v>0</v>
      </c>
      <c r="V1501" s="81">
        <f t="shared" si="167"/>
        <v>0</v>
      </c>
    </row>
    <row r="1502" spans="1:22" x14ac:dyDescent="0.25">
      <c r="A1502" s="51" t="s">
        <v>4653</v>
      </c>
      <c r="B1502" s="91" t="s">
        <v>2384</v>
      </c>
      <c r="C1502" s="95"/>
      <c r="D1502" s="95"/>
      <c r="E1502" s="74" t="s">
        <v>36</v>
      </c>
      <c r="F1502" s="95"/>
      <c r="G1502" s="100"/>
      <c r="H1502" s="75"/>
      <c r="I1502" s="115"/>
      <c r="J1502" s="75"/>
      <c r="K1502" s="115"/>
      <c r="L1502" s="75"/>
      <c r="M1502" s="76">
        <f>SUM(M1503:M1513)</f>
        <v>28929.289999999997</v>
      </c>
      <c r="N1502" s="76">
        <f>SUM(N1503:N1513)</f>
        <v>28929.289999999997</v>
      </c>
      <c r="O1502" s="38"/>
      <c r="P1502" s="75"/>
      <c r="Q1502" s="75"/>
      <c r="R1502" s="76">
        <v>34640.67</v>
      </c>
      <c r="S1502" s="76">
        <v>34640.67</v>
      </c>
      <c r="T1502" s="64">
        <f t="shared" si="165"/>
        <v>-5711.380000000001</v>
      </c>
      <c r="U1502" s="81">
        <f t="shared" si="166"/>
        <v>0</v>
      </c>
      <c r="V1502" s="81">
        <f t="shared" si="167"/>
        <v>0</v>
      </c>
    </row>
    <row r="1503" spans="1:22" ht="24" x14ac:dyDescent="0.3">
      <c r="A1503" s="51" t="s">
        <v>4654</v>
      </c>
      <c r="B1503" s="92" t="s">
        <v>2385</v>
      </c>
      <c r="C1503" s="77" t="s">
        <v>123</v>
      </c>
      <c r="D1503" s="78">
        <v>20102</v>
      </c>
      <c r="E1503" s="79" t="s">
        <v>2386</v>
      </c>
      <c r="F1503" s="80" t="s">
        <v>125</v>
      </c>
      <c r="G1503" s="101">
        <v>539.07000000000005</v>
      </c>
      <c r="H1503" s="81">
        <v>539.07000000000005</v>
      </c>
      <c r="I1503" s="116">
        <v>0</v>
      </c>
      <c r="J1503" s="81">
        <v>0</v>
      </c>
      <c r="K1503" s="116">
        <v>3.12</v>
      </c>
      <c r="L1503" s="81">
        <v>2.6</v>
      </c>
      <c r="M1503" s="81">
        <f t="shared" ref="M1503:M1513" si="168">TRUNC(((J1503*G1503)+(L1503*G1503)),2)</f>
        <v>1401.58</v>
      </c>
      <c r="N1503" s="81">
        <f t="shared" ref="N1503:N1513" si="169">TRUNC(((J1503*H1503)+(L1503*H1503)),2)</f>
        <v>1401.58</v>
      </c>
      <c r="O1503" s="48"/>
      <c r="P1503" s="81">
        <v>0</v>
      </c>
      <c r="Q1503" s="81">
        <v>3.12</v>
      </c>
      <c r="R1503" s="81">
        <v>1681.89</v>
      </c>
      <c r="S1503" s="81">
        <v>1681.89</v>
      </c>
      <c r="T1503" s="64">
        <f t="shared" si="165"/>
        <v>-280.31000000000017</v>
      </c>
      <c r="U1503" s="81">
        <f t="shared" si="166"/>
        <v>0</v>
      </c>
      <c r="V1503" s="81">
        <f t="shared" si="167"/>
        <v>1401.58</v>
      </c>
    </row>
    <row r="1504" spans="1:22" ht="24" x14ac:dyDescent="0.3">
      <c r="A1504" s="51" t="s">
        <v>4655</v>
      </c>
      <c r="B1504" s="92" t="s">
        <v>2387</v>
      </c>
      <c r="C1504" s="77" t="s">
        <v>123</v>
      </c>
      <c r="D1504" s="78">
        <v>20103</v>
      </c>
      <c r="E1504" s="82" t="s">
        <v>3150</v>
      </c>
      <c r="F1504" s="80" t="s">
        <v>125</v>
      </c>
      <c r="G1504" s="101">
        <v>539.07000000000005</v>
      </c>
      <c r="H1504" s="81">
        <v>539.07000000000005</v>
      </c>
      <c r="I1504" s="116">
        <v>0</v>
      </c>
      <c r="J1504" s="81">
        <v>0</v>
      </c>
      <c r="K1504" s="116">
        <v>16.190000000000001</v>
      </c>
      <c r="L1504" s="81">
        <v>13.53</v>
      </c>
      <c r="M1504" s="81">
        <f t="shared" si="168"/>
        <v>7293.61</v>
      </c>
      <c r="N1504" s="81">
        <f t="shared" si="169"/>
        <v>7293.61</v>
      </c>
      <c r="O1504" s="48"/>
      <c r="P1504" s="81">
        <v>0</v>
      </c>
      <c r="Q1504" s="81">
        <v>16.190000000000001</v>
      </c>
      <c r="R1504" s="81">
        <v>8727.5400000000009</v>
      </c>
      <c r="S1504" s="81">
        <v>8727.5400000000009</v>
      </c>
      <c r="T1504" s="64">
        <f t="shared" si="165"/>
        <v>-1433.9300000000012</v>
      </c>
      <c r="U1504" s="81">
        <f t="shared" si="166"/>
        <v>0</v>
      </c>
      <c r="V1504" s="81">
        <f t="shared" si="167"/>
        <v>7293.61</v>
      </c>
    </row>
    <row r="1505" spans="1:22" ht="24" x14ac:dyDescent="0.3">
      <c r="A1505" s="51" t="s">
        <v>4656</v>
      </c>
      <c r="B1505" s="92" t="s">
        <v>2388</v>
      </c>
      <c r="C1505" s="77" t="s">
        <v>123</v>
      </c>
      <c r="D1505" s="78">
        <v>20118</v>
      </c>
      <c r="E1505" s="82" t="s">
        <v>3082</v>
      </c>
      <c r="F1505" s="80" t="s">
        <v>160</v>
      </c>
      <c r="G1505" s="101">
        <v>42.94</v>
      </c>
      <c r="H1505" s="81">
        <v>42.94</v>
      </c>
      <c r="I1505" s="116">
        <v>0</v>
      </c>
      <c r="J1505" s="81">
        <v>0</v>
      </c>
      <c r="K1505" s="116">
        <v>38.93</v>
      </c>
      <c r="L1505" s="81">
        <v>32.54</v>
      </c>
      <c r="M1505" s="81">
        <f t="shared" si="168"/>
        <v>1397.26</v>
      </c>
      <c r="N1505" s="81">
        <f t="shared" si="169"/>
        <v>1397.26</v>
      </c>
      <c r="O1505" s="48"/>
      <c r="P1505" s="81">
        <v>0</v>
      </c>
      <c r="Q1505" s="81">
        <v>38.93</v>
      </c>
      <c r="R1505" s="81">
        <v>1671.65</v>
      </c>
      <c r="S1505" s="81">
        <v>1671.65</v>
      </c>
      <c r="T1505" s="64">
        <f t="shared" si="165"/>
        <v>-274.3900000000001</v>
      </c>
      <c r="U1505" s="81">
        <f t="shared" si="166"/>
        <v>0</v>
      </c>
      <c r="V1505" s="81">
        <f t="shared" si="167"/>
        <v>1397.26</v>
      </c>
    </row>
    <row r="1506" spans="1:22" x14ac:dyDescent="0.3">
      <c r="A1506" s="51" t="s">
        <v>4657</v>
      </c>
      <c r="B1506" s="92" t="s">
        <v>2389</v>
      </c>
      <c r="C1506" s="77" t="s">
        <v>123</v>
      </c>
      <c r="D1506" s="78">
        <v>20106</v>
      </c>
      <c r="E1506" s="79" t="s">
        <v>2390</v>
      </c>
      <c r="F1506" s="80" t="s">
        <v>125</v>
      </c>
      <c r="G1506" s="101">
        <v>80.44</v>
      </c>
      <c r="H1506" s="81">
        <v>80.44</v>
      </c>
      <c r="I1506" s="116">
        <v>0</v>
      </c>
      <c r="J1506" s="81">
        <v>0</v>
      </c>
      <c r="K1506" s="116">
        <v>6.23</v>
      </c>
      <c r="L1506" s="81">
        <v>5.2</v>
      </c>
      <c r="M1506" s="81">
        <f t="shared" si="168"/>
        <v>418.28</v>
      </c>
      <c r="N1506" s="81">
        <f t="shared" si="169"/>
        <v>418.28</v>
      </c>
      <c r="O1506" s="48"/>
      <c r="P1506" s="81">
        <v>0</v>
      </c>
      <c r="Q1506" s="81">
        <v>6.23</v>
      </c>
      <c r="R1506" s="81">
        <v>501.14</v>
      </c>
      <c r="S1506" s="81">
        <v>501.14</v>
      </c>
      <c r="T1506" s="64">
        <f t="shared" si="165"/>
        <v>-82.860000000000014</v>
      </c>
      <c r="U1506" s="81">
        <f t="shared" si="166"/>
        <v>0</v>
      </c>
      <c r="V1506" s="81">
        <f t="shared" si="167"/>
        <v>418.28</v>
      </c>
    </row>
    <row r="1507" spans="1:22" x14ac:dyDescent="0.25">
      <c r="A1507" s="51" t="s">
        <v>4658</v>
      </c>
      <c r="B1507" s="92" t="s">
        <v>2391</v>
      </c>
      <c r="C1507" s="77" t="s">
        <v>123</v>
      </c>
      <c r="D1507" s="78">
        <v>260104</v>
      </c>
      <c r="E1507" s="79" t="s">
        <v>2392</v>
      </c>
      <c r="F1507" s="80" t="s">
        <v>125</v>
      </c>
      <c r="G1507" s="101">
        <v>1964.57</v>
      </c>
      <c r="H1507" s="81">
        <v>1964.57</v>
      </c>
      <c r="I1507" s="116">
        <v>0</v>
      </c>
      <c r="J1507" s="81">
        <v>0</v>
      </c>
      <c r="K1507" s="116">
        <v>5.34</v>
      </c>
      <c r="L1507" s="81">
        <v>4.46</v>
      </c>
      <c r="M1507" s="81">
        <f t="shared" si="168"/>
        <v>8761.98</v>
      </c>
      <c r="N1507" s="81">
        <f t="shared" si="169"/>
        <v>8761.98</v>
      </c>
      <c r="O1507" s="38"/>
      <c r="P1507" s="81">
        <v>0</v>
      </c>
      <c r="Q1507" s="81">
        <v>5.34</v>
      </c>
      <c r="R1507" s="81">
        <v>10490.8</v>
      </c>
      <c r="S1507" s="81">
        <v>10490.8</v>
      </c>
      <c r="T1507" s="64">
        <f t="shared" si="165"/>
        <v>-1728.8199999999997</v>
      </c>
      <c r="U1507" s="81">
        <f t="shared" si="166"/>
        <v>0</v>
      </c>
      <c r="V1507" s="81">
        <f t="shared" si="167"/>
        <v>8761.98</v>
      </c>
    </row>
    <row r="1508" spans="1:22" x14ac:dyDescent="0.25">
      <c r="A1508" s="51" t="s">
        <v>4659</v>
      </c>
      <c r="B1508" s="92" t="s">
        <v>2393</v>
      </c>
      <c r="C1508" s="77" t="s">
        <v>123</v>
      </c>
      <c r="D1508" s="78">
        <v>260105</v>
      </c>
      <c r="E1508" s="79" t="s">
        <v>2394</v>
      </c>
      <c r="F1508" s="80" t="s">
        <v>125</v>
      </c>
      <c r="G1508" s="101">
        <v>903.58</v>
      </c>
      <c r="H1508" s="81">
        <v>903.58</v>
      </c>
      <c r="I1508" s="116">
        <v>2.09</v>
      </c>
      <c r="J1508" s="81">
        <v>1.74</v>
      </c>
      <c r="K1508" s="116">
        <v>6.67</v>
      </c>
      <c r="L1508" s="81">
        <v>5.57</v>
      </c>
      <c r="M1508" s="81">
        <f t="shared" si="168"/>
        <v>6605.16</v>
      </c>
      <c r="N1508" s="81">
        <f t="shared" si="169"/>
        <v>6605.16</v>
      </c>
      <c r="O1508" s="38"/>
      <c r="P1508" s="81">
        <v>2.09</v>
      </c>
      <c r="Q1508" s="81">
        <v>6.67</v>
      </c>
      <c r="R1508" s="81">
        <v>7915.36</v>
      </c>
      <c r="S1508" s="81">
        <v>7915.36</v>
      </c>
      <c r="T1508" s="64">
        <f t="shared" si="165"/>
        <v>-1310.1999999999998</v>
      </c>
      <c r="U1508" s="81">
        <f t="shared" si="166"/>
        <v>1572.22</v>
      </c>
      <c r="V1508" s="81">
        <f t="shared" si="167"/>
        <v>5032.9399999999996</v>
      </c>
    </row>
    <row r="1509" spans="1:22" x14ac:dyDescent="0.3">
      <c r="A1509" s="51" t="s">
        <v>4660</v>
      </c>
      <c r="B1509" s="92" t="s">
        <v>2395</v>
      </c>
      <c r="C1509" s="77" t="s">
        <v>194</v>
      </c>
      <c r="D1509" s="78">
        <v>97632</v>
      </c>
      <c r="E1509" s="79" t="s">
        <v>2396</v>
      </c>
      <c r="F1509" s="80" t="s">
        <v>138</v>
      </c>
      <c r="G1509" s="101">
        <v>214.3</v>
      </c>
      <c r="H1509" s="81">
        <v>214.3</v>
      </c>
      <c r="I1509" s="116">
        <v>0.61</v>
      </c>
      <c r="J1509" s="81">
        <v>0.51</v>
      </c>
      <c r="K1509" s="116">
        <v>1.84</v>
      </c>
      <c r="L1509" s="81">
        <v>1.53</v>
      </c>
      <c r="M1509" s="81">
        <f t="shared" si="168"/>
        <v>437.17</v>
      </c>
      <c r="N1509" s="81">
        <f t="shared" si="169"/>
        <v>437.17</v>
      </c>
      <c r="O1509" s="48"/>
      <c r="P1509" s="81">
        <v>0.61</v>
      </c>
      <c r="Q1509" s="81">
        <v>1.84</v>
      </c>
      <c r="R1509" s="81">
        <v>525.03</v>
      </c>
      <c r="S1509" s="81">
        <v>525.03</v>
      </c>
      <c r="T1509" s="64">
        <f t="shared" si="165"/>
        <v>-87.859999999999957</v>
      </c>
      <c r="U1509" s="81">
        <f t="shared" si="166"/>
        <v>109.29</v>
      </c>
      <c r="V1509" s="81">
        <f t="shared" si="167"/>
        <v>327.87</v>
      </c>
    </row>
    <row r="1510" spans="1:22" x14ac:dyDescent="0.25">
      <c r="A1510" s="51" t="s">
        <v>4661</v>
      </c>
      <c r="B1510" s="92" t="s">
        <v>2397</v>
      </c>
      <c r="C1510" s="77" t="s">
        <v>123</v>
      </c>
      <c r="D1510" s="78">
        <v>20139</v>
      </c>
      <c r="E1510" s="79" t="s">
        <v>2398</v>
      </c>
      <c r="F1510" s="80" t="s">
        <v>125</v>
      </c>
      <c r="G1510" s="101">
        <v>10.42</v>
      </c>
      <c r="H1510" s="81">
        <v>10.42</v>
      </c>
      <c r="I1510" s="116">
        <v>0</v>
      </c>
      <c r="J1510" s="81">
        <v>0</v>
      </c>
      <c r="K1510" s="116">
        <v>3.9</v>
      </c>
      <c r="L1510" s="81">
        <v>3.26</v>
      </c>
      <c r="M1510" s="81">
        <f t="shared" si="168"/>
        <v>33.96</v>
      </c>
      <c r="N1510" s="81">
        <f t="shared" si="169"/>
        <v>33.96</v>
      </c>
      <c r="O1510" s="38"/>
      <c r="P1510" s="81">
        <v>0</v>
      </c>
      <c r="Q1510" s="81">
        <v>3.9</v>
      </c>
      <c r="R1510" s="81">
        <v>40.630000000000003</v>
      </c>
      <c r="S1510" s="81">
        <v>40.630000000000003</v>
      </c>
      <c r="T1510" s="64">
        <f t="shared" si="165"/>
        <v>-6.6700000000000017</v>
      </c>
      <c r="U1510" s="81">
        <f t="shared" si="166"/>
        <v>0</v>
      </c>
      <c r="V1510" s="81">
        <f t="shared" si="167"/>
        <v>33.96</v>
      </c>
    </row>
    <row r="1511" spans="1:22" x14ac:dyDescent="0.3">
      <c r="A1511" s="51" t="s">
        <v>4662</v>
      </c>
      <c r="B1511" s="92" t="s">
        <v>2399</v>
      </c>
      <c r="C1511" s="77" t="s">
        <v>123</v>
      </c>
      <c r="D1511" s="78">
        <v>20121</v>
      </c>
      <c r="E1511" s="79" t="s">
        <v>683</v>
      </c>
      <c r="F1511" s="80" t="s">
        <v>160</v>
      </c>
      <c r="G1511" s="101">
        <v>18.149999999999999</v>
      </c>
      <c r="H1511" s="81">
        <v>18.149999999999999</v>
      </c>
      <c r="I1511" s="116">
        <v>0</v>
      </c>
      <c r="J1511" s="81">
        <v>0</v>
      </c>
      <c r="K1511" s="116">
        <v>161.93</v>
      </c>
      <c r="L1511" s="81">
        <v>135.38</v>
      </c>
      <c r="M1511" s="81">
        <f t="shared" si="168"/>
        <v>2457.14</v>
      </c>
      <c r="N1511" s="81">
        <f t="shared" si="169"/>
        <v>2457.14</v>
      </c>
      <c r="O1511" s="48"/>
      <c r="P1511" s="81">
        <v>0</v>
      </c>
      <c r="Q1511" s="81">
        <v>161.93</v>
      </c>
      <c r="R1511" s="81">
        <v>2939.02</v>
      </c>
      <c r="S1511" s="81">
        <v>2939.02</v>
      </c>
      <c r="T1511" s="64">
        <f t="shared" si="165"/>
        <v>-481.88000000000011</v>
      </c>
      <c r="U1511" s="81">
        <f t="shared" si="166"/>
        <v>0</v>
      </c>
      <c r="V1511" s="81">
        <f t="shared" si="167"/>
        <v>2457.14</v>
      </c>
    </row>
    <row r="1512" spans="1:22" ht="24" x14ac:dyDescent="0.3">
      <c r="A1512" s="51" t="s">
        <v>4663</v>
      </c>
      <c r="B1512" s="92" t="s">
        <v>2400</v>
      </c>
      <c r="C1512" s="77" t="s">
        <v>274</v>
      </c>
      <c r="D1512" s="86" t="s">
        <v>2401</v>
      </c>
      <c r="E1512" s="79" t="s">
        <v>2402</v>
      </c>
      <c r="F1512" s="80" t="s">
        <v>142</v>
      </c>
      <c r="G1512" s="101">
        <v>4</v>
      </c>
      <c r="H1512" s="81">
        <v>4</v>
      </c>
      <c r="I1512" s="116">
        <v>0</v>
      </c>
      <c r="J1512" s="81">
        <v>0</v>
      </c>
      <c r="K1512" s="116">
        <v>15.57</v>
      </c>
      <c r="L1512" s="81">
        <v>13.01</v>
      </c>
      <c r="M1512" s="81">
        <f t="shared" si="168"/>
        <v>52.04</v>
      </c>
      <c r="N1512" s="81">
        <f t="shared" si="169"/>
        <v>52.04</v>
      </c>
      <c r="O1512" s="48"/>
      <c r="P1512" s="81">
        <v>0</v>
      </c>
      <c r="Q1512" s="81">
        <v>15.57</v>
      </c>
      <c r="R1512" s="81">
        <v>62.28</v>
      </c>
      <c r="S1512" s="81">
        <v>62.28</v>
      </c>
      <c r="T1512" s="64">
        <f t="shared" si="165"/>
        <v>-10.240000000000002</v>
      </c>
      <c r="U1512" s="81">
        <f t="shared" si="166"/>
        <v>0</v>
      </c>
      <c r="V1512" s="81">
        <f t="shared" si="167"/>
        <v>52.04</v>
      </c>
    </row>
    <row r="1513" spans="1:22" ht="24" x14ac:dyDescent="0.3">
      <c r="A1513" s="51" t="s">
        <v>4664</v>
      </c>
      <c r="B1513" s="92" t="s">
        <v>2403</v>
      </c>
      <c r="C1513" s="77" t="s">
        <v>123</v>
      </c>
      <c r="D1513" s="78">
        <v>20701</v>
      </c>
      <c r="E1513" s="79" t="s">
        <v>185</v>
      </c>
      <c r="F1513" s="80" t="s">
        <v>125</v>
      </c>
      <c r="G1513" s="101">
        <v>15.98</v>
      </c>
      <c r="H1513" s="81">
        <v>15.98</v>
      </c>
      <c r="I1513" s="116">
        <v>3.73</v>
      </c>
      <c r="J1513" s="81">
        <v>3.11</v>
      </c>
      <c r="K1513" s="116">
        <v>1.61</v>
      </c>
      <c r="L1513" s="81">
        <v>1.34</v>
      </c>
      <c r="M1513" s="81">
        <f t="shared" si="168"/>
        <v>71.11</v>
      </c>
      <c r="N1513" s="81">
        <f t="shared" si="169"/>
        <v>71.11</v>
      </c>
      <c r="O1513" s="48"/>
      <c r="P1513" s="81">
        <v>3.73</v>
      </c>
      <c r="Q1513" s="81">
        <v>1.61</v>
      </c>
      <c r="R1513" s="81">
        <v>85.33</v>
      </c>
      <c r="S1513" s="81">
        <v>85.33</v>
      </c>
      <c r="T1513" s="64">
        <f t="shared" si="165"/>
        <v>-14.219999999999999</v>
      </c>
      <c r="U1513" s="81">
        <f t="shared" si="166"/>
        <v>49.69</v>
      </c>
      <c r="V1513" s="81">
        <f t="shared" si="167"/>
        <v>21.41</v>
      </c>
    </row>
    <row r="1514" spans="1:22" x14ac:dyDescent="0.25">
      <c r="A1514" s="51" t="s">
        <v>4665</v>
      </c>
      <c r="B1514" s="91" t="s">
        <v>2404</v>
      </c>
      <c r="C1514" s="95"/>
      <c r="D1514" s="95"/>
      <c r="E1514" s="74" t="s">
        <v>38</v>
      </c>
      <c r="F1514" s="95"/>
      <c r="G1514" s="100"/>
      <c r="H1514" s="75"/>
      <c r="I1514" s="115"/>
      <c r="J1514" s="75"/>
      <c r="K1514" s="115"/>
      <c r="L1514" s="75"/>
      <c r="M1514" s="76">
        <f>M1515</f>
        <v>3831.73</v>
      </c>
      <c r="N1514" s="76">
        <f>N1515</f>
        <v>3831.73</v>
      </c>
      <c r="O1514" s="38"/>
      <c r="P1514" s="75"/>
      <c r="Q1514" s="75"/>
      <c r="R1514" s="76">
        <v>4584.09</v>
      </c>
      <c r="S1514" s="76">
        <v>4584.09</v>
      </c>
      <c r="T1514" s="64">
        <f t="shared" si="165"/>
        <v>-752.36000000000013</v>
      </c>
      <c r="U1514" s="81">
        <f t="shared" si="166"/>
        <v>0</v>
      </c>
      <c r="V1514" s="81">
        <f t="shared" si="167"/>
        <v>0</v>
      </c>
    </row>
    <row r="1515" spans="1:22" x14ac:dyDescent="0.25">
      <c r="A1515" s="51" t="s">
        <v>4666</v>
      </c>
      <c r="B1515" s="92" t="s">
        <v>2405</v>
      </c>
      <c r="C1515" s="77" t="s">
        <v>123</v>
      </c>
      <c r="D1515" s="78">
        <v>30101</v>
      </c>
      <c r="E1515" s="79" t="s">
        <v>188</v>
      </c>
      <c r="F1515" s="80" t="s">
        <v>160</v>
      </c>
      <c r="G1515" s="101">
        <v>104.35</v>
      </c>
      <c r="H1515" s="81">
        <v>104.35</v>
      </c>
      <c r="I1515" s="116">
        <v>34.33</v>
      </c>
      <c r="J1515" s="81">
        <v>28.7</v>
      </c>
      <c r="K1515" s="116">
        <v>9.6</v>
      </c>
      <c r="L1515" s="81">
        <v>8.02</v>
      </c>
      <c r="M1515" s="81">
        <f>TRUNC(((J1515*G1515)+(L1515*G1515)),2)</f>
        <v>3831.73</v>
      </c>
      <c r="N1515" s="81">
        <f>TRUNC(((J1515*H1515)+(L1515*H1515)),2)</f>
        <v>3831.73</v>
      </c>
      <c r="O1515" s="38"/>
      <c r="P1515" s="81">
        <v>34.33</v>
      </c>
      <c r="Q1515" s="81">
        <v>9.6</v>
      </c>
      <c r="R1515" s="81">
        <v>4584.09</v>
      </c>
      <c r="S1515" s="81">
        <v>4584.09</v>
      </c>
      <c r="T1515" s="64">
        <f t="shared" si="165"/>
        <v>-752.36000000000013</v>
      </c>
      <c r="U1515" s="81">
        <f t="shared" si="166"/>
        <v>2994.84</v>
      </c>
      <c r="V1515" s="81">
        <f t="shared" si="167"/>
        <v>836.88</v>
      </c>
    </row>
    <row r="1516" spans="1:22" x14ac:dyDescent="0.25">
      <c r="A1516" s="51" t="s">
        <v>4667</v>
      </c>
      <c r="B1516" s="91" t="s">
        <v>2406</v>
      </c>
      <c r="C1516" s="95"/>
      <c r="D1516" s="95"/>
      <c r="E1516" s="74" t="s">
        <v>40</v>
      </c>
      <c r="F1516" s="95"/>
      <c r="G1516" s="100"/>
      <c r="H1516" s="75"/>
      <c r="I1516" s="115"/>
      <c r="J1516" s="75"/>
      <c r="K1516" s="115"/>
      <c r="L1516" s="75"/>
      <c r="M1516" s="76">
        <f>SUM(M1517:M1518)</f>
        <v>78.45</v>
      </c>
      <c r="N1516" s="76">
        <f>SUM(N1517:N1518)</f>
        <v>78.45</v>
      </c>
      <c r="O1516" s="38"/>
      <c r="P1516" s="75"/>
      <c r="Q1516" s="75"/>
      <c r="R1516" s="76">
        <v>94.11</v>
      </c>
      <c r="S1516" s="76">
        <v>94.11</v>
      </c>
      <c r="T1516" s="64">
        <f t="shared" si="165"/>
        <v>-15.659999999999997</v>
      </c>
      <c r="U1516" s="81">
        <f t="shared" si="166"/>
        <v>0</v>
      </c>
      <c r="V1516" s="81">
        <f t="shared" si="167"/>
        <v>0</v>
      </c>
    </row>
    <row r="1517" spans="1:22" ht="24" x14ac:dyDescent="0.3">
      <c r="A1517" s="51" t="s">
        <v>4668</v>
      </c>
      <c r="B1517" s="92" t="s">
        <v>2407</v>
      </c>
      <c r="C1517" s="77" t="s">
        <v>123</v>
      </c>
      <c r="D1517" s="78">
        <v>41140</v>
      </c>
      <c r="E1517" s="82" t="s">
        <v>3062</v>
      </c>
      <c r="F1517" s="80" t="s">
        <v>125</v>
      </c>
      <c r="G1517" s="101">
        <v>15.98</v>
      </c>
      <c r="H1517" s="81">
        <v>15.98</v>
      </c>
      <c r="I1517" s="116">
        <v>0</v>
      </c>
      <c r="J1517" s="81">
        <v>0</v>
      </c>
      <c r="K1517" s="116">
        <v>2.72</v>
      </c>
      <c r="L1517" s="81">
        <v>2.27</v>
      </c>
      <c r="M1517" s="81">
        <f>TRUNC(((J1517*G1517)+(L1517*G1517)),2)</f>
        <v>36.270000000000003</v>
      </c>
      <c r="N1517" s="81">
        <f>TRUNC(((J1517*H1517)+(L1517*H1517)),2)</f>
        <v>36.270000000000003</v>
      </c>
      <c r="O1517" s="48"/>
      <c r="P1517" s="81">
        <v>0</v>
      </c>
      <c r="Q1517" s="81">
        <v>2.72</v>
      </c>
      <c r="R1517" s="81">
        <v>43.46</v>
      </c>
      <c r="S1517" s="81">
        <v>43.46</v>
      </c>
      <c r="T1517" s="64">
        <f t="shared" si="165"/>
        <v>-7.1899999999999977</v>
      </c>
      <c r="U1517" s="81">
        <f t="shared" si="166"/>
        <v>0</v>
      </c>
      <c r="V1517" s="81">
        <f t="shared" si="167"/>
        <v>36.270000000000003</v>
      </c>
    </row>
    <row r="1518" spans="1:22" ht="24" x14ac:dyDescent="0.3">
      <c r="A1518" s="51" t="s">
        <v>4669</v>
      </c>
      <c r="B1518" s="92" t="s">
        <v>2408</v>
      </c>
      <c r="C1518" s="77" t="s">
        <v>194</v>
      </c>
      <c r="D1518" s="78">
        <v>97083</v>
      </c>
      <c r="E1518" s="79" t="s">
        <v>195</v>
      </c>
      <c r="F1518" s="80" t="s">
        <v>125</v>
      </c>
      <c r="G1518" s="101">
        <v>15.98</v>
      </c>
      <c r="H1518" s="81">
        <v>15.98</v>
      </c>
      <c r="I1518" s="116">
        <v>0.91</v>
      </c>
      <c r="J1518" s="81">
        <v>0.76</v>
      </c>
      <c r="K1518" s="116">
        <v>2.2599999999999998</v>
      </c>
      <c r="L1518" s="81">
        <v>1.88</v>
      </c>
      <c r="M1518" s="81">
        <f>TRUNC(((J1518*G1518)+(L1518*G1518)),2)</f>
        <v>42.18</v>
      </c>
      <c r="N1518" s="81">
        <f>TRUNC(((J1518*H1518)+(L1518*H1518)),2)</f>
        <v>42.18</v>
      </c>
      <c r="O1518" s="48"/>
      <c r="P1518" s="81">
        <v>0.91</v>
      </c>
      <c r="Q1518" s="81">
        <v>2.2599999999999998</v>
      </c>
      <c r="R1518" s="81">
        <v>50.65</v>
      </c>
      <c r="S1518" s="81">
        <v>50.65</v>
      </c>
      <c r="T1518" s="64">
        <f t="shared" si="165"/>
        <v>-8.4699999999999989</v>
      </c>
      <c r="U1518" s="81">
        <f t="shared" si="166"/>
        <v>12.14</v>
      </c>
      <c r="V1518" s="81">
        <f t="shared" si="167"/>
        <v>30.04</v>
      </c>
    </row>
    <row r="1519" spans="1:22" x14ac:dyDescent="0.25">
      <c r="A1519" s="51" t="s">
        <v>4670</v>
      </c>
      <c r="B1519" s="91" t="s">
        <v>2409</v>
      </c>
      <c r="C1519" s="95"/>
      <c r="D1519" s="95"/>
      <c r="E1519" s="74" t="s">
        <v>42</v>
      </c>
      <c r="F1519" s="95"/>
      <c r="G1519" s="100"/>
      <c r="H1519" s="75"/>
      <c r="I1519" s="115"/>
      <c r="J1519" s="75"/>
      <c r="K1519" s="115"/>
      <c r="L1519" s="75"/>
      <c r="M1519" s="76">
        <f>M1520+M1528</f>
        <v>10596.07</v>
      </c>
      <c r="N1519" s="76">
        <f>N1520+N1528</f>
        <v>10596.07</v>
      </c>
      <c r="O1519" s="38"/>
      <c r="P1519" s="75"/>
      <c r="Q1519" s="75"/>
      <c r="R1519" s="76">
        <v>12677.05</v>
      </c>
      <c r="S1519" s="76">
        <v>12677.05</v>
      </c>
      <c r="T1519" s="64">
        <f t="shared" si="165"/>
        <v>-2080.9799999999996</v>
      </c>
      <c r="U1519" s="81">
        <f t="shared" si="166"/>
        <v>0</v>
      </c>
      <c r="V1519" s="81">
        <f t="shared" si="167"/>
        <v>0</v>
      </c>
    </row>
    <row r="1520" spans="1:22" x14ac:dyDescent="0.25">
      <c r="A1520" s="51" t="s">
        <v>4671</v>
      </c>
      <c r="B1520" s="93" t="s">
        <v>2410</v>
      </c>
      <c r="C1520" s="97"/>
      <c r="D1520" s="97"/>
      <c r="E1520" s="83" t="s">
        <v>2411</v>
      </c>
      <c r="F1520" s="97"/>
      <c r="G1520" s="102"/>
      <c r="H1520" s="84"/>
      <c r="I1520" s="115"/>
      <c r="J1520" s="84"/>
      <c r="K1520" s="115"/>
      <c r="L1520" s="84"/>
      <c r="M1520" s="85">
        <f>SUM(M1521:M1527)</f>
        <v>3672.9900000000002</v>
      </c>
      <c r="N1520" s="85">
        <f>SUM(N1521:N1527)</f>
        <v>3672.9900000000002</v>
      </c>
      <c r="O1520" s="38"/>
      <c r="P1520" s="84"/>
      <c r="Q1520" s="84"/>
      <c r="R1520" s="85">
        <v>4394.3100000000004</v>
      </c>
      <c r="S1520" s="85">
        <v>4394.3100000000004</v>
      </c>
      <c r="T1520" s="64">
        <f t="shared" si="165"/>
        <v>-721.32000000000016</v>
      </c>
      <c r="U1520" s="81">
        <f t="shared" si="166"/>
        <v>0</v>
      </c>
      <c r="V1520" s="81">
        <f t="shared" si="167"/>
        <v>0</v>
      </c>
    </row>
    <row r="1521" spans="1:22" x14ac:dyDescent="0.25">
      <c r="A1521" s="51" t="s">
        <v>4672</v>
      </c>
      <c r="B1521" s="92" t="s">
        <v>2412</v>
      </c>
      <c r="C1521" s="77" t="s">
        <v>123</v>
      </c>
      <c r="D1521" s="78">
        <v>52014</v>
      </c>
      <c r="E1521" s="79" t="s">
        <v>211</v>
      </c>
      <c r="F1521" s="80" t="s">
        <v>209</v>
      </c>
      <c r="G1521" s="101">
        <v>20</v>
      </c>
      <c r="H1521" s="81">
        <v>20</v>
      </c>
      <c r="I1521" s="116">
        <v>12.69</v>
      </c>
      <c r="J1521" s="81">
        <v>10.61</v>
      </c>
      <c r="K1521" s="116">
        <v>2.61</v>
      </c>
      <c r="L1521" s="81">
        <v>2.1800000000000002</v>
      </c>
      <c r="M1521" s="81">
        <f t="shared" ref="M1521:M1527" si="170">TRUNC(((J1521*G1521)+(L1521*G1521)),2)</f>
        <v>255.8</v>
      </c>
      <c r="N1521" s="81">
        <f t="shared" ref="N1521:N1527" si="171">TRUNC(((J1521*H1521)+(L1521*H1521)),2)</f>
        <v>255.8</v>
      </c>
      <c r="O1521" s="38"/>
      <c r="P1521" s="81">
        <v>12.69</v>
      </c>
      <c r="Q1521" s="81">
        <v>2.61</v>
      </c>
      <c r="R1521" s="81">
        <v>306</v>
      </c>
      <c r="S1521" s="81">
        <v>306</v>
      </c>
      <c r="T1521" s="64">
        <f t="shared" si="165"/>
        <v>-50.199999999999989</v>
      </c>
      <c r="U1521" s="81">
        <f t="shared" si="166"/>
        <v>212.2</v>
      </c>
      <c r="V1521" s="81">
        <f t="shared" si="167"/>
        <v>43.6</v>
      </c>
    </row>
    <row r="1522" spans="1:22" x14ac:dyDescent="0.25">
      <c r="A1522" s="51" t="s">
        <v>4673</v>
      </c>
      <c r="B1522" s="92" t="s">
        <v>2413</v>
      </c>
      <c r="C1522" s="77" t="s">
        <v>123</v>
      </c>
      <c r="D1522" s="78">
        <v>52003</v>
      </c>
      <c r="E1522" s="79" t="s">
        <v>226</v>
      </c>
      <c r="F1522" s="80" t="s">
        <v>209</v>
      </c>
      <c r="G1522" s="101">
        <v>53</v>
      </c>
      <c r="H1522" s="81">
        <v>53</v>
      </c>
      <c r="I1522" s="116">
        <v>9.7100000000000009</v>
      </c>
      <c r="J1522" s="81">
        <v>8.11</v>
      </c>
      <c r="K1522" s="116">
        <v>2.98</v>
      </c>
      <c r="L1522" s="81">
        <v>2.4900000000000002</v>
      </c>
      <c r="M1522" s="81">
        <f t="shared" si="170"/>
        <v>561.79999999999995</v>
      </c>
      <c r="N1522" s="81">
        <f t="shared" si="171"/>
        <v>561.79999999999995</v>
      </c>
      <c r="O1522" s="38"/>
      <c r="P1522" s="81">
        <v>9.7100000000000009</v>
      </c>
      <c r="Q1522" s="81">
        <v>2.98</v>
      </c>
      <c r="R1522" s="81">
        <v>672.57</v>
      </c>
      <c r="S1522" s="81">
        <v>672.57</v>
      </c>
      <c r="T1522" s="64">
        <f t="shared" si="165"/>
        <v>-110.7700000000001</v>
      </c>
      <c r="U1522" s="81">
        <f t="shared" si="166"/>
        <v>429.83</v>
      </c>
      <c r="V1522" s="81">
        <f t="shared" si="167"/>
        <v>131.97</v>
      </c>
    </row>
    <row r="1523" spans="1:22" x14ac:dyDescent="0.25">
      <c r="A1523" s="51" t="s">
        <v>4674</v>
      </c>
      <c r="B1523" s="92" t="s">
        <v>2414</v>
      </c>
      <c r="C1523" s="77" t="s">
        <v>123</v>
      </c>
      <c r="D1523" s="78">
        <v>52005</v>
      </c>
      <c r="E1523" s="79" t="s">
        <v>208</v>
      </c>
      <c r="F1523" s="80" t="s">
        <v>209</v>
      </c>
      <c r="G1523" s="101">
        <v>50</v>
      </c>
      <c r="H1523" s="81">
        <v>50</v>
      </c>
      <c r="I1523" s="116">
        <v>8.99</v>
      </c>
      <c r="J1523" s="81">
        <v>7.51</v>
      </c>
      <c r="K1523" s="116">
        <v>2.98</v>
      </c>
      <c r="L1523" s="81">
        <v>2.4900000000000002</v>
      </c>
      <c r="M1523" s="81">
        <f t="shared" si="170"/>
        <v>500</v>
      </c>
      <c r="N1523" s="81">
        <f t="shared" si="171"/>
        <v>500</v>
      </c>
      <c r="O1523" s="38"/>
      <c r="P1523" s="81">
        <v>8.99</v>
      </c>
      <c r="Q1523" s="81">
        <v>2.98</v>
      </c>
      <c r="R1523" s="81">
        <v>598.5</v>
      </c>
      <c r="S1523" s="81">
        <v>598.5</v>
      </c>
      <c r="T1523" s="64">
        <f t="shared" si="165"/>
        <v>-98.5</v>
      </c>
      <c r="U1523" s="81">
        <f t="shared" si="166"/>
        <v>375.5</v>
      </c>
      <c r="V1523" s="81">
        <f t="shared" si="167"/>
        <v>124.5</v>
      </c>
    </row>
    <row r="1524" spans="1:22" x14ac:dyDescent="0.25">
      <c r="A1524" s="51" t="s">
        <v>4675</v>
      </c>
      <c r="B1524" s="92" t="s">
        <v>2415</v>
      </c>
      <c r="C1524" s="77" t="s">
        <v>123</v>
      </c>
      <c r="D1524" s="78">
        <v>50902</v>
      </c>
      <c r="E1524" s="79" t="s">
        <v>217</v>
      </c>
      <c r="F1524" s="80" t="s">
        <v>125</v>
      </c>
      <c r="G1524" s="101">
        <v>7.17</v>
      </c>
      <c r="H1524" s="81">
        <v>7.17</v>
      </c>
      <c r="I1524" s="116">
        <v>0</v>
      </c>
      <c r="J1524" s="81">
        <v>0</v>
      </c>
      <c r="K1524" s="116">
        <v>5.34</v>
      </c>
      <c r="L1524" s="81">
        <v>4.46</v>
      </c>
      <c r="M1524" s="81">
        <f t="shared" si="170"/>
        <v>31.97</v>
      </c>
      <c r="N1524" s="81">
        <f t="shared" si="171"/>
        <v>31.97</v>
      </c>
      <c r="O1524" s="38"/>
      <c r="P1524" s="81">
        <v>0</v>
      </c>
      <c r="Q1524" s="81">
        <v>5.34</v>
      </c>
      <c r="R1524" s="81">
        <v>38.28</v>
      </c>
      <c r="S1524" s="81">
        <v>38.28</v>
      </c>
      <c r="T1524" s="64">
        <f t="shared" si="165"/>
        <v>-6.3100000000000023</v>
      </c>
      <c r="U1524" s="81">
        <f t="shared" si="166"/>
        <v>0</v>
      </c>
      <c r="V1524" s="81">
        <f t="shared" si="167"/>
        <v>31.97</v>
      </c>
    </row>
    <row r="1525" spans="1:22" x14ac:dyDescent="0.25">
      <c r="A1525" s="51" t="s">
        <v>4676</v>
      </c>
      <c r="B1525" s="92" t="s">
        <v>2416</v>
      </c>
      <c r="C1525" s="77" t="s">
        <v>123</v>
      </c>
      <c r="D1525" s="78">
        <v>51036</v>
      </c>
      <c r="E1525" s="79" t="s">
        <v>221</v>
      </c>
      <c r="F1525" s="80" t="s">
        <v>160</v>
      </c>
      <c r="G1525" s="101">
        <v>4.3</v>
      </c>
      <c r="H1525" s="81">
        <v>4.3</v>
      </c>
      <c r="I1525" s="116">
        <v>588.54</v>
      </c>
      <c r="J1525" s="81">
        <v>492.07</v>
      </c>
      <c r="K1525" s="116">
        <v>0</v>
      </c>
      <c r="L1525" s="81">
        <v>0</v>
      </c>
      <c r="M1525" s="81">
        <f t="shared" si="170"/>
        <v>2115.9</v>
      </c>
      <c r="N1525" s="81">
        <f t="shared" si="171"/>
        <v>2115.9</v>
      </c>
      <c r="O1525" s="38"/>
      <c r="P1525" s="81">
        <v>588.54</v>
      </c>
      <c r="Q1525" s="81">
        <v>0</v>
      </c>
      <c r="R1525" s="81">
        <v>2530.7199999999998</v>
      </c>
      <c r="S1525" s="81">
        <v>2530.7199999999998</v>
      </c>
      <c r="T1525" s="64">
        <f t="shared" si="165"/>
        <v>-414.81999999999971</v>
      </c>
      <c r="U1525" s="81">
        <f t="shared" si="166"/>
        <v>2115.9</v>
      </c>
      <c r="V1525" s="81">
        <f t="shared" si="167"/>
        <v>0</v>
      </c>
    </row>
    <row r="1526" spans="1:22" x14ac:dyDescent="0.3">
      <c r="A1526" s="51" t="s">
        <v>4677</v>
      </c>
      <c r="B1526" s="92" t="s">
        <v>2417</v>
      </c>
      <c r="C1526" s="77" t="s">
        <v>123</v>
      </c>
      <c r="D1526" s="78">
        <v>51060</v>
      </c>
      <c r="E1526" s="79" t="s">
        <v>223</v>
      </c>
      <c r="F1526" s="80" t="s">
        <v>160</v>
      </c>
      <c r="G1526" s="101">
        <v>4.3</v>
      </c>
      <c r="H1526" s="81">
        <v>4.3</v>
      </c>
      <c r="I1526" s="116">
        <v>0.12</v>
      </c>
      <c r="J1526" s="81">
        <v>0.1</v>
      </c>
      <c r="K1526" s="116">
        <v>40.18</v>
      </c>
      <c r="L1526" s="81">
        <v>33.590000000000003</v>
      </c>
      <c r="M1526" s="81">
        <f t="shared" si="170"/>
        <v>144.86000000000001</v>
      </c>
      <c r="N1526" s="81">
        <f t="shared" si="171"/>
        <v>144.86000000000001</v>
      </c>
      <c r="O1526" s="48"/>
      <c r="P1526" s="81">
        <v>0.12</v>
      </c>
      <c r="Q1526" s="81">
        <v>40.18</v>
      </c>
      <c r="R1526" s="81">
        <v>173.29</v>
      </c>
      <c r="S1526" s="81">
        <v>173.29</v>
      </c>
      <c r="T1526" s="64">
        <f t="shared" si="165"/>
        <v>-28.429999999999978</v>
      </c>
      <c r="U1526" s="81">
        <f t="shared" si="166"/>
        <v>0.43</v>
      </c>
      <c r="V1526" s="81">
        <f t="shared" si="167"/>
        <v>144.43</v>
      </c>
    </row>
    <row r="1527" spans="1:22" x14ac:dyDescent="0.25">
      <c r="A1527" s="51" t="s">
        <v>4678</v>
      </c>
      <c r="B1527" s="92" t="s">
        <v>2418</v>
      </c>
      <c r="C1527" s="77" t="s">
        <v>123</v>
      </c>
      <c r="D1527" s="78">
        <v>51027</v>
      </c>
      <c r="E1527" s="79" t="s">
        <v>2419</v>
      </c>
      <c r="F1527" s="80" t="s">
        <v>160</v>
      </c>
      <c r="G1527" s="101">
        <v>0.36</v>
      </c>
      <c r="H1527" s="81">
        <v>0.36</v>
      </c>
      <c r="I1527" s="116">
        <v>181.54</v>
      </c>
      <c r="J1527" s="81">
        <v>151.78</v>
      </c>
      <c r="K1527" s="116">
        <v>26.68</v>
      </c>
      <c r="L1527" s="81">
        <v>22.3</v>
      </c>
      <c r="M1527" s="81">
        <f t="shared" si="170"/>
        <v>62.66</v>
      </c>
      <c r="N1527" s="81">
        <f t="shared" si="171"/>
        <v>62.66</v>
      </c>
      <c r="O1527" s="38"/>
      <c r="P1527" s="81">
        <v>181.54</v>
      </c>
      <c r="Q1527" s="81">
        <v>26.68</v>
      </c>
      <c r="R1527" s="81">
        <v>74.95</v>
      </c>
      <c r="S1527" s="81">
        <v>74.95</v>
      </c>
      <c r="T1527" s="64">
        <f t="shared" si="165"/>
        <v>-12.290000000000006</v>
      </c>
      <c r="U1527" s="81">
        <f t="shared" si="166"/>
        <v>54.64</v>
      </c>
      <c r="V1527" s="81">
        <f t="shared" si="167"/>
        <v>8.02</v>
      </c>
    </row>
    <row r="1528" spans="1:22" x14ac:dyDescent="0.25">
      <c r="A1528" s="51" t="s">
        <v>4679</v>
      </c>
      <c r="B1528" s="93" t="s">
        <v>2420</v>
      </c>
      <c r="C1528" s="97"/>
      <c r="D1528" s="97"/>
      <c r="E1528" s="83" t="s">
        <v>204</v>
      </c>
      <c r="F1528" s="97"/>
      <c r="G1528" s="102"/>
      <c r="H1528" s="84"/>
      <c r="I1528" s="115"/>
      <c r="J1528" s="84"/>
      <c r="K1528" s="115"/>
      <c r="L1528" s="84"/>
      <c r="M1528" s="85">
        <f>SUM(M1529:M1531)</f>
        <v>6923.08</v>
      </c>
      <c r="N1528" s="85">
        <f>SUM(N1529:N1531)</f>
        <v>6923.08</v>
      </c>
      <c r="O1528" s="38"/>
      <c r="P1528" s="84"/>
      <c r="Q1528" s="84"/>
      <c r="R1528" s="85">
        <v>8282.74</v>
      </c>
      <c r="S1528" s="85">
        <v>8282.74</v>
      </c>
      <c r="T1528" s="64">
        <f t="shared" si="165"/>
        <v>-1359.6599999999999</v>
      </c>
      <c r="U1528" s="81">
        <f t="shared" si="166"/>
        <v>0</v>
      </c>
      <c r="V1528" s="81">
        <f t="shared" si="167"/>
        <v>0</v>
      </c>
    </row>
    <row r="1529" spans="1:22" x14ac:dyDescent="0.25">
      <c r="A1529" s="51" t="s">
        <v>4680</v>
      </c>
      <c r="B1529" s="92" t="s">
        <v>2421</v>
      </c>
      <c r="C1529" s="77" t="s">
        <v>123</v>
      </c>
      <c r="D1529" s="78">
        <v>50302</v>
      </c>
      <c r="E1529" s="79" t="s">
        <v>206</v>
      </c>
      <c r="F1529" s="80" t="s">
        <v>138</v>
      </c>
      <c r="G1529" s="101">
        <v>83</v>
      </c>
      <c r="H1529" s="81">
        <v>83</v>
      </c>
      <c r="I1529" s="116">
        <v>31.84</v>
      </c>
      <c r="J1529" s="81">
        <v>26.62</v>
      </c>
      <c r="K1529" s="116">
        <v>37.479999999999997</v>
      </c>
      <c r="L1529" s="81">
        <v>31.33</v>
      </c>
      <c r="M1529" s="81">
        <f>TRUNC(((J1529*G1529)+(L1529*G1529)),2)</f>
        <v>4809.8500000000004</v>
      </c>
      <c r="N1529" s="81">
        <f>TRUNC(((J1529*H1529)+(L1529*H1529)),2)</f>
        <v>4809.8500000000004</v>
      </c>
      <c r="O1529" s="38"/>
      <c r="P1529" s="81">
        <v>31.84</v>
      </c>
      <c r="Q1529" s="81">
        <v>37.479999999999997</v>
      </c>
      <c r="R1529" s="81">
        <v>5753.56</v>
      </c>
      <c r="S1529" s="81">
        <v>5753.56</v>
      </c>
      <c r="T1529" s="64">
        <f t="shared" si="165"/>
        <v>-943.71</v>
      </c>
      <c r="U1529" s="81">
        <f t="shared" si="166"/>
        <v>2209.46</v>
      </c>
      <c r="V1529" s="81">
        <f t="shared" si="167"/>
        <v>2600.39</v>
      </c>
    </row>
    <row r="1530" spans="1:22" x14ac:dyDescent="0.25">
      <c r="A1530" s="51" t="s">
        <v>4681</v>
      </c>
      <c r="B1530" s="92" t="s">
        <v>2422</v>
      </c>
      <c r="C1530" s="77" t="s">
        <v>123</v>
      </c>
      <c r="D1530" s="78">
        <v>52014</v>
      </c>
      <c r="E1530" s="79" t="s">
        <v>211</v>
      </c>
      <c r="F1530" s="80" t="s">
        <v>209</v>
      </c>
      <c r="G1530" s="101">
        <v>37</v>
      </c>
      <c r="H1530" s="81">
        <v>37</v>
      </c>
      <c r="I1530" s="116">
        <v>12.69</v>
      </c>
      <c r="J1530" s="81">
        <v>10.61</v>
      </c>
      <c r="K1530" s="116">
        <v>2.61</v>
      </c>
      <c r="L1530" s="81">
        <v>2.1800000000000002</v>
      </c>
      <c r="M1530" s="81">
        <f>TRUNC(((J1530*G1530)+(L1530*G1530)),2)</f>
        <v>473.23</v>
      </c>
      <c r="N1530" s="81">
        <f>TRUNC(((J1530*H1530)+(L1530*H1530)),2)</f>
        <v>473.23</v>
      </c>
      <c r="O1530" s="38"/>
      <c r="P1530" s="81">
        <v>12.69</v>
      </c>
      <c r="Q1530" s="81">
        <v>2.61</v>
      </c>
      <c r="R1530" s="81">
        <v>566.1</v>
      </c>
      <c r="S1530" s="81">
        <v>566.1</v>
      </c>
      <c r="T1530" s="64">
        <f t="shared" si="165"/>
        <v>-92.87</v>
      </c>
      <c r="U1530" s="81">
        <f t="shared" si="166"/>
        <v>392.57</v>
      </c>
      <c r="V1530" s="81">
        <f t="shared" si="167"/>
        <v>80.66</v>
      </c>
    </row>
    <row r="1531" spans="1:22" x14ac:dyDescent="0.25">
      <c r="A1531" s="51" t="s">
        <v>4682</v>
      </c>
      <c r="B1531" s="92" t="s">
        <v>2423</v>
      </c>
      <c r="C1531" s="77" t="s">
        <v>123</v>
      </c>
      <c r="D1531" s="78">
        <v>52005</v>
      </c>
      <c r="E1531" s="79" t="s">
        <v>208</v>
      </c>
      <c r="F1531" s="80" t="s">
        <v>209</v>
      </c>
      <c r="G1531" s="101">
        <v>164</v>
      </c>
      <c r="H1531" s="81">
        <v>164</v>
      </c>
      <c r="I1531" s="116">
        <v>8.99</v>
      </c>
      <c r="J1531" s="81">
        <v>7.51</v>
      </c>
      <c r="K1531" s="116">
        <v>2.98</v>
      </c>
      <c r="L1531" s="81">
        <v>2.4900000000000002</v>
      </c>
      <c r="M1531" s="81">
        <f>TRUNC(((J1531*G1531)+(L1531*G1531)),2)</f>
        <v>1640</v>
      </c>
      <c r="N1531" s="81">
        <f>TRUNC(((J1531*H1531)+(L1531*H1531)),2)</f>
        <v>1640</v>
      </c>
      <c r="O1531" s="38"/>
      <c r="P1531" s="81">
        <v>8.99</v>
      </c>
      <c r="Q1531" s="81">
        <v>2.98</v>
      </c>
      <c r="R1531" s="81">
        <v>1963.08</v>
      </c>
      <c r="S1531" s="81">
        <v>1963.08</v>
      </c>
      <c r="T1531" s="64">
        <f t="shared" si="165"/>
        <v>-323.07999999999993</v>
      </c>
      <c r="U1531" s="81">
        <f t="shared" si="166"/>
        <v>1231.6400000000001</v>
      </c>
      <c r="V1531" s="81">
        <f t="shared" si="167"/>
        <v>408.36</v>
      </c>
    </row>
    <row r="1532" spans="1:22" x14ac:dyDescent="0.25">
      <c r="A1532" s="51" t="s">
        <v>4683</v>
      </c>
      <c r="B1532" s="91" t="s">
        <v>2424</v>
      </c>
      <c r="C1532" s="95"/>
      <c r="D1532" s="95"/>
      <c r="E1532" s="74" t="s">
        <v>44</v>
      </c>
      <c r="F1532" s="95"/>
      <c r="G1532" s="100"/>
      <c r="H1532" s="75"/>
      <c r="I1532" s="115"/>
      <c r="J1532" s="75"/>
      <c r="K1532" s="115"/>
      <c r="L1532" s="75"/>
      <c r="M1532" s="76">
        <f>M1533+M1541+M1547+M1556+M1558+M1566+M1568+M1573+M1575</f>
        <v>89075.35</v>
      </c>
      <c r="N1532" s="76">
        <f>N1533+N1541+N1547+N1556+N1558+N1566+N1568+N1573+N1575</f>
        <v>89075.35</v>
      </c>
      <c r="O1532" s="38"/>
      <c r="P1532" s="75"/>
      <c r="Q1532" s="75"/>
      <c r="R1532" s="76">
        <v>106627.98</v>
      </c>
      <c r="S1532" s="76">
        <v>106627.98</v>
      </c>
      <c r="T1532" s="64">
        <f t="shared" si="165"/>
        <v>-17552.62999999999</v>
      </c>
      <c r="U1532" s="81">
        <f t="shared" si="166"/>
        <v>0</v>
      </c>
      <c r="V1532" s="81">
        <f t="shared" si="167"/>
        <v>0</v>
      </c>
    </row>
    <row r="1533" spans="1:22" x14ac:dyDescent="0.25">
      <c r="A1533" s="51" t="s">
        <v>4684</v>
      </c>
      <c r="B1533" s="93" t="s">
        <v>2425</v>
      </c>
      <c r="C1533" s="97"/>
      <c r="D1533" s="97"/>
      <c r="E1533" s="83" t="s">
        <v>748</v>
      </c>
      <c r="F1533" s="97"/>
      <c r="G1533" s="102"/>
      <c r="H1533" s="84"/>
      <c r="I1533" s="115"/>
      <c r="J1533" s="84"/>
      <c r="K1533" s="115"/>
      <c r="L1533" s="84"/>
      <c r="M1533" s="85">
        <f>SUM(M1534:M1540)</f>
        <v>3624</v>
      </c>
      <c r="N1533" s="85">
        <f>SUM(N1534:N1540)</f>
        <v>3624</v>
      </c>
      <c r="O1533" s="38"/>
      <c r="P1533" s="84"/>
      <c r="Q1533" s="84"/>
      <c r="R1533" s="85">
        <v>4335.1899999999996</v>
      </c>
      <c r="S1533" s="85">
        <v>4335.1899999999996</v>
      </c>
      <c r="T1533" s="64">
        <f t="shared" si="165"/>
        <v>-711.1899999999996</v>
      </c>
      <c r="U1533" s="81">
        <f t="shared" si="166"/>
        <v>0</v>
      </c>
      <c r="V1533" s="81">
        <f t="shared" si="167"/>
        <v>0</v>
      </c>
    </row>
    <row r="1534" spans="1:22" x14ac:dyDescent="0.25">
      <c r="A1534" s="51" t="s">
        <v>4685</v>
      </c>
      <c r="B1534" s="92" t="s">
        <v>2426</v>
      </c>
      <c r="C1534" s="77" t="s">
        <v>123</v>
      </c>
      <c r="D1534" s="78">
        <v>60205</v>
      </c>
      <c r="E1534" s="79" t="s">
        <v>253</v>
      </c>
      <c r="F1534" s="80" t="s">
        <v>125</v>
      </c>
      <c r="G1534" s="101">
        <v>31.4</v>
      </c>
      <c r="H1534" s="81">
        <v>31.4</v>
      </c>
      <c r="I1534" s="116">
        <v>34.159999999999997</v>
      </c>
      <c r="J1534" s="81">
        <v>28.56</v>
      </c>
      <c r="K1534" s="116">
        <v>23.52</v>
      </c>
      <c r="L1534" s="81">
        <v>19.66</v>
      </c>
      <c r="M1534" s="81">
        <f t="shared" ref="M1534:M1540" si="172">TRUNC(((J1534*G1534)+(L1534*G1534)),2)</f>
        <v>1514.1</v>
      </c>
      <c r="N1534" s="81">
        <f t="shared" ref="N1534:N1540" si="173">TRUNC(((J1534*H1534)+(L1534*H1534)),2)</f>
        <v>1514.1</v>
      </c>
      <c r="O1534" s="38"/>
      <c r="P1534" s="81">
        <v>34.159999999999997</v>
      </c>
      <c r="Q1534" s="81">
        <v>23.52</v>
      </c>
      <c r="R1534" s="81">
        <v>1811.15</v>
      </c>
      <c r="S1534" s="81">
        <v>1811.15</v>
      </c>
      <c r="T1534" s="64">
        <f t="shared" si="165"/>
        <v>-297.05000000000018</v>
      </c>
      <c r="U1534" s="81">
        <f t="shared" si="166"/>
        <v>896.78</v>
      </c>
      <c r="V1534" s="81">
        <f t="shared" si="167"/>
        <v>617.32000000000005</v>
      </c>
    </row>
    <row r="1535" spans="1:22" x14ac:dyDescent="0.25">
      <c r="A1535" s="51" t="s">
        <v>4686</v>
      </c>
      <c r="B1535" s="92" t="s">
        <v>2427</v>
      </c>
      <c r="C1535" s="77" t="s">
        <v>123</v>
      </c>
      <c r="D1535" s="78">
        <v>60524</v>
      </c>
      <c r="E1535" s="79" t="s">
        <v>221</v>
      </c>
      <c r="F1535" s="80" t="s">
        <v>160</v>
      </c>
      <c r="G1535" s="101">
        <v>1.9</v>
      </c>
      <c r="H1535" s="81">
        <v>1.9</v>
      </c>
      <c r="I1535" s="116">
        <v>588.54</v>
      </c>
      <c r="J1535" s="81">
        <v>492.07</v>
      </c>
      <c r="K1535" s="116">
        <v>0</v>
      </c>
      <c r="L1535" s="81">
        <v>0</v>
      </c>
      <c r="M1535" s="81">
        <f t="shared" si="172"/>
        <v>934.93</v>
      </c>
      <c r="N1535" s="81">
        <f t="shared" si="173"/>
        <v>934.93</v>
      </c>
      <c r="O1535" s="38"/>
      <c r="P1535" s="81">
        <v>588.54</v>
      </c>
      <c r="Q1535" s="81">
        <v>0</v>
      </c>
      <c r="R1535" s="81">
        <v>1118.22</v>
      </c>
      <c r="S1535" s="81">
        <v>1118.22</v>
      </c>
      <c r="T1535" s="64">
        <f t="shared" si="165"/>
        <v>-183.29000000000008</v>
      </c>
      <c r="U1535" s="81">
        <f t="shared" si="166"/>
        <v>934.93</v>
      </c>
      <c r="V1535" s="81">
        <f t="shared" si="167"/>
        <v>0</v>
      </c>
    </row>
    <row r="1536" spans="1:22" ht="24" x14ac:dyDescent="0.3">
      <c r="A1536" s="51" t="s">
        <v>4687</v>
      </c>
      <c r="B1536" s="92" t="s">
        <v>2428</v>
      </c>
      <c r="C1536" s="77" t="s">
        <v>123</v>
      </c>
      <c r="D1536" s="78">
        <v>60800</v>
      </c>
      <c r="E1536" s="82" t="s">
        <v>3063</v>
      </c>
      <c r="F1536" s="80" t="s">
        <v>160</v>
      </c>
      <c r="G1536" s="101">
        <v>1.9</v>
      </c>
      <c r="H1536" s="81">
        <v>1.9</v>
      </c>
      <c r="I1536" s="116">
        <v>0.12</v>
      </c>
      <c r="J1536" s="81">
        <v>0.1</v>
      </c>
      <c r="K1536" s="116">
        <v>51.75</v>
      </c>
      <c r="L1536" s="81">
        <v>43.26</v>
      </c>
      <c r="M1536" s="81">
        <f t="shared" si="172"/>
        <v>82.38</v>
      </c>
      <c r="N1536" s="81">
        <f t="shared" si="173"/>
        <v>82.38</v>
      </c>
      <c r="O1536" s="48"/>
      <c r="P1536" s="81">
        <v>0.12</v>
      </c>
      <c r="Q1536" s="81">
        <v>51.75</v>
      </c>
      <c r="R1536" s="81">
        <v>98.55</v>
      </c>
      <c r="S1536" s="81">
        <v>98.55</v>
      </c>
      <c r="T1536" s="64">
        <f t="shared" si="165"/>
        <v>-16.170000000000002</v>
      </c>
      <c r="U1536" s="81">
        <f t="shared" si="166"/>
        <v>0.19</v>
      </c>
      <c r="V1536" s="81">
        <f t="shared" si="167"/>
        <v>82.19</v>
      </c>
    </row>
    <row r="1537" spans="1:22" x14ac:dyDescent="0.25">
      <c r="A1537" s="51" t="s">
        <v>4688</v>
      </c>
      <c r="B1537" s="92" t="s">
        <v>2429</v>
      </c>
      <c r="C1537" s="77" t="s">
        <v>123</v>
      </c>
      <c r="D1537" s="78">
        <v>51027</v>
      </c>
      <c r="E1537" s="79" t="s">
        <v>2419</v>
      </c>
      <c r="F1537" s="80" t="s">
        <v>160</v>
      </c>
      <c r="G1537" s="101">
        <v>0.15</v>
      </c>
      <c r="H1537" s="81">
        <v>0.15</v>
      </c>
      <c r="I1537" s="116">
        <v>181.54</v>
      </c>
      <c r="J1537" s="81">
        <v>151.78</v>
      </c>
      <c r="K1537" s="116">
        <v>26.68</v>
      </c>
      <c r="L1537" s="81">
        <v>22.3</v>
      </c>
      <c r="M1537" s="81">
        <f t="shared" si="172"/>
        <v>26.11</v>
      </c>
      <c r="N1537" s="81">
        <f t="shared" si="173"/>
        <v>26.11</v>
      </c>
      <c r="O1537" s="38"/>
      <c r="P1537" s="81">
        <v>181.54</v>
      </c>
      <c r="Q1537" s="81">
        <v>26.68</v>
      </c>
      <c r="R1537" s="81">
        <v>31.23</v>
      </c>
      <c r="S1537" s="81">
        <v>31.23</v>
      </c>
      <c r="T1537" s="64">
        <f t="shared" si="165"/>
        <v>-5.120000000000001</v>
      </c>
      <c r="U1537" s="81">
        <f t="shared" si="166"/>
        <v>22.76</v>
      </c>
      <c r="V1537" s="81">
        <f t="shared" si="167"/>
        <v>3.34</v>
      </c>
    </row>
    <row r="1538" spans="1:22" x14ac:dyDescent="0.25">
      <c r="A1538" s="51" t="s">
        <v>4689</v>
      </c>
      <c r="B1538" s="92" t="s">
        <v>2430</v>
      </c>
      <c r="C1538" s="77" t="s">
        <v>123</v>
      </c>
      <c r="D1538" s="78">
        <v>60314</v>
      </c>
      <c r="E1538" s="79" t="s">
        <v>249</v>
      </c>
      <c r="F1538" s="80" t="s">
        <v>209</v>
      </c>
      <c r="G1538" s="101">
        <v>26</v>
      </c>
      <c r="H1538" s="81">
        <v>26</v>
      </c>
      <c r="I1538" s="116">
        <v>12.69</v>
      </c>
      <c r="J1538" s="81">
        <v>10.61</v>
      </c>
      <c r="K1538" s="116">
        <v>2.61</v>
      </c>
      <c r="L1538" s="81">
        <v>2.1800000000000002</v>
      </c>
      <c r="M1538" s="81">
        <f t="shared" si="172"/>
        <v>332.54</v>
      </c>
      <c r="N1538" s="81">
        <f t="shared" si="173"/>
        <v>332.54</v>
      </c>
      <c r="O1538" s="38"/>
      <c r="P1538" s="81">
        <v>12.69</v>
      </c>
      <c r="Q1538" s="81">
        <v>2.61</v>
      </c>
      <c r="R1538" s="81">
        <v>397.8</v>
      </c>
      <c r="S1538" s="81">
        <v>397.8</v>
      </c>
      <c r="T1538" s="64">
        <f t="shared" si="165"/>
        <v>-65.259999999999991</v>
      </c>
      <c r="U1538" s="81">
        <f t="shared" si="166"/>
        <v>275.86</v>
      </c>
      <c r="V1538" s="81">
        <f t="shared" si="167"/>
        <v>56.68</v>
      </c>
    </row>
    <row r="1539" spans="1:22" x14ac:dyDescent="0.25">
      <c r="A1539" s="51" t="s">
        <v>4690</v>
      </c>
      <c r="B1539" s="92" t="s">
        <v>2431</v>
      </c>
      <c r="C1539" s="77" t="s">
        <v>123</v>
      </c>
      <c r="D1539" s="78">
        <v>60304</v>
      </c>
      <c r="E1539" s="79" t="s">
        <v>246</v>
      </c>
      <c r="F1539" s="80" t="s">
        <v>209</v>
      </c>
      <c r="G1539" s="101">
        <v>41</v>
      </c>
      <c r="H1539" s="81">
        <v>41</v>
      </c>
      <c r="I1539" s="116">
        <v>9.39</v>
      </c>
      <c r="J1539" s="81">
        <v>7.85</v>
      </c>
      <c r="K1539" s="116">
        <v>2.98</v>
      </c>
      <c r="L1539" s="81">
        <v>2.4900000000000002</v>
      </c>
      <c r="M1539" s="81">
        <f t="shared" si="172"/>
        <v>423.94</v>
      </c>
      <c r="N1539" s="81">
        <f t="shared" si="173"/>
        <v>423.94</v>
      </c>
      <c r="O1539" s="38"/>
      <c r="P1539" s="81">
        <v>9.39</v>
      </c>
      <c r="Q1539" s="81">
        <v>2.98</v>
      </c>
      <c r="R1539" s="81">
        <v>507.17</v>
      </c>
      <c r="S1539" s="81">
        <v>507.17</v>
      </c>
      <c r="T1539" s="64">
        <f t="shared" si="165"/>
        <v>-83.230000000000018</v>
      </c>
      <c r="U1539" s="81">
        <f t="shared" si="166"/>
        <v>321.85000000000002</v>
      </c>
      <c r="V1539" s="81">
        <f t="shared" si="167"/>
        <v>102.09</v>
      </c>
    </row>
    <row r="1540" spans="1:22" x14ac:dyDescent="0.25">
      <c r="A1540" s="51" t="s">
        <v>4691</v>
      </c>
      <c r="B1540" s="92" t="s">
        <v>2432</v>
      </c>
      <c r="C1540" s="77" t="s">
        <v>123</v>
      </c>
      <c r="D1540" s="78">
        <v>60305</v>
      </c>
      <c r="E1540" s="79" t="s">
        <v>208</v>
      </c>
      <c r="F1540" s="80" t="s">
        <v>209</v>
      </c>
      <c r="G1540" s="101">
        <v>31</v>
      </c>
      <c r="H1540" s="81">
        <v>31</v>
      </c>
      <c r="I1540" s="116">
        <v>8.99</v>
      </c>
      <c r="J1540" s="81">
        <v>7.51</v>
      </c>
      <c r="K1540" s="116">
        <v>2.98</v>
      </c>
      <c r="L1540" s="81">
        <v>2.4900000000000002</v>
      </c>
      <c r="M1540" s="81">
        <f t="shared" si="172"/>
        <v>310</v>
      </c>
      <c r="N1540" s="81">
        <f t="shared" si="173"/>
        <v>310</v>
      </c>
      <c r="O1540" s="38"/>
      <c r="P1540" s="81">
        <v>8.99</v>
      </c>
      <c r="Q1540" s="81">
        <v>2.98</v>
      </c>
      <c r="R1540" s="81">
        <v>371.07</v>
      </c>
      <c r="S1540" s="81">
        <v>371.07</v>
      </c>
      <c r="T1540" s="64">
        <f t="shared" si="165"/>
        <v>-61.069999999999993</v>
      </c>
      <c r="U1540" s="81">
        <f t="shared" si="166"/>
        <v>232.81</v>
      </c>
      <c r="V1540" s="81">
        <f t="shared" si="167"/>
        <v>77.19</v>
      </c>
    </row>
    <row r="1541" spans="1:22" x14ac:dyDescent="0.25">
      <c r="A1541" s="51" t="s">
        <v>4692</v>
      </c>
      <c r="B1541" s="93" t="s">
        <v>2433</v>
      </c>
      <c r="C1541" s="97"/>
      <c r="D1541" s="97"/>
      <c r="E1541" s="83" t="s">
        <v>251</v>
      </c>
      <c r="F1541" s="97"/>
      <c r="G1541" s="102"/>
      <c r="H1541" s="84"/>
      <c r="I1541" s="115"/>
      <c r="J1541" s="84"/>
      <c r="K1541" s="115"/>
      <c r="L1541" s="84"/>
      <c r="M1541" s="85">
        <f>SUM(M1542:M1546)</f>
        <v>5859.4699999999993</v>
      </c>
      <c r="N1541" s="85">
        <f>SUM(N1542:N1546)</f>
        <v>5859.4699999999993</v>
      </c>
      <c r="O1541" s="38"/>
      <c r="P1541" s="84"/>
      <c r="Q1541" s="84"/>
      <c r="R1541" s="85">
        <v>7011.39</v>
      </c>
      <c r="S1541" s="85">
        <v>7011.39</v>
      </c>
      <c r="T1541" s="64">
        <f t="shared" si="165"/>
        <v>-1151.920000000001</v>
      </c>
      <c r="U1541" s="81">
        <f t="shared" si="166"/>
        <v>0</v>
      </c>
      <c r="V1541" s="81">
        <f t="shared" si="167"/>
        <v>0</v>
      </c>
    </row>
    <row r="1542" spans="1:22" x14ac:dyDescent="0.25">
      <c r="A1542" s="51" t="s">
        <v>4693</v>
      </c>
      <c r="B1542" s="92" t="s">
        <v>2434</v>
      </c>
      <c r="C1542" s="77" t="s">
        <v>123</v>
      </c>
      <c r="D1542" s="78">
        <v>60205</v>
      </c>
      <c r="E1542" s="79" t="s">
        <v>253</v>
      </c>
      <c r="F1542" s="80" t="s">
        <v>125</v>
      </c>
      <c r="G1542" s="101">
        <v>48</v>
      </c>
      <c r="H1542" s="81">
        <v>48</v>
      </c>
      <c r="I1542" s="116">
        <v>34.159999999999997</v>
      </c>
      <c r="J1542" s="81">
        <v>28.56</v>
      </c>
      <c r="K1542" s="116">
        <v>23.52</v>
      </c>
      <c r="L1542" s="81">
        <v>19.66</v>
      </c>
      <c r="M1542" s="81">
        <f>TRUNC(((J1542*G1542)+(L1542*G1542)),2)</f>
        <v>2314.56</v>
      </c>
      <c r="N1542" s="81">
        <f>TRUNC(((J1542*H1542)+(L1542*H1542)),2)</f>
        <v>2314.56</v>
      </c>
      <c r="O1542" s="38"/>
      <c r="P1542" s="81">
        <v>34.159999999999997</v>
      </c>
      <c r="Q1542" s="81">
        <v>23.52</v>
      </c>
      <c r="R1542" s="81">
        <v>2768.64</v>
      </c>
      <c r="S1542" s="81">
        <v>2768.64</v>
      </c>
      <c r="T1542" s="64">
        <f t="shared" si="165"/>
        <v>-454.07999999999993</v>
      </c>
      <c r="U1542" s="81">
        <f t="shared" si="166"/>
        <v>1370.88</v>
      </c>
      <c r="V1542" s="81">
        <f t="shared" si="167"/>
        <v>943.68</v>
      </c>
    </row>
    <row r="1543" spans="1:22" x14ac:dyDescent="0.25">
      <c r="A1543" s="51" t="s">
        <v>4694</v>
      </c>
      <c r="B1543" s="92" t="s">
        <v>2435</v>
      </c>
      <c r="C1543" s="77" t="s">
        <v>123</v>
      </c>
      <c r="D1543" s="78">
        <v>60524</v>
      </c>
      <c r="E1543" s="79" t="s">
        <v>221</v>
      </c>
      <c r="F1543" s="80" t="s">
        <v>160</v>
      </c>
      <c r="G1543" s="101">
        <v>2.2999999999999998</v>
      </c>
      <c r="H1543" s="81">
        <v>2.2999999999999998</v>
      </c>
      <c r="I1543" s="116">
        <v>588.54</v>
      </c>
      <c r="J1543" s="81">
        <v>492.07</v>
      </c>
      <c r="K1543" s="116">
        <v>0</v>
      </c>
      <c r="L1543" s="81">
        <v>0</v>
      </c>
      <c r="M1543" s="81">
        <f>TRUNC(((J1543*G1543)+(L1543*G1543)),2)</f>
        <v>1131.76</v>
      </c>
      <c r="N1543" s="81">
        <f>TRUNC(((J1543*H1543)+(L1543*H1543)),2)</f>
        <v>1131.76</v>
      </c>
      <c r="O1543" s="38"/>
      <c r="P1543" s="81">
        <v>588.54</v>
      </c>
      <c r="Q1543" s="81">
        <v>0</v>
      </c>
      <c r="R1543" s="81">
        <v>1353.64</v>
      </c>
      <c r="S1543" s="81">
        <v>1353.64</v>
      </c>
      <c r="T1543" s="64">
        <f t="shared" si="165"/>
        <v>-221.88000000000011</v>
      </c>
      <c r="U1543" s="81">
        <f t="shared" si="166"/>
        <v>1131.76</v>
      </c>
      <c r="V1543" s="81">
        <f t="shared" si="167"/>
        <v>0</v>
      </c>
    </row>
    <row r="1544" spans="1:22" ht="24" x14ac:dyDescent="0.3">
      <c r="A1544" s="51" t="s">
        <v>4695</v>
      </c>
      <c r="B1544" s="92" t="s">
        <v>2436</v>
      </c>
      <c r="C1544" s="77" t="s">
        <v>123</v>
      </c>
      <c r="D1544" s="78">
        <v>60800</v>
      </c>
      <c r="E1544" s="79" t="s">
        <v>256</v>
      </c>
      <c r="F1544" s="80" t="s">
        <v>160</v>
      </c>
      <c r="G1544" s="101">
        <v>2.2999999999999998</v>
      </c>
      <c r="H1544" s="81">
        <v>2.2999999999999998</v>
      </c>
      <c r="I1544" s="116">
        <v>0.12</v>
      </c>
      <c r="J1544" s="81">
        <v>0.1</v>
      </c>
      <c r="K1544" s="116">
        <v>51.75</v>
      </c>
      <c r="L1544" s="81">
        <v>43.26</v>
      </c>
      <c r="M1544" s="81">
        <f>TRUNC(((J1544*G1544)+(L1544*G1544)),2)</f>
        <v>99.72</v>
      </c>
      <c r="N1544" s="81">
        <f>TRUNC(((J1544*H1544)+(L1544*H1544)),2)</f>
        <v>99.72</v>
      </c>
      <c r="O1544" s="48"/>
      <c r="P1544" s="81">
        <v>0.12</v>
      </c>
      <c r="Q1544" s="81">
        <v>51.75</v>
      </c>
      <c r="R1544" s="81">
        <v>119.3</v>
      </c>
      <c r="S1544" s="81">
        <v>119.3</v>
      </c>
      <c r="T1544" s="64">
        <f t="shared" si="165"/>
        <v>-19.579999999999998</v>
      </c>
      <c r="U1544" s="81">
        <f t="shared" si="166"/>
        <v>0.23</v>
      </c>
      <c r="V1544" s="81">
        <f t="shared" si="167"/>
        <v>99.49</v>
      </c>
    </row>
    <row r="1545" spans="1:22" ht="24" x14ac:dyDescent="0.3">
      <c r="A1545" s="51" t="s">
        <v>4696</v>
      </c>
      <c r="B1545" s="92" t="s">
        <v>2437</v>
      </c>
      <c r="C1545" s="77" t="s">
        <v>194</v>
      </c>
      <c r="D1545" s="78">
        <v>92759</v>
      </c>
      <c r="E1545" s="82" t="s">
        <v>3066</v>
      </c>
      <c r="F1545" s="80" t="s">
        <v>209</v>
      </c>
      <c r="G1545" s="101">
        <v>63</v>
      </c>
      <c r="H1545" s="81">
        <v>63</v>
      </c>
      <c r="I1545" s="116">
        <v>10.39</v>
      </c>
      <c r="J1545" s="81">
        <v>8.68</v>
      </c>
      <c r="K1545" s="116">
        <v>4.08</v>
      </c>
      <c r="L1545" s="81">
        <v>3.41</v>
      </c>
      <c r="M1545" s="81">
        <f>TRUNC(((J1545*G1545)+(L1545*G1545)),2)</f>
        <v>761.67</v>
      </c>
      <c r="N1545" s="81">
        <f>TRUNC(((J1545*H1545)+(L1545*H1545)),2)</f>
        <v>761.67</v>
      </c>
      <c r="O1545" s="48"/>
      <c r="P1545" s="81">
        <v>10.39</v>
      </c>
      <c r="Q1545" s="81">
        <v>4.08</v>
      </c>
      <c r="R1545" s="81">
        <v>911.61</v>
      </c>
      <c r="S1545" s="81">
        <v>911.61</v>
      </c>
      <c r="T1545" s="64">
        <f t="shared" si="165"/>
        <v>-149.94000000000005</v>
      </c>
      <c r="U1545" s="81">
        <f t="shared" si="166"/>
        <v>546.84</v>
      </c>
      <c r="V1545" s="81">
        <f t="shared" si="167"/>
        <v>214.83</v>
      </c>
    </row>
    <row r="1546" spans="1:22" ht="24" x14ac:dyDescent="0.3">
      <c r="A1546" s="51" t="s">
        <v>4697</v>
      </c>
      <c r="B1546" s="92" t="s">
        <v>2438</v>
      </c>
      <c r="C1546" s="77" t="s">
        <v>194</v>
      </c>
      <c r="D1546" s="78">
        <v>92762</v>
      </c>
      <c r="E1546" s="79" t="s">
        <v>268</v>
      </c>
      <c r="F1546" s="80" t="s">
        <v>209</v>
      </c>
      <c r="G1546" s="101">
        <v>163</v>
      </c>
      <c r="H1546" s="81">
        <v>163</v>
      </c>
      <c r="I1546" s="116">
        <v>10.23</v>
      </c>
      <c r="J1546" s="81">
        <v>8.5500000000000007</v>
      </c>
      <c r="K1546" s="116">
        <v>1.17</v>
      </c>
      <c r="L1546" s="81">
        <v>0.97</v>
      </c>
      <c r="M1546" s="81">
        <f>TRUNC(((J1546*G1546)+(L1546*G1546)),2)</f>
        <v>1551.76</v>
      </c>
      <c r="N1546" s="81">
        <f>TRUNC(((J1546*H1546)+(L1546*H1546)),2)</f>
        <v>1551.76</v>
      </c>
      <c r="O1546" s="48"/>
      <c r="P1546" s="81">
        <v>10.23</v>
      </c>
      <c r="Q1546" s="81">
        <v>1.17</v>
      </c>
      <c r="R1546" s="81">
        <v>1858.2</v>
      </c>
      <c r="S1546" s="81">
        <v>1858.2</v>
      </c>
      <c r="T1546" s="64">
        <f t="shared" si="165"/>
        <v>-306.44000000000005</v>
      </c>
      <c r="U1546" s="81">
        <f t="shared" si="166"/>
        <v>1393.65</v>
      </c>
      <c r="V1546" s="81">
        <f t="shared" si="167"/>
        <v>158.11000000000001</v>
      </c>
    </row>
    <row r="1547" spans="1:22" x14ac:dyDescent="0.25">
      <c r="A1547" s="51" t="s">
        <v>4698</v>
      </c>
      <c r="B1547" s="93" t="s">
        <v>2439</v>
      </c>
      <c r="C1547" s="97"/>
      <c r="D1547" s="97"/>
      <c r="E1547" s="83" t="s">
        <v>2440</v>
      </c>
      <c r="F1547" s="97"/>
      <c r="G1547" s="102"/>
      <c r="H1547" s="84"/>
      <c r="I1547" s="115"/>
      <c r="J1547" s="84"/>
      <c r="K1547" s="115"/>
      <c r="L1547" s="84"/>
      <c r="M1547" s="85">
        <f>SUM(M1548:M1555)</f>
        <v>4579.03</v>
      </c>
      <c r="N1547" s="85">
        <f>SUM(N1548:N1555)</f>
        <v>4579.03</v>
      </c>
      <c r="O1547" s="38"/>
      <c r="P1547" s="84"/>
      <c r="Q1547" s="84"/>
      <c r="R1547" s="85">
        <v>5478.09</v>
      </c>
      <c r="S1547" s="85">
        <v>5478.09</v>
      </c>
      <c r="T1547" s="64">
        <f t="shared" si="165"/>
        <v>-899.0600000000004</v>
      </c>
      <c r="U1547" s="81">
        <f t="shared" si="166"/>
        <v>0</v>
      </c>
      <c r="V1547" s="81">
        <f t="shared" si="167"/>
        <v>0</v>
      </c>
    </row>
    <row r="1548" spans="1:22" x14ac:dyDescent="0.25">
      <c r="A1548" s="51" t="s">
        <v>4699</v>
      </c>
      <c r="B1548" s="92" t="s">
        <v>2441</v>
      </c>
      <c r="C1548" s="77" t="s">
        <v>123</v>
      </c>
      <c r="D1548" s="78">
        <v>60205</v>
      </c>
      <c r="E1548" s="79" t="s">
        <v>253</v>
      </c>
      <c r="F1548" s="80" t="s">
        <v>125</v>
      </c>
      <c r="G1548" s="101">
        <v>34.299999999999997</v>
      </c>
      <c r="H1548" s="81">
        <v>34.299999999999997</v>
      </c>
      <c r="I1548" s="116">
        <v>34.159999999999997</v>
      </c>
      <c r="J1548" s="81">
        <v>28.56</v>
      </c>
      <c r="K1548" s="116">
        <v>23.52</v>
      </c>
      <c r="L1548" s="81">
        <v>19.66</v>
      </c>
      <c r="M1548" s="81">
        <f t="shared" ref="M1548:M1555" si="174">TRUNC(((J1548*G1548)+(L1548*G1548)),2)</f>
        <v>1653.94</v>
      </c>
      <c r="N1548" s="81">
        <f t="shared" ref="N1548:N1555" si="175">TRUNC(((J1548*H1548)+(L1548*H1548)),2)</f>
        <v>1653.94</v>
      </c>
      <c r="O1548" s="38"/>
      <c r="P1548" s="81">
        <v>34.159999999999997</v>
      </c>
      <c r="Q1548" s="81">
        <v>23.52</v>
      </c>
      <c r="R1548" s="81">
        <v>1978.42</v>
      </c>
      <c r="S1548" s="81">
        <v>1978.42</v>
      </c>
      <c r="T1548" s="64">
        <f t="shared" si="165"/>
        <v>-324.48</v>
      </c>
      <c r="U1548" s="81">
        <f t="shared" si="166"/>
        <v>979.6</v>
      </c>
      <c r="V1548" s="81">
        <f t="shared" si="167"/>
        <v>674.33</v>
      </c>
    </row>
    <row r="1549" spans="1:22" x14ac:dyDescent="0.25">
      <c r="A1549" s="51" t="s">
        <v>4700</v>
      </c>
      <c r="B1549" s="92" t="s">
        <v>2442</v>
      </c>
      <c r="C1549" s="77" t="s">
        <v>123</v>
      </c>
      <c r="D1549" s="78">
        <v>60524</v>
      </c>
      <c r="E1549" s="79" t="s">
        <v>221</v>
      </c>
      <c r="F1549" s="80" t="s">
        <v>160</v>
      </c>
      <c r="G1549" s="101">
        <v>2.4</v>
      </c>
      <c r="H1549" s="81">
        <v>2.4</v>
      </c>
      <c r="I1549" s="116">
        <v>588.54</v>
      </c>
      <c r="J1549" s="81">
        <v>492.07</v>
      </c>
      <c r="K1549" s="116">
        <v>0</v>
      </c>
      <c r="L1549" s="81">
        <v>0</v>
      </c>
      <c r="M1549" s="81">
        <f t="shared" si="174"/>
        <v>1180.96</v>
      </c>
      <c r="N1549" s="81">
        <f t="shared" si="175"/>
        <v>1180.96</v>
      </c>
      <c r="O1549" s="38"/>
      <c r="P1549" s="81">
        <v>588.54</v>
      </c>
      <c r="Q1549" s="81">
        <v>0</v>
      </c>
      <c r="R1549" s="81">
        <v>1412.49</v>
      </c>
      <c r="S1549" s="81">
        <v>1412.49</v>
      </c>
      <c r="T1549" s="64">
        <f t="shared" ref="T1549:T1612" si="176">N1549-S1549</f>
        <v>-231.52999999999997</v>
      </c>
      <c r="U1549" s="81">
        <f t="shared" si="166"/>
        <v>1180.96</v>
      </c>
      <c r="V1549" s="81">
        <f t="shared" si="167"/>
        <v>0</v>
      </c>
    </row>
    <row r="1550" spans="1:22" ht="24" x14ac:dyDescent="0.3">
      <c r="A1550" s="51" t="s">
        <v>4701</v>
      </c>
      <c r="B1550" s="92" t="s">
        <v>2443</v>
      </c>
      <c r="C1550" s="77" t="s">
        <v>123</v>
      </c>
      <c r="D1550" s="78">
        <v>60800</v>
      </c>
      <c r="E1550" s="79" t="s">
        <v>256</v>
      </c>
      <c r="F1550" s="80" t="s">
        <v>160</v>
      </c>
      <c r="G1550" s="101">
        <v>2.4</v>
      </c>
      <c r="H1550" s="81">
        <v>2.4</v>
      </c>
      <c r="I1550" s="116">
        <v>0.12</v>
      </c>
      <c r="J1550" s="81">
        <v>0.1</v>
      </c>
      <c r="K1550" s="116">
        <v>51.75</v>
      </c>
      <c r="L1550" s="81">
        <v>43.26</v>
      </c>
      <c r="M1550" s="81">
        <f t="shared" si="174"/>
        <v>104.06</v>
      </c>
      <c r="N1550" s="81">
        <f t="shared" si="175"/>
        <v>104.06</v>
      </c>
      <c r="O1550" s="48"/>
      <c r="P1550" s="81">
        <v>0.12</v>
      </c>
      <c r="Q1550" s="81">
        <v>51.75</v>
      </c>
      <c r="R1550" s="81">
        <v>124.48</v>
      </c>
      <c r="S1550" s="81">
        <v>124.48</v>
      </c>
      <c r="T1550" s="64">
        <f t="shared" si="176"/>
        <v>-20.420000000000002</v>
      </c>
      <c r="U1550" s="81">
        <f t="shared" si="166"/>
        <v>0.24</v>
      </c>
      <c r="V1550" s="81">
        <f t="shared" si="167"/>
        <v>103.82</v>
      </c>
    </row>
    <row r="1551" spans="1:22" ht="24" x14ac:dyDescent="0.3">
      <c r="A1551" s="51" t="s">
        <v>4702</v>
      </c>
      <c r="B1551" s="92" t="s">
        <v>2444</v>
      </c>
      <c r="C1551" s="77" t="s">
        <v>194</v>
      </c>
      <c r="D1551" s="78">
        <v>92759</v>
      </c>
      <c r="E1551" s="79" t="s">
        <v>259</v>
      </c>
      <c r="F1551" s="80" t="s">
        <v>209</v>
      </c>
      <c r="G1551" s="101">
        <v>35</v>
      </c>
      <c r="H1551" s="81">
        <v>35</v>
      </c>
      <c r="I1551" s="116">
        <v>10.39</v>
      </c>
      <c r="J1551" s="81">
        <v>8.68</v>
      </c>
      <c r="K1551" s="116">
        <v>4.08</v>
      </c>
      <c r="L1551" s="81">
        <v>3.41</v>
      </c>
      <c r="M1551" s="81">
        <f t="shared" si="174"/>
        <v>423.15</v>
      </c>
      <c r="N1551" s="81">
        <f t="shared" si="175"/>
        <v>423.15</v>
      </c>
      <c r="O1551" s="48"/>
      <c r="P1551" s="81">
        <v>10.39</v>
      </c>
      <c r="Q1551" s="81">
        <v>4.08</v>
      </c>
      <c r="R1551" s="81">
        <v>506.45</v>
      </c>
      <c r="S1551" s="81">
        <v>506.45</v>
      </c>
      <c r="T1551" s="64">
        <f t="shared" si="176"/>
        <v>-83.300000000000011</v>
      </c>
      <c r="U1551" s="81">
        <f t="shared" ref="U1551:U1614" si="177">TRUNC(J1551*H1551,2)</f>
        <v>303.8</v>
      </c>
      <c r="V1551" s="81">
        <f t="shared" ref="V1551:V1614" si="178">TRUNC(L1551*H1551,2)</f>
        <v>119.35</v>
      </c>
    </row>
    <row r="1552" spans="1:22" x14ac:dyDescent="0.25">
      <c r="A1552" s="51" t="s">
        <v>4703</v>
      </c>
      <c r="B1552" s="92" t="s">
        <v>2445</v>
      </c>
      <c r="C1552" s="77" t="s">
        <v>123</v>
      </c>
      <c r="D1552" s="78">
        <v>60303</v>
      </c>
      <c r="E1552" s="79" t="s">
        <v>244</v>
      </c>
      <c r="F1552" s="80" t="s">
        <v>209</v>
      </c>
      <c r="G1552" s="101">
        <v>1</v>
      </c>
      <c r="H1552" s="81">
        <v>1</v>
      </c>
      <c r="I1552" s="116">
        <v>9.7100000000000009</v>
      </c>
      <c r="J1552" s="81">
        <v>8.11</v>
      </c>
      <c r="K1552" s="116">
        <v>2.98</v>
      </c>
      <c r="L1552" s="81">
        <v>2.4900000000000002</v>
      </c>
      <c r="M1552" s="81">
        <f t="shared" si="174"/>
        <v>10.6</v>
      </c>
      <c r="N1552" s="81">
        <f t="shared" si="175"/>
        <v>10.6</v>
      </c>
      <c r="O1552" s="38"/>
      <c r="P1552" s="81">
        <v>9.7100000000000009</v>
      </c>
      <c r="Q1552" s="81">
        <v>2.98</v>
      </c>
      <c r="R1552" s="81">
        <v>12.69</v>
      </c>
      <c r="S1552" s="81">
        <v>12.69</v>
      </c>
      <c r="T1552" s="64">
        <f t="shared" si="176"/>
        <v>-2.09</v>
      </c>
      <c r="U1552" s="81">
        <f t="shared" si="177"/>
        <v>8.11</v>
      </c>
      <c r="V1552" s="81">
        <f t="shared" si="178"/>
        <v>2.4900000000000002</v>
      </c>
    </row>
    <row r="1553" spans="1:22" x14ac:dyDescent="0.25">
      <c r="A1553" s="51" t="s">
        <v>4704</v>
      </c>
      <c r="B1553" s="92" t="s">
        <v>2446</v>
      </c>
      <c r="C1553" s="77" t="s">
        <v>123</v>
      </c>
      <c r="D1553" s="78">
        <v>60304</v>
      </c>
      <c r="E1553" s="79" t="s">
        <v>246</v>
      </c>
      <c r="F1553" s="80" t="s">
        <v>209</v>
      </c>
      <c r="G1553" s="101">
        <v>56</v>
      </c>
      <c r="H1553" s="81">
        <v>56</v>
      </c>
      <c r="I1553" s="116">
        <v>9.39</v>
      </c>
      <c r="J1553" s="81">
        <v>7.85</v>
      </c>
      <c r="K1553" s="116">
        <v>2.98</v>
      </c>
      <c r="L1553" s="81">
        <v>2.4900000000000002</v>
      </c>
      <c r="M1553" s="81">
        <f t="shared" si="174"/>
        <v>579.04</v>
      </c>
      <c r="N1553" s="81">
        <f t="shared" si="175"/>
        <v>579.04</v>
      </c>
      <c r="O1553" s="38"/>
      <c r="P1553" s="81">
        <v>9.39</v>
      </c>
      <c r="Q1553" s="81">
        <v>2.98</v>
      </c>
      <c r="R1553" s="81">
        <v>692.72</v>
      </c>
      <c r="S1553" s="81">
        <v>692.72</v>
      </c>
      <c r="T1553" s="64">
        <f t="shared" si="176"/>
        <v>-113.68000000000006</v>
      </c>
      <c r="U1553" s="81">
        <f t="shared" si="177"/>
        <v>439.6</v>
      </c>
      <c r="V1553" s="81">
        <f t="shared" si="178"/>
        <v>139.44</v>
      </c>
    </row>
    <row r="1554" spans="1:22" ht="24" x14ac:dyDescent="0.3">
      <c r="A1554" s="51" t="s">
        <v>4705</v>
      </c>
      <c r="B1554" s="92" t="s">
        <v>2447</v>
      </c>
      <c r="C1554" s="77" t="s">
        <v>194</v>
      </c>
      <c r="D1554" s="78">
        <v>92762</v>
      </c>
      <c r="E1554" s="82" t="s">
        <v>3064</v>
      </c>
      <c r="F1554" s="80" t="s">
        <v>209</v>
      </c>
      <c r="G1554" s="101">
        <v>19</v>
      </c>
      <c r="H1554" s="81">
        <v>19</v>
      </c>
      <c r="I1554" s="116">
        <v>10.23</v>
      </c>
      <c r="J1554" s="81">
        <v>8.5500000000000007</v>
      </c>
      <c r="K1554" s="116">
        <v>1.17</v>
      </c>
      <c r="L1554" s="81">
        <v>0.97</v>
      </c>
      <c r="M1554" s="81">
        <f t="shared" si="174"/>
        <v>180.88</v>
      </c>
      <c r="N1554" s="81">
        <f t="shared" si="175"/>
        <v>180.88</v>
      </c>
      <c r="O1554" s="48"/>
      <c r="P1554" s="81">
        <v>10.23</v>
      </c>
      <c r="Q1554" s="81">
        <v>1.17</v>
      </c>
      <c r="R1554" s="81">
        <v>216.6</v>
      </c>
      <c r="S1554" s="81">
        <v>216.6</v>
      </c>
      <c r="T1554" s="64">
        <f t="shared" si="176"/>
        <v>-35.72</v>
      </c>
      <c r="U1554" s="81">
        <f t="shared" si="177"/>
        <v>162.44999999999999</v>
      </c>
      <c r="V1554" s="81">
        <f t="shared" si="178"/>
        <v>18.43</v>
      </c>
    </row>
    <row r="1555" spans="1:22" ht="24" x14ac:dyDescent="0.3">
      <c r="A1555" s="51" t="s">
        <v>4706</v>
      </c>
      <c r="B1555" s="92" t="s">
        <v>2448</v>
      </c>
      <c r="C1555" s="77" t="s">
        <v>194</v>
      </c>
      <c r="D1555" s="78">
        <v>104107</v>
      </c>
      <c r="E1555" s="79" t="s">
        <v>2449</v>
      </c>
      <c r="F1555" s="80" t="s">
        <v>209</v>
      </c>
      <c r="G1555" s="101">
        <v>48</v>
      </c>
      <c r="H1555" s="81">
        <v>48</v>
      </c>
      <c r="I1555" s="116">
        <v>9.19</v>
      </c>
      <c r="J1555" s="81">
        <v>7.68</v>
      </c>
      <c r="K1555" s="116">
        <v>1.94</v>
      </c>
      <c r="L1555" s="81">
        <v>1.62</v>
      </c>
      <c r="M1555" s="81">
        <f t="shared" si="174"/>
        <v>446.4</v>
      </c>
      <c r="N1555" s="81">
        <f t="shared" si="175"/>
        <v>446.4</v>
      </c>
      <c r="O1555" s="48"/>
      <c r="P1555" s="81">
        <v>9.19</v>
      </c>
      <c r="Q1555" s="81">
        <v>1.94</v>
      </c>
      <c r="R1555" s="81">
        <v>534.24</v>
      </c>
      <c r="S1555" s="81">
        <v>534.24</v>
      </c>
      <c r="T1555" s="64">
        <f t="shared" si="176"/>
        <v>-87.840000000000032</v>
      </c>
      <c r="U1555" s="81">
        <f t="shared" si="177"/>
        <v>368.64</v>
      </c>
      <c r="V1555" s="81">
        <f t="shared" si="178"/>
        <v>77.760000000000005</v>
      </c>
    </row>
    <row r="1556" spans="1:22" x14ac:dyDescent="0.25">
      <c r="A1556" s="51" t="s">
        <v>4707</v>
      </c>
      <c r="B1556" s="93" t="s">
        <v>2450</v>
      </c>
      <c r="C1556" s="97"/>
      <c r="D1556" s="97"/>
      <c r="E1556" s="83" t="s">
        <v>2451</v>
      </c>
      <c r="F1556" s="97"/>
      <c r="G1556" s="102"/>
      <c r="H1556" s="84"/>
      <c r="I1556" s="115"/>
      <c r="J1556" s="84"/>
      <c r="K1556" s="115"/>
      <c r="L1556" s="84"/>
      <c r="M1556" s="85">
        <f>M1557</f>
        <v>4214.53</v>
      </c>
      <c r="N1556" s="85">
        <f>N1557</f>
        <v>4214.53</v>
      </c>
      <c r="O1556" s="38"/>
      <c r="P1556" s="84"/>
      <c r="Q1556" s="84"/>
      <c r="R1556" s="85">
        <v>5040.8900000000003</v>
      </c>
      <c r="S1556" s="85">
        <v>5040.8900000000003</v>
      </c>
      <c r="T1556" s="64">
        <f t="shared" si="176"/>
        <v>-826.36000000000058</v>
      </c>
      <c r="U1556" s="81">
        <f t="shared" si="177"/>
        <v>0</v>
      </c>
      <c r="V1556" s="81">
        <f t="shared" si="178"/>
        <v>0</v>
      </c>
    </row>
    <row r="1557" spans="1:22" ht="36" x14ac:dyDescent="0.3">
      <c r="A1557" s="51" t="s">
        <v>4708</v>
      </c>
      <c r="B1557" s="92" t="s">
        <v>2452</v>
      </c>
      <c r="C1557" s="77" t="s">
        <v>274</v>
      </c>
      <c r="D1557" s="86" t="s">
        <v>2453</v>
      </c>
      <c r="E1557" s="79" t="s">
        <v>2454</v>
      </c>
      <c r="F1557" s="80" t="s">
        <v>125</v>
      </c>
      <c r="G1557" s="101">
        <v>22.98</v>
      </c>
      <c r="H1557" s="81">
        <v>22.98</v>
      </c>
      <c r="I1557" s="116">
        <v>168.14</v>
      </c>
      <c r="J1557" s="81">
        <v>140.58000000000001</v>
      </c>
      <c r="K1557" s="116">
        <v>51.22</v>
      </c>
      <c r="L1557" s="81">
        <v>42.82</v>
      </c>
      <c r="M1557" s="81">
        <f>TRUNC(((J1557*G1557)+(L1557*G1557)),2)</f>
        <v>4214.53</v>
      </c>
      <c r="N1557" s="81">
        <f>TRUNC(((J1557*H1557)+(L1557*H1557)),2)</f>
        <v>4214.53</v>
      </c>
      <c r="O1557" s="49"/>
      <c r="P1557" s="81">
        <v>168.14</v>
      </c>
      <c r="Q1557" s="81">
        <v>51.22</v>
      </c>
      <c r="R1557" s="81">
        <v>5040.8900000000003</v>
      </c>
      <c r="S1557" s="81">
        <v>5040.8900000000003</v>
      </c>
      <c r="T1557" s="64">
        <f t="shared" si="176"/>
        <v>-826.36000000000058</v>
      </c>
      <c r="U1557" s="81">
        <f t="shared" si="177"/>
        <v>3230.52</v>
      </c>
      <c r="V1557" s="81">
        <f t="shared" si="178"/>
        <v>984</v>
      </c>
    </row>
    <row r="1558" spans="1:22" x14ac:dyDescent="0.25">
      <c r="A1558" s="51" t="s">
        <v>4709</v>
      </c>
      <c r="B1558" s="93" t="s">
        <v>2455</v>
      </c>
      <c r="C1558" s="97"/>
      <c r="D1558" s="97"/>
      <c r="E1558" s="83" t="s">
        <v>2456</v>
      </c>
      <c r="F1558" s="97"/>
      <c r="G1558" s="102"/>
      <c r="H1558" s="84"/>
      <c r="I1558" s="115"/>
      <c r="J1558" s="84"/>
      <c r="K1558" s="115"/>
      <c r="L1558" s="84"/>
      <c r="M1558" s="85">
        <f>SUM(M1559:M1565)</f>
        <v>4479.47</v>
      </c>
      <c r="N1558" s="85">
        <f>SUM(N1559:N1565)</f>
        <v>4479.47</v>
      </c>
      <c r="O1558" s="38"/>
      <c r="P1558" s="84"/>
      <c r="Q1558" s="84"/>
      <c r="R1558" s="85">
        <v>5359.12</v>
      </c>
      <c r="S1558" s="85">
        <v>5359.12</v>
      </c>
      <c r="T1558" s="64">
        <f t="shared" si="176"/>
        <v>-879.64999999999964</v>
      </c>
      <c r="U1558" s="81">
        <f t="shared" si="177"/>
        <v>0</v>
      </c>
      <c r="V1558" s="81">
        <f t="shared" si="178"/>
        <v>0</v>
      </c>
    </row>
    <row r="1559" spans="1:22" x14ac:dyDescent="0.25">
      <c r="A1559" s="51" t="s">
        <v>4710</v>
      </c>
      <c r="B1559" s="92" t="s">
        <v>2457</v>
      </c>
      <c r="C1559" s="77" t="s">
        <v>123</v>
      </c>
      <c r="D1559" s="78">
        <v>60205</v>
      </c>
      <c r="E1559" s="79" t="s">
        <v>253</v>
      </c>
      <c r="F1559" s="80" t="s">
        <v>125</v>
      </c>
      <c r="G1559" s="101">
        <v>33.799999999999997</v>
      </c>
      <c r="H1559" s="81">
        <v>33.799999999999997</v>
      </c>
      <c r="I1559" s="116">
        <v>34.159999999999997</v>
      </c>
      <c r="J1559" s="81">
        <v>28.56</v>
      </c>
      <c r="K1559" s="116">
        <v>23.52</v>
      </c>
      <c r="L1559" s="81">
        <v>19.66</v>
      </c>
      <c r="M1559" s="81">
        <f t="shared" ref="M1559:M1565" si="179">TRUNC(((J1559*G1559)+(L1559*G1559)),2)</f>
        <v>1629.83</v>
      </c>
      <c r="N1559" s="81">
        <f t="shared" ref="N1559:N1565" si="180">TRUNC(((J1559*H1559)+(L1559*H1559)),2)</f>
        <v>1629.83</v>
      </c>
      <c r="O1559" s="38"/>
      <c r="P1559" s="81">
        <v>34.159999999999997</v>
      </c>
      <c r="Q1559" s="81">
        <v>23.52</v>
      </c>
      <c r="R1559" s="81">
        <v>1949.58</v>
      </c>
      <c r="S1559" s="81">
        <v>1949.58</v>
      </c>
      <c r="T1559" s="64">
        <f t="shared" si="176"/>
        <v>-319.75</v>
      </c>
      <c r="U1559" s="81">
        <f t="shared" si="177"/>
        <v>965.32</v>
      </c>
      <c r="V1559" s="81">
        <f t="shared" si="178"/>
        <v>664.5</v>
      </c>
    </row>
    <row r="1560" spans="1:22" x14ac:dyDescent="0.25">
      <c r="A1560" s="51" t="s">
        <v>4711</v>
      </c>
      <c r="B1560" s="92" t="s">
        <v>2458</v>
      </c>
      <c r="C1560" s="77" t="s">
        <v>123</v>
      </c>
      <c r="D1560" s="78">
        <v>60524</v>
      </c>
      <c r="E1560" s="79" t="s">
        <v>221</v>
      </c>
      <c r="F1560" s="80" t="s">
        <v>160</v>
      </c>
      <c r="G1560" s="101">
        <v>2.4</v>
      </c>
      <c r="H1560" s="81">
        <v>2.4</v>
      </c>
      <c r="I1560" s="116">
        <v>588.54</v>
      </c>
      <c r="J1560" s="81">
        <v>492.07</v>
      </c>
      <c r="K1560" s="116">
        <v>0</v>
      </c>
      <c r="L1560" s="81">
        <v>0</v>
      </c>
      <c r="M1560" s="81">
        <f t="shared" si="179"/>
        <v>1180.96</v>
      </c>
      <c r="N1560" s="81">
        <f t="shared" si="180"/>
        <v>1180.96</v>
      </c>
      <c r="O1560" s="38"/>
      <c r="P1560" s="81">
        <v>588.54</v>
      </c>
      <c r="Q1560" s="81">
        <v>0</v>
      </c>
      <c r="R1560" s="81">
        <v>1412.49</v>
      </c>
      <c r="S1560" s="81">
        <v>1412.49</v>
      </c>
      <c r="T1560" s="64">
        <f t="shared" si="176"/>
        <v>-231.52999999999997</v>
      </c>
      <c r="U1560" s="81">
        <f t="shared" si="177"/>
        <v>1180.96</v>
      </c>
      <c r="V1560" s="81">
        <f t="shared" si="178"/>
        <v>0</v>
      </c>
    </row>
    <row r="1561" spans="1:22" ht="24" x14ac:dyDescent="0.3">
      <c r="A1561" s="51" t="s">
        <v>4712</v>
      </c>
      <c r="B1561" s="92" t="s">
        <v>2459</v>
      </c>
      <c r="C1561" s="77" t="s">
        <v>123</v>
      </c>
      <c r="D1561" s="78">
        <v>60800</v>
      </c>
      <c r="E1561" s="79" t="s">
        <v>256</v>
      </c>
      <c r="F1561" s="80" t="s">
        <v>160</v>
      </c>
      <c r="G1561" s="101">
        <v>2.4</v>
      </c>
      <c r="H1561" s="81">
        <v>2.4</v>
      </c>
      <c r="I1561" s="116">
        <v>0.12</v>
      </c>
      <c r="J1561" s="81">
        <v>0.1</v>
      </c>
      <c r="K1561" s="116">
        <v>51.75</v>
      </c>
      <c r="L1561" s="81">
        <v>43.26</v>
      </c>
      <c r="M1561" s="81">
        <f t="shared" si="179"/>
        <v>104.06</v>
      </c>
      <c r="N1561" s="81">
        <f t="shared" si="180"/>
        <v>104.06</v>
      </c>
      <c r="O1561" s="48"/>
      <c r="P1561" s="81">
        <v>0.12</v>
      </c>
      <c r="Q1561" s="81">
        <v>51.75</v>
      </c>
      <c r="R1561" s="81">
        <v>124.48</v>
      </c>
      <c r="S1561" s="81">
        <v>124.48</v>
      </c>
      <c r="T1561" s="64">
        <f t="shared" si="176"/>
        <v>-20.420000000000002</v>
      </c>
      <c r="U1561" s="81">
        <f t="shared" si="177"/>
        <v>0.24</v>
      </c>
      <c r="V1561" s="81">
        <f t="shared" si="178"/>
        <v>103.82</v>
      </c>
    </row>
    <row r="1562" spans="1:22" ht="24" x14ac:dyDescent="0.3">
      <c r="A1562" s="51" t="s">
        <v>4713</v>
      </c>
      <c r="B1562" s="92" t="s">
        <v>2460</v>
      </c>
      <c r="C1562" s="77" t="s">
        <v>194</v>
      </c>
      <c r="D1562" s="78">
        <v>92759</v>
      </c>
      <c r="E1562" s="82" t="s">
        <v>3066</v>
      </c>
      <c r="F1562" s="80" t="s">
        <v>209</v>
      </c>
      <c r="G1562" s="101">
        <v>36</v>
      </c>
      <c r="H1562" s="81">
        <v>36</v>
      </c>
      <c r="I1562" s="116">
        <v>10.39</v>
      </c>
      <c r="J1562" s="81">
        <v>8.68</v>
      </c>
      <c r="K1562" s="116">
        <v>4.08</v>
      </c>
      <c r="L1562" s="81">
        <v>3.41</v>
      </c>
      <c r="M1562" s="81">
        <f t="shared" si="179"/>
        <v>435.24</v>
      </c>
      <c r="N1562" s="81">
        <f t="shared" si="180"/>
        <v>435.24</v>
      </c>
      <c r="O1562" s="48"/>
      <c r="P1562" s="81">
        <v>10.39</v>
      </c>
      <c r="Q1562" s="81">
        <v>4.08</v>
      </c>
      <c r="R1562" s="81">
        <v>520.91999999999996</v>
      </c>
      <c r="S1562" s="81">
        <v>520.91999999999996</v>
      </c>
      <c r="T1562" s="64">
        <f t="shared" si="176"/>
        <v>-85.67999999999995</v>
      </c>
      <c r="U1562" s="81">
        <f t="shared" si="177"/>
        <v>312.48</v>
      </c>
      <c r="V1562" s="81">
        <f t="shared" si="178"/>
        <v>122.76</v>
      </c>
    </row>
    <row r="1563" spans="1:22" x14ac:dyDescent="0.25">
      <c r="A1563" s="51" t="s">
        <v>4714</v>
      </c>
      <c r="B1563" s="92" t="s">
        <v>2461</v>
      </c>
      <c r="C1563" s="77" t="s">
        <v>123</v>
      </c>
      <c r="D1563" s="78">
        <v>60304</v>
      </c>
      <c r="E1563" s="79" t="s">
        <v>246</v>
      </c>
      <c r="F1563" s="80" t="s">
        <v>209</v>
      </c>
      <c r="G1563" s="101">
        <v>57</v>
      </c>
      <c r="H1563" s="81">
        <v>57</v>
      </c>
      <c r="I1563" s="116">
        <v>9.39</v>
      </c>
      <c r="J1563" s="81">
        <v>7.85</v>
      </c>
      <c r="K1563" s="116">
        <v>2.98</v>
      </c>
      <c r="L1563" s="81">
        <v>2.4900000000000002</v>
      </c>
      <c r="M1563" s="81">
        <f t="shared" si="179"/>
        <v>589.38</v>
      </c>
      <c r="N1563" s="81">
        <f t="shared" si="180"/>
        <v>589.38</v>
      </c>
      <c r="O1563" s="38"/>
      <c r="P1563" s="81">
        <v>9.39</v>
      </c>
      <c r="Q1563" s="81">
        <v>2.98</v>
      </c>
      <c r="R1563" s="81">
        <v>705.09</v>
      </c>
      <c r="S1563" s="81">
        <v>705.09</v>
      </c>
      <c r="T1563" s="64">
        <f t="shared" si="176"/>
        <v>-115.71000000000004</v>
      </c>
      <c r="U1563" s="81">
        <f t="shared" si="177"/>
        <v>447.45</v>
      </c>
      <c r="V1563" s="81">
        <f t="shared" si="178"/>
        <v>141.93</v>
      </c>
    </row>
    <row r="1564" spans="1:22" ht="24" x14ac:dyDescent="0.3">
      <c r="A1564" s="51" t="s">
        <v>4715</v>
      </c>
      <c r="B1564" s="92" t="s">
        <v>2462</v>
      </c>
      <c r="C1564" s="77" t="s">
        <v>194</v>
      </c>
      <c r="D1564" s="78">
        <v>92762</v>
      </c>
      <c r="E1564" s="82" t="s">
        <v>3064</v>
      </c>
      <c r="F1564" s="80" t="s">
        <v>209</v>
      </c>
      <c r="G1564" s="101">
        <v>45</v>
      </c>
      <c r="H1564" s="81">
        <v>45</v>
      </c>
      <c r="I1564" s="116">
        <v>10.23</v>
      </c>
      <c r="J1564" s="81">
        <v>8.5500000000000007</v>
      </c>
      <c r="K1564" s="116">
        <v>1.17</v>
      </c>
      <c r="L1564" s="81">
        <v>0.97</v>
      </c>
      <c r="M1564" s="81">
        <f t="shared" si="179"/>
        <v>428.4</v>
      </c>
      <c r="N1564" s="81">
        <f t="shared" si="180"/>
        <v>428.4</v>
      </c>
      <c r="O1564" s="48"/>
      <c r="P1564" s="81">
        <v>10.23</v>
      </c>
      <c r="Q1564" s="81">
        <v>1.17</v>
      </c>
      <c r="R1564" s="81">
        <v>513</v>
      </c>
      <c r="S1564" s="81">
        <v>513</v>
      </c>
      <c r="T1564" s="64">
        <f t="shared" si="176"/>
        <v>-84.600000000000023</v>
      </c>
      <c r="U1564" s="81">
        <f t="shared" si="177"/>
        <v>384.75</v>
      </c>
      <c r="V1564" s="81">
        <f t="shared" si="178"/>
        <v>43.65</v>
      </c>
    </row>
    <row r="1565" spans="1:22" ht="24" x14ac:dyDescent="0.3">
      <c r="A1565" s="51" t="s">
        <v>4716</v>
      </c>
      <c r="B1565" s="92" t="s">
        <v>2463</v>
      </c>
      <c r="C1565" s="77" t="s">
        <v>194</v>
      </c>
      <c r="D1565" s="78">
        <v>104107</v>
      </c>
      <c r="E1565" s="79" t="s">
        <v>2449</v>
      </c>
      <c r="F1565" s="80" t="s">
        <v>209</v>
      </c>
      <c r="G1565" s="101">
        <v>12</v>
      </c>
      <c r="H1565" s="81">
        <v>12</v>
      </c>
      <c r="I1565" s="116">
        <v>9.19</v>
      </c>
      <c r="J1565" s="81">
        <v>7.68</v>
      </c>
      <c r="K1565" s="116">
        <v>1.94</v>
      </c>
      <c r="L1565" s="81">
        <v>1.62</v>
      </c>
      <c r="M1565" s="81">
        <f t="shared" si="179"/>
        <v>111.6</v>
      </c>
      <c r="N1565" s="81">
        <f t="shared" si="180"/>
        <v>111.6</v>
      </c>
      <c r="O1565" s="48"/>
      <c r="P1565" s="81">
        <v>9.19</v>
      </c>
      <c r="Q1565" s="81">
        <v>1.94</v>
      </c>
      <c r="R1565" s="81">
        <v>133.56</v>
      </c>
      <c r="S1565" s="81">
        <v>133.56</v>
      </c>
      <c r="T1565" s="64">
        <f t="shared" si="176"/>
        <v>-21.960000000000008</v>
      </c>
      <c r="U1565" s="81">
        <f t="shared" si="177"/>
        <v>92.16</v>
      </c>
      <c r="V1565" s="81">
        <f t="shared" si="178"/>
        <v>19.440000000000001</v>
      </c>
    </row>
    <row r="1566" spans="1:22" x14ac:dyDescent="0.25">
      <c r="A1566" s="51" t="s">
        <v>4717</v>
      </c>
      <c r="B1566" s="93" t="s">
        <v>2464</v>
      </c>
      <c r="C1566" s="97"/>
      <c r="D1566" s="97"/>
      <c r="E1566" s="83" t="s">
        <v>2465</v>
      </c>
      <c r="F1566" s="97"/>
      <c r="G1566" s="102"/>
      <c r="H1566" s="84"/>
      <c r="I1566" s="115"/>
      <c r="J1566" s="84"/>
      <c r="K1566" s="115"/>
      <c r="L1566" s="84"/>
      <c r="M1566" s="85">
        <f>M1567</f>
        <v>2945.8</v>
      </c>
      <c r="N1566" s="85">
        <f>N1567</f>
        <v>2945.8</v>
      </c>
      <c r="O1566" s="38"/>
      <c r="P1566" s="84"/>
      <c r="Q1566" s="84"/>
      <c r="R1566" s="85">
        <v>3523.52</v>
      </c>
      <c r="S1566" s="85">
        <v>3523.52</v>
      </c>
      <c r="T1566" s="64">
        <f t="shared" si="176"/>
        <v>-577.7199999999998</v>
      </c>
      <c r="U1566" s="81">
        <f t="shared" si="177"/>
        <v>0</v>
      </c>
      <c r="V1566" s="81">
        <f t="shared" si="178"/>
        <v>0</v>
      </c>
    </row>
    <row r="1567" spans="1:22" ht="36" x14ac:dyDescent="0.3">
      <c r="A1567" s="51" t="s">
        <v>4718</v>
      </c>
      <c r="B1567" s="92" t="s">
        <v>2466</v>
      </c>
      <c r="C1567" s="77" t="s">
        <v>274</v>
      </c>
      <c r="D1567" s="86" t="s">
        <v>275</v>
      </c>
      <c r="E1567" s="79" t="s">
        <v>276</v>
      </c>
      <c r="F1567" s="80" t="s">
        <v>125</v>
      </c>
      <c r="G1567" s="101">
        <v>22.98</v>
      </c>
      <c r="H1567" s="81">
        <v>22.98</v>
      </c>
      <c r="I1567" s="116">
        <v>118.44</v>
      </c>
      <c r="J1567" s="81">
        <v>99.02</v>
      </c>
      <c r="K1567" s="116">
        <v>34.89</v>
      </c>
      <c r="L1567" s="81">
        <v>29.17</v>
      </c>
      <c r="M1567" s="81">
        <f>TRUNC(((J1567*G1567)+(L1567*G1567)),2)</f>
        <v>2945.8</v>
      </c>
      <c r="N1567" s="81">
        <f>TRUNC(((J1567*H1567)+(L1567*H1567)),2)</f>
        <v>2945.8</v>
      </c>
      <c r="O1567" s="49"/>
      <c r="P1567" s="81">
        <v>118.44</v>
      </c>
      <c r="Q1567" s="81">
        <v>34.89</v>
      </c>
      <c r="R1567" s="81">
        <v>3523.52</v>
      </c>
      <c r="S1567" s="81">
        <v>3523.52</v>
      </c>
      <c r="T1567" s="64">
        <f t="shared" si="176"/>
        <v>-577.7199999999998</v>
      </c>
      <c r="U1567" s="81">
        <f t="shared" si="177"/>
        <v>2275.4699999999998</v>
      </c>
      <c r="V1567" s="81">
        <f t="shared" si="178"/>
        <v>670.32</v>
      </c>
    </row>
    <row r="1568" spans="1:22" x14ac:dyDescent="0.25">
      <c r="A1568" s="51" t="s">
        <v>4719</v>
      </c>
      <c r="B1568" s="93" t="s">
        <v>2467</v>
      </c>
      <c r="C1568" s="97"/>
      <c r="D1568" s="97"/>
      <c r="E1568" s="83" t="s">
        <v>2468</v>
      </c>
      <c r="F1568" s="97"/>
      <c r="G1568" s="102"/>
      <c r="H1568" s="84"/>
      <c r="I1568" s="115"/>
      <c r="J1568" s="84"/>
      <c r="K1568" s="115"/>
      <c r="L1568" s="84"/>
      <c r="M1568" s="85">
        <f>SUM(M1569:M1572)</f>
        <v>783.27</v>
      </c>
      <c r="N1568" s="85">
        <f>SUM(N1569:N1572)</f>
        <v>783.27</v>
      </c>
      <c r="O1568" s="38"/>
      <c r="P1568" s="84"/>
      <c r="Q1568" s="84"/>
      <c r="R1568" s="85">
        <v>937.25</v>
      </c>
      <c r="S1568" s="85">
        <v>937.25</v>
      </c>
      <c r="T1568" s="64">
        <f t="shared" si="176"/>
        <v>-153.98000000000002</v>
      </c>
      <c r="U1568" s="81">
        <f t="shared" si="177"/>
        <v>0</v>
      </c>
      <c r="V1568" s="81">
        <f t="shared" si="178"/>
        <v>0</v>
      </c>
    </row>
    <row r="1569" spans="1:22" x14ac:dyDescent="0.25">
      <c r="A1569" s="51" t="s">
        <v>4720</v>
      </c>
      <c r="B1569" s="92" t="s">
        <v>2469</v>
      </c>
      <c r="C1569" s="77" t="s">
        <v>123</v>
      </c>
      <c r="D1569" s="78">
        <v>60205</v>
      </c>
      <c r="E1569" s="79" t="s">
        <v>253</v>
      </c>
      <c r="F1569" s="80" t="s">
        <v>125</v>
      </c>
      <c r="G1569" s="101">
        <v>3.44</v>
      </c>
      <c r="H1569" s="81">
        <v>3.44</v>
      </c>
      <c r="I1569" s="116">
        <v>34.159999999999997</v>
      </c>
      <c r="J1569" s="81">
        <v>28.56</v>
      </c>
      <c r="K1569" s="116">
        <v>23.52</v>
      </c>
      <c r="L1569" s="81">
        <v>19.66</v>
      </c>
      <c r="M1569" s="81">
        <f>TRUNC(((J1569*G1569)+(L1569*G1569)),2)</f>
        <v>165.87</v>
      </c>
      <c r="N1569" s="81">
        <f>TRUNC(((J1569*H1569)+(L1569*H1569)),2)</f>
        <v>165.87</v>
      </c>
      <c r="O1569" s="38"/>
      <c r="P1569" s="81">
        <v>34.159999999999997</v>
      </c>
      <c r="Q1569" s="81">
        <v>23.52</v>
      </c>
      <c r="R1569" s="81">
        <v>198.41</v>
      </c>
      <c r="S1569" s="81">
        <v>198.41</v>
      </c>
      <c r="T1569" s="64">
        <f t="shared" si="176"/>
        <v>-32.539999999999992</v>
      </c>
      <c r="U1569" s="81">
        <f t="shared" si="177"/>
        <v>98.24</v>
      </c>
      <c r="V1569" s="81">
        <f t="shared" si="178"/>
        <v>67.63</v>
      </c>
    </row>
    <row r="1570" spans="1:22" x14ac:dyDescent="0.25">
      <c r="A1570" s="51" t="s">
        <v>4721</v>
      </c>
      <c r="B1570" s="92" t="s">
        <v>2470</v>
      </c>
      <c r="C1570" s="77" t="s">
        <v>123</v>
      </c>
      <c r="D1570" s="78">
        <v>60524</v>
      </c>
      <c r="E1570" s="79" t="s">
        <v>221</v>
      </c>
      <c r="F1570" s="80" t="s">
        <v>160</v>
      </c>
      <c r="G1570" s="101">
        <v>0.48</v>
      </c>
      <c r="H1570" s="81">
        <v>0.48</v>
      </c>
      <c r="I1570" s="116">
        <v>588.54</v>
      </c>
      <c r="J1570" s="81">
        <v>492.07</v>
      </c>
      <c r="K1570" s="116">
        <v>0</v>
      </c>
      <c r="L1570" s="81">
        <v>0</v>
      </c>
      <c r="M1570" s="81">
        <f>TRUNC(((J1570*G1570)+(L1570*G1570)),2)</f>
        <v>236.19</v>
      </c>
      <c r="N1570" s="81">
        <f>TRUNC(((J1570*H1570)+(L1570*H1570)),2)</f>
        <v>236.19</v>
      </c>
      <c r="O1570" s="38"/>
      <c r="P1570" s="81">
        <v>588.54</v>
      </c>
      <c r="Q1570" s="81">
        <v>0</v>
      </c>
      <c r="R1570" s="81">
        <v>282.49</v>
      </c>
      <c r="S1570" s="81">
        <v>282.49</v>
      </c>
      <c r="T1570" s="64">
        <f t="shared" si="176"/>
        <v>-46.300000000000011</v>
      </c>
      <c r="U1570" s="81">
        <f t="shared" si="177"/>
        <v>236.19</v>
      </c>
      <c r="V1570" s="81">
        <f t="shared" si="178"/>
        <v>0</v>
      </c>
    </row>
    <row r="1571" spans="1:22" ht="24" x14ac:dyDescent="0.3">
      <c r="A1571" s="51" t="s">
        <v>4722</v>
      </c>
      <c r="B1571" s="92" t="s">
        <v>2471</v>
      </c>
      <c r="C1571" s="77" t="s">
        <v>123</v>
      </c>
      <c r="D1571" s="78">
        <v>60800</v>
      </c>
      <c r="E1571" s="82" t="s">
        <v>3063</v>
      </c>
      <c r="F1571" s="80" t="s">
        <v>160</v>
      </c>
      <c r="G1571" s="101">
        <v>0.48</v>
      </c>
      <c r="H1571" s="81">
        <v>0.48</v>
      </c>
      <c r="I1571" s="116">
        <v>0.12</v>
      </c>
      <c r="J1571" s="81">
        <v>0.1</v>
      </c>
      <c r="K1571" s="116">
        <v>51.75</v>
      </c>
      <c r="L1571" s="81">
        <v>43.26</v>
      </c>
      <c r="M1571" s="81">
        <f>TRUNC(((J1571*G1571)+(L1571*G1571)),2)</f>
        <v>20.81</v>
      </c>
      <c r="N1571" s="81">
        <f>TRUNC(((J1571*H1571)+(L1571*H1571)),2)</f>
        <v>20.81</v>
      </c>
      <c r="O1571" s="48"/>
      <c r="P1571" s="81">
        <v>0.12</v>
      </c>
      <c r="Q1571" s="81">
        <v>51.75</v>
      </c>
      <c r="R1571" s="81">
        <v>24.89</v>
      </c>
      <c r="S1571" s="81">
        <v>24.89</v>
      </c>
      <c r="T1571" s="64">
        <f t="shared" si="176"/>
        <v>-4.0800000000000018</v>
      </c>
      <c r="U1571" s="81">
        <f t="shared" si="177"/>
        <v>0.04</v>
      </c>
      <c r="V1571" s="81">
        <f t="shared" si="178"/>
        <v>20.76</v>
      </c>
    </row>
    <row r="1572" spans="1:22" x14ac:dyDescent="0.25">
      <c r="A1572" s="51" t="s">
        <v>4723</v>
      </c>
      <c r="B1572" s="92" t="s">
        <v>2472</v>
      </c>
      <c r="C1572" s="77" t="s">
        <v>123</v>
      </c>
      <c r="D1572" s="78">
        <v>60303</v>
      </c>
      <c r="E1572" s="79" t="s">
        <v>244</v>
      </c>
      <c r="F1572" s="80" t="s">
        <v>209</v>
      </c>
      <c r="G1572" s="101">
        <v>34</v>
      </c>
      <c r="H1572" s="81">
        <v>34</v>
      </c>
      <c r="I1572" s="116">
        <v>9.7100000000000009</v>
      </c>
      <c r="J1572" s="81">
        <v>8.11</v>
      </c>
      <c r="K1572" s="116">
        <v>2.98</v>
      </c>
      <c r="L1572" s="81">
        <v>2.4900000000000002</v>
      </c>
      <c r="M1572" s="81">
        <f>TRUNC(((J1572*G1572)+(L1572*G1572)),2)</f>
        <v>360.4</v>
      </c>
      <c r="N1572" s="81">
        <f>TRUNC(((J1572*H1572)+(L1572*H1572)),2)</f>
        <v>360.4</v>
      </c>
      <c r="O1572" s="38"/>
      <c r="P1572" s="81">
        <v>9.7100000000000009</v>
      </c>
      <c r="Q1572" s="81">
        <v>2.98</v>
      </c>
      <c r="R1572" s="81">
        <v>431.46</v>
      </c>
      <c r="S1572" s="81">
        <v>431.46</v>
      </c>
      <c r="T1572" s="64">
        <f t="shared" si="176"/>
        <v>-71.06</v>
      </c>
      <c r="U1572" s="81">
        <f t="shared" si="177"/>
        <v>275.74</v>
      </c>
      <c r="V1572" s="81">
        <f t="shared" si="178"/>
        <v>84.66</v>
      </c>
    </row>
    <row r="1573" spans="1:22" x14ac:dyDescent="0.25">
      <c r="A1573" s="51" t="s">
        <v>4724</v>
      </c>
      <c r="B1573" s="93" t="s">
        <v>2473</v>
      </c>
      <c r="C1573" s="97"/>
      <c r="D1573" s="97"/>
      <c r="E1573" s="83" t="s">
        <v>2474</v>
      </c>
      <c r="F1573" s="97"/>
      <c r="G1573" s="102"/>
      <c r="H1573" s="84"/>
      <c r="I1573" s="115"/>
      <c r="J1573" s="84"/>
      <c r="K1573" s="115"/>
      <c r="L1573" s="84"/>
      <c r="M1573" s="85">
        <f>M1574</f>
        <v>57960.98</v>
      </c>
      <c r="N1573" s="85">
        <f>N1574</f>
        <v>57960.98</v>
      </c>
      <c r="O1573" s="38"/>
      <c r="P1573" s="84"/>
      <c r="Q1573" s="84"/>
      <c r="R1573" s="85">
        <v>69406.33</v>
      </c>
      <c r="S1573" s="85">
        <v>69406.33</v>
      </c>
      <c r="T1573" s="64">
        <f t="shared" si="176"/>
        <v>-11445.349999999999</v>
      </c>
      <c r="U1573" s="81">
        <f t="shared" si="177"/>
        <v>0</v>
      </c>
      <c r="V1573" s="81">
        <f t="shared" si="178"/>
        <v>0</v>
      </c>
    </row>
    <row r="1574" spans="1:22" ht="36" x14ac:dyDescent="0.3">
      <c r="A1574" s="51" t="s">
        <v>4725</v>
      </c>
      <c r="B1574" s="92" t="s">
        <v>2475</v>
      </c>
      <c r="C1574" s="77" t="s">
        <v>194</v>
      </c>
      <c r="D1574" s="78">
        <v>100775</v>
      </c>
      <c r="E1574" s="79" t="s">
        <v>566</v>
      </c>
      <c r="F1574" s="80" t="s">
        <v>209</v>
      </c>
      <c r="G1574" s="101">
        <v>4319</v>
      </c>
      <c r="H1574" s="81">
        <v>4319</v>
      </c>
      <c r="I1574" s="116">
        <v>15.21</v>
      </c>
      <c r="J1574" s="81">
        <v>12.71</v>
      </c>
      <c r="K1574" s="116">
        <v>0.86</v>
      </c>
      <c r="L1574" s="81">
        <v>0.71</v>
      </c>
      <c r="M1574" s="81">
        <f>TRUNC(((J1574*G1574)+(L1574*G1574)),2)</f>
        <v>57960.98</v>
      </c>
      <c r="N1574" s="81">
        <f>TRUNC(((J1574*H1574)+(L1574*H1574)),2)</f>
        <v>57960.98</v>
      </c>
      <c r="O1574" s="49"/>
      <c r="P1574" s="81">
        <v>15.21</v>
      </c>
      <c r="Q1574" s="81">
        <v>0.86</v>
      </c>
      <c r="R1574" s="81">
        <v>69406.33</v>
      </c>
      <c r="S1574" s="81">
        <v>69406.33</v>
      </c>
      <c r="T1574" s="64">
        <f t="shared" si="176"/>
        <v>-11445.349999999999</v>
      </c>
      <c r="U1574" s="81">
        <f t="shared" si="177"/>
        <v>54894.49</v>
      </c>
      <c r="V1574" s="81">
        <f t="shared" si="178"/>
        <v>3066.49</v>
      </c>
    </row>
    <row r="1575" spans="1:22" x14ac:dyDescent="0.25">
      <c r="A1575" s="51" t="s">
        <v>4726</v>
      </c>
      <c r="B1575" s="93" t="s">
        <v>2476</v>
      </c>
      <c r="C1575" s="97"/>
      <c r="D1575" s="97"/>
      <c r="E1575" s="83" t="s">
        <v>278</v>
      </c>
      <c r="F1575" s="97"/>
      <c r="G1575" s="102"/>
      <c r="H1575" s="84"/>
      <c r="I1575" s="115"/>
      <c r="J1575" s="84"/>
      <c r="K1575" s="115"/>
      <c r="L1575" s="84"/>
      <c r="M1575" s="85">
        <f>M1576</f>
        <v>4628.8</v>
      </c>
      <c r="N1575" s="85">
        <f>N1576</f>
        <v>4628.8</v>
      </c>
      <c r="O1575" s="38"/>
      <c r="P1575" s="84"/>
      <c r="Q1575" s="84"/>
      <c r="R1575" s="85">
        <v>5536.2</v>
      </c>
      <c r="S1575" s="85">
        <v>5536.2</v>
      </c>
      <c r="T1575" s="64">
        <f t="shared" si="176"/>
        <v>-907.39999999999964</v>
      </c>
      <c r="U1575" s="81">
        <f t="shared" si="177"/>
        <v>0</v>
      </c>
      <c r="V1575" s="81">
        <f t="shared" si="178"/>
        <v>0</v>
      </c>
    </row>
    <row r="1576" spans="1:22" x14ac:dyDescent="0.25">
      <c r="A1576" s="51" t="s">
        <v>4727</v>
      </c>
      <c r="B1576" s="92" t="s">
        <v>2477</v>
      </c>
      <c r="C1576" s="77" t="s">
        <v>123</v>
      </c>
      <c r="D1576" s="78">
        <v>60010</v>
      </c>
      <c r="E1576" s="79" t="s">
        <v>280</v>
      </c>
      <c r="F1576" s="80" t="s">
        <v>160</v>
      </c>
      <c r="G1576" s="101">
        <v>1.88</v>
      </c>
      <c r="H1576" s="81">
        <v>1.88</v>
      </c>
      <c r="I1576" s="116">
        <v>2196.19</v>
      </c>
      <c r="J1576" s="81">
        <v>1836.23</v>
      </c>
      <c r="K1576" s="116">
        <v>748.6</v>
      </c>
      <c r="L1576" s="81">
        <v>625.9</v>
      </c>
      <c r="M1576" s="81">
        <f>TRUNC(((J1576*G1576)+(L1576*G1576)),2)</f>
        <v>4628.8</v>
      </c>
      <c r="N1576" s="81">
        <f>TRUNC(((J1576*H1576)+(L1576*H1576)),2)</f>
        <v>4628.8</v>
      </c>
      <c r="O1576" s="38"/>
      <c r="P1576" s="81">
        <v>2196.19</v>
      </c>
      <c r="Q1576" s="81">
        <v>748.6</v>
      </c>
      <c r="R1576" s="81">
        <v>5536.2</v>
      </c>
      <c r="S1576" s="81">
        <v>5536.2</v>
      </c>
      <c r="T1576" s="64">
        <f t="shared" si="176"/>
        <v>-907.39999999999964</v>
      </c>
      <c r="U1576" s="81">
        <f t="shared" si="177"/>
        <v>3452.11</v>
      </c>
      <c r="V1576" s="81">
        <f t="shared" si="178"/>
        <v>1176.69</v>
      </c>
    </row>
    <row r="1577" spans="1:22" x14ac:dyDescent="0.25">
      <c r="A1577" s="51" t="s">
        <v>4728</v>
      </c>
      <c r="B1577" s="91" t="s">
        <v>2478</v>
      </c>
      <c r="C1577" s="95"/>
      <c r="D1577" s="95"/>
      <c r="E1577" s="74" t="s">
        <v>52</v>
      </c>
      <c r="F1577" s="95"/>
      <c r="G1577" s="100"/>
      <c r="H1577" s="75"/>
      <c r="I1577" s="115"/>
      <c r="J1577" s="75"/>
      <c r="K1577" s="115"/>
      <c r="L1577" s="75"/>
      <c r="M1577" s="76">
        <f>SUM(M1578:M1581)</f>
        <v>22959.39</v>
      </c>
      <c r="N1577" s="76">
        <f>SUM(N1578:N1581)</f>
        <v>22959.39</v>
      </c>
      <c r="O1577" s="38"/>
      <c r="P1577" s="75"/>
      <c r="Q1577" s="75"/>
      <c r="R1577" s="76">
        <v>27463.89</v>
      </c>
      <c r="S1577" s="76">
        <v>27463.89</v>
      </c>
      <c r="T1577" s="64">
        <f t="shared" si="176"/>
        <v>-4504.5</v>
      </c>
      <c r="U1577" s="81">
        <f t="shared" si="177"/>
        <v>0</v>
      </c>
      <c r="V1577" s="81">
        <f t="shared" si="178"/>
        <v>0</v>
      </c>
    </row>
    <row r="1578" spans="1:22" x14ac:dyDescent="0.3">
      <c r="A1578" s="51" t="s">
        <v>4729</v>
      </c>
      <c r="B1578" s="92" t="s">
        <v>2479</v>
      </c>
      <c r="C1578" s="77" t="s">
        <v>123</v>
      </c>
      <c r="D1578" s="78">
        <v>100160</v>
      </c>
      <c r="E1578" s="79" t="s">
        <v>551</v>
      </c>
      <c r="F1578" s="80" t="s">
        <v>125</v>
      </c>
      <c r="G1578" s="101">
        <v>170.52</v>
      </c>
      <c r="H1578" s="81">
        <v>170.52</v>
      </c>
      <c r="I1578" s="116">
        <v>23.65</v>
      </c>
      <c r="J1578" s="81">
        <v>19.77</v>
      </c>
      <c r="K1578" s="116">
        <v>27.93</v>
      </c>
      <c r="L1578" s="81">
        <v>23.35</v>
      </c>
      <c r="M1578" s="81">
        <f>TRUNC(((J1578*G1578)+(L1578*G1578)),2)</f>
        <v>7352.82</v>
      </c>
      <c r="N1578" s="81">
        <f>TRUNC(((J1578*H1578)+(L1578*H1578)),2)</f>
        <v>7352.82</v>
      </c>
      <c r="O1578" s="48"/>
      <c r="P1578" s="81">
        <v>23.65</v>
      </c>
      <c r="Q1578" s="81">
        <v>27.93</v>
      </c>
      <c r="R1578" s="81">
        <v>8795.42</v>
      </c>
      <c r="S1578" s="81">
        <v>8795.42</v>
      </c>
      <c r="T1578" s="64">
        <f t="shared" si="176"/>
        <v>-1442.6000000000004</v>
      </c>
      <c r="U1578" s="81">
        <f t="shared" si="177"/>
        <v>3371.18</v>
      </c>
      <c r="V1578" s="81">
        <f t="shared" si="178"/>
        <v>3981.64</v>
      </c>
    </row>
    <row r="1579" spans="1:22" ht="24" x14ac:dyDescent="0.3">
      <c r="A1579" s="51" t="s">
        <v>4730</v>
      </c>
      <c r="B1579" s="92" t="s">
        <v>2480</v>
      </c>
      <c r="C1579" s="77" t="s">
        <v>194</v>
      </c>
      <c r="D1579" s="78">
        <v>93201</v>
      </c>
      <c r="E1579" s="79" t="s">
        <v>553</v>
      </c>
      <c r="F1579" s="80" t="s">
        <v>138</v>
      </c>
      <c r="G1579" s="101">
        <v>56.74</v>
      </c>
      <c r="H1579" s="81">
        <v>56.74</v>
      </c>
      <c r="I1579" s="116">
        <v>2.82</v>
      </c>
      <c r="J1579" s="81">
        <v>2.35</v>
      </c>
      <c r="K1579" s="116">
        <v>4.0999999999999996</v>
      </c>
      <c r="L1579" s="81">
        <v>3.42</v>
      </c>
      <c r="M1579" s="81">
        <f>TRUNC(((J1579*G1579)+(L1579*G1579)),2)</f>
        <v>327.38</v>
      </c>
      <c r="N1579" s="81">
        <f>TRUNC(((J1579*H1579)+(L1579*H1579)),2)</f>
        <v>327.38</v>
      </c>
      <c r="O1579" s="48"/>
      <c r="P1579" s="81">
        <v>2.82</v>
      </c>
      <c r="Q1579" s="81">
        <v>4.0999999999999996</v>
      </c>
      <c r="R1579" s="81">
        <v>392.64</v>
      </c>
      <c r="S1579" s="81">
        <v>392.64</v>
      </c>
      <c r="T1579" s="64">
        <f t="shared" si="176"/>
        <v>-65.259999999999991</v>
      </c>
      <c r="U1579" s="81">
        <f t="shared" si="177"/>
        <v>133.33000000000001</v>
      </c>
      <c r="V1579" s="81">
        <f t="shared" si="178"/>
        <v>194.05</v>
      </c>
    </row>
    <row r="1580" spans="1:22" x14ac:dyDescent="0.25">
      <c r="A1580" s="51" t="s">
        <v>4731</v>
      </c>
      <c r="B1580" s="92" t="s">
        <v>2481</v>
      </c>
      <c r="C1580" s="77" t="s">
        <v>123</v>
      </c>
      <c r="D1580" s="78">
        <v>100320</v>
      </c>
      <c r="E1580" s="79" t="s">
        <v>2482</v>
      </c>
      <c r="F1580" s="80" t="s">
        <v>125</v>
      </c>
      <c r="G1580" s="101">
        <v>24.42</v>
      </c>
      <c r="H1580" s="81">
        <v>24.42</v>
      </c>
      <c r="I1580" s="116">
        <v>387.39</v>
      </c>
      <c r="J1580" s="81">
        <v>323.89</v>
      </c>
      <c r="K1580" s="116">
        <v>58.78</v>
      </c>
      <c r="L1580" s="81">
        <v>49.14</v>
      </c>
      <c r="M1580" s="81">
        <f>TRUNC(((J1580*G1580)+(L1580*G1580)),2)</f>
        <v>9109.39</v>
      </c>
      <c r="N1580" s="81">
        <f>TRUNC(((J1580*H1580)+(L1580*H1580)),2)</f>
        <v>9109.39</v>
      </c>
      <c r="O1580" s="38"/>
      <c r="P1580" s="81">
        <v>387.39</v>
      </c>
      <c r="Q1580" s="81">
        <v>58.78</v>
      </c>
      <c r="R1580" s="81">
        <v>10895.47</v>
      </c>
      <c r="S1580" s="81">
        <v>10895.47</v>
      </c>
      <c r="T1580" s="64">
        <f t="shared" si="176"/>
        <v>-1786.08</v>
      </c>
      <c r="U1580" s="81">
        <f t="shared" si="177"/>
        <v>7909.39</v>
      </c>
      <c r="V1580" s="81">
        <f t="shared" si="178"/>
        <v>1199.99</v>
      </c>
    </row>
    <row r="1581" spans="1:22" ht="36" x14ac:dyDescent="0.3">
      <c r="A1581" s="51" t="s">
        <v>4732</v>
      </c>
      <c r="B1581" s="92" t="s">
        <v>2483</v>
      </c>
      <c r="C1581" s="77" t="s">
        <v>194</v>
      </c>
      <c r="D1581" s="78">
        <v>96358</v>
      </c>
      <c r="E1581" s="82" t="s">
        <v>3151</v>
      </c>
      <c r="F1581" s="80" t="s">
        <v>125</v>
      </c>
      <c r="G1581" s="101">
        <v>78</v>
      </c>
      <c r="H1581" s="81">
        <v>78</v>
      </c>
      <c r="I1581" s="116">
        <v>83.12</v>
      </c>
      <c r="J1581" s="81">
        <v>69.489999999999995</v>
      </c>
      <c r="K1581" s="116">
        <v>11.5</v>
      </c>
      <c r="L1581" s="81">
        <v>9.61</v>
      </c>
      <c r="M1581" s="81">
        <f>TRUNC(((J1581*G1581)+(L1581*G1581)),2)</f>
        <v>6169.8</v>
      </c>
      <c r="N1581" s="81">
        <f>TRUNC(((J1581*H1581)+(L1581*H1581)),2)</f>
        <v>6169.8</v>
      </c>
      <c r="O1581" s="48"/>
      <c r="P1581" s="81">
        <v>83.12</v>
      </c>
      <c r="Q1581" s="81">
        <v>11.5</v>
      </c>
      <c r="R1581" s="81">
        <v>7380.36</v>
      </c>
      <c r="S1581" s="81">
        <v>7380.36</v>
      </c>
      <c r="T1581" s="64">
        <f t="shared" si="176"/>
        <v>-1210.5599999999995</v>
      </c>
      <c r="U1581" s="81">
        <f t="shared" si="177"/>
        <v>5420.22</v>
      </c>
      <c r="V1581" s="81">
        <f t="shared" si="178"/>
        <v>749.58</v>
      </c>
    </row>
    <row r="1582" spans="1:22" x14ac:dyDescent="0.25">
      <c r="A1582" s="51" t="s">
        <v>4733</v>
      </c>
      <c r="B1582" s="91" t="s">
        <v>2484</v>
      </c>
      <c r="C1582" s="95"/>
      <c r="D1582" s="95"/>
      <c r="E1582" s="74" t="s">
        <v>54</v>
      </c>
      <c r="F1582" s="95"/>
      <c r="G1582" s="100"/>
      <c r="H1582" s="75"/>
      <c r="I1582" s="115"/>
      <c r="J1582" s="75"/>
      <c r="K1582" s="115"/>
      <c r="L1582" s="75"/>
      <c r="M1582" s="76">
        <f>M1583</f>
        <v>840.44</v>
      </c>
      <c r="N1582" s="76">
        <f>N1583</f>
        <v>840.44</v>
      </c>
      <c r="O1582" s="38"/>
      <c r="P1582" s="75"/>
      <c r="Q1582" s="75"/>
      <c r="R1582" s="76">
        <v>1005.81</v>
      </c>
      <c r="S1582" s="76">
        <v>1005.81</v>
      </c>
      <c r="T1582" s="64">
        <f t="shared" si="176"/>
        <v>-165.36999999999989</v>
      </c>
      <c r="U1582" s="81">
        <f t="shared" si="177"/>
        <v>0</v>
      </c>
      <c r="V1582" s="81">
        <f t="shared" si="178"/>
        <v>0</v>
      </c>
    </row>
    <row r="1583" spans="1:22" x14ac:dyDescent="0.25">
      <c r="A1583" s="51" t="s">
        <v>4734</v>
      </c>
      <c r="B1583" s="92" t="s">
        <v>2485</v>
      </c>
      <c r="C1583" s="77" t="s">
        <v>123</v>
      </c>
      <c r="D1583" s="78">
        <v>120209</v>
      </c>
      <c r="E1583" s="79" t="s">
        <v>563</v>
      </c>
      <c r="F1583" s="80" t="s">
        <v>125</v>
      </c>
      <c r="G1583" s="101">
        <v>38.729999999999997</v>
      </c>
      <c r="H1583" s="81">
        <v>38.729999999999997</v>
      </c>
      <c r="I1583" s="116">
        <v>12.48</v>
      </c>
      <c r="J1583" s="81">
        <v>10.43</v>
      </c>
      <c r="K1583" s="116">
        <v>13.49</v>
      </c>
      <c r="L1583" s="81">
        <v>11.27</v>
      </c>
      <c r="M1583" s="81">
        <f>TRUNC(((J1583*G1583)+(L1583*G1583)),2)</f>
        <v>840.44</v>
      </c>
      <c r="N1583" s="81">
        <f>TRUNC(((J1583*H1583)+(L1583*H1583)),2)</f>
        <v>840.44</v>
      </c>
      <c r="O1583" s="38"/>
      <c r="P1583" s="81">
        <v>12.48</v>
      </c>
      <c r="Q1583" s="81">
        <v>13.49</v>
      </c>
      <c r="R1583" s="81">
        <v>1005.81</v>
      </c>
      <c r="S1583" s="81">
        <v>1005.81</v>
      </c>
      <c r="T1583" s="64">
        <f t="shared" si="176"/>
        <v>-165.36999999999989</v>
      </c>
      <c r="U1583" s="81">
        <f t="shared" si="177"/>
        <v>403.95</v>
      </c>
      <c r="V1583" s="81">
        <f t="shared" si="178"/>
        <v>436.48</v>
      </c>
    </row>
    <row r="1584" spans="1:22" x14ac:dyDescent="0.25">
      <c r="A1584" s="51" t="s">
        <v>4735</v>
      </c>
      <c r="B1584" s="91" t="s">
        <v>2486</v>
      </c>
      <c r="C1584" s="95"/>
      <c r="D1584" s="95"/>
      <c r="E1584" s="74" t="s">
        <v>58</v>
      </c>
      <c r="F1584" s="95"/>
      <c r="G1584" s="100"/>
      <c r="H1584" s="75"/>
      <c r="I1584" s="115"/>
      <c r="J1584" s="75"/>
      <c r="K1584" s="115"/>
      <c r="L1584" s="75"/>
      <c r="M1584" s="76">
        <f>SUM(M1585:M1587)</f>
        <v>28519.89</v>
      </c>
      <c r="N1584" s="76">
        <f>SUM(N1585:N1587)</f>
        <v>28519.89</v>
      </c>
      <c r="O1584" s="38"/>
      <c r="P1584" s="75"/>
      <c r="Q1584" s="75"/>
      <c r="R1584" s="76">
        <v>34121.61</v>
      </c>
      <c r="S1584" s="76">
        <v>34121.61</v>
      </c>
      <c r="T1584" s="64">
        <f t="shared" si="176"/>
        <v>-5601.7200000000012</v>
      </c>
      <c r="U1584" s="81">
        <f t="shared" si="177"/>
        <v>0</v>
      </c>
      <c r="V1584" s="81">
        <f t="shared" si="178"/>
        <v>0</v>
      </c>
    </row>
    <row r="1585" spans="1:22" x14ac:dyDescent="0.25">
      <c r="A1585" s="51" t="s">
        <v>4736</v>
      </c>
      <c r="B1585" s="92" t="s">
        <v>2487</v>
      </c>
      <c r="C1585" s="77" t="s">
        <v>123</v>
      </c>
      <c r="D1585" s="78">
        <v>160501</v>
      </c>
      <c r="E1585" s="79" t="s">
        <v>2488</v>
      </c>
      <c r="F1585" s="80" t="s">
        <v>125</v>
      </c>
      <c r="G1585" s="101">
        <v>524.29</v>
      </c>
      <c r="H1585" s="81">
        <v>524.29</v>
      </c>
      <c r="I1585" s="116">
        <v>35.76</v>
      </c>
      <c r="J1585" s="81">
        <v>29.89</v>
      </c>
      <c r="K1585" s="116">
        <v>7.84</v>
      </c>
      <c r="L1585" s="81">
        <v>6.55</v>
      </c>
      <c r="M1585" s="81">
        <f>TRUNC(((J1585*G1585)+(L1585*G1585)),2)</f>
        <v>19105.12</v>
      </c>
      <c r="N1585" s="81">
        <f>TRUNC(((J1585*H1585)+(L1585*H1585)),2)</f>
        <v>19105.12</v>
      </c>
      <c r="O1585" s="38"/>
      <c r="P1585" s="81">
        <v>35.76</v>
      </c>
      <c r="Q1585" s="81">
        <v>7.84</v>
      </c>
      <c r="R1585" s="81">
        <v>22859.040000000001</v>
      </c>
      <c r="S1585" s="81">
        <v>22859.040000000001</v>
      </c>
      <c r="T1585" s="64">
        <f t="shared" si="176"/>
        <v>-3753.9200000000019</v>
      </c>
      <c r="U1585" s="81">
        <f t="shared" si="177"/>
        <v>15671.02</v>
      </c>
      <c r="V1585" s="81">
        <f t="shared" si="178"/>
        <v>3434.09</v>
      </c>
    </row>
    <row r="1586" spans="1:22" x14ac:dyDescent="0.25">
      <c r="A1586" s="51" t="s">
        <v>4737</v>
      </c>
      <c r="B1586" s="92" t="s">
        <v>2489</v>
      </c>
      <c r="C1586" s="77" t="s">
        <v>123</v>
      </c>
      <c r="D1586" s="78">
        <v>160502</v>
      </c>
      <c r="E1586" s="79" t="s">
        <v>2490</v>
      </c>
      <c r="F1586" s="80" t="s">
        <v>138</v>
      </c>
      <c r="G1586" s="101">
        <v>83.67</v>
      </c>
      <c r="H1586" s="81">
        <v>83.67</v>
      </c>
      <c r="I1586" s="116">
        <v>43.3</v>
      </c>
      <c r="J1586" s="81">
        <v>36.200000000000003</v>
      </c>
      <c r="K1586" s="116">
        <v>4.28</v>
      </c>
      <c r="L1586" s="81">
        <v>3.57</v>
      </c>
      <c r="M1586" s="81">
        <f>TRUNC(((J1586*G1586)+(L1586*G1586)),2)</f>
        <v>3327.55</v>
      </c>
      <c r="N1586" s="81">
        <f>TRUNC(((J1586*H1586)+(L1586*H1586)),2)</f>
        <v>3327.55</v>
      </c>
      <c r="O1586" s="38"/>
      <c r="P1586" s="81">
        <v>43.3</v>
      </c>
      <c r="Q1586" s="81">
        <v>4.28</v>
      </c>
      <c r="R1586" s="81">
        <v>3981.01</v>
      </c>
      <c r="S1586" s="81">
        <v>3981.01</v>
      </c>
      <c r="T1586" s="64">
        <f t="shared" si="176"/>
        <v>-653.46</v>
      </c>
      <c r="U1586" s="81">
        <f t="shared" si="177"/>
        <v>3028.85</v>
      </c>
      <c r="V1586" s="81">
        <f t="shared" si="178"/>
        <v>298.7</v>
      </c>
    </row>
    <row r="1587" spans="1:22" x14ac:dyDescent="0.25">
      <c r="A1587" s="51" t="s">
        <v>4738</v>
      </c>
      <c r="B1587" s="92" t="s">
        <v>2491</v>
      </c>
      <c r="C1587" s="77" t="s">
        <v>123</v>
      </c>
      <c r="D1587" s="78">
        <v>160601</v>
      </c>
      <c r="E1587" s="79" t="s">
        <v>1273</v>
      </c>
      <c r="F1587" s="80" t="s">
        <v>138</v>
      </c>
      <c r="G1587" s="101">
        <v>114.4</v>
      </c>
      <c r="H1587" s="81">
        <v>114.4</v>
      </c>
      <c r="I1587" s="116">
        <v>29.45</v>
      </c>
      <c r="J1587" s="81">
        <v>24.62</v>
      </c>
      <c r="K1587" s="116">
        <v>34.200000000000003</v>
      </c>
      <c r="L1587" s="81">
        <v>28.59</v>
      </c>
      <c r="M1587" s="81">
        <f>TRUNC(((J1587*G1587)+(L1587*G1587)),2)</f>
        <v>6087.22</v>
      </c>
      <c r="N1587" s="81">
        <f>TRUNC(((J1587*H1587)+(L1587*H1587)),2)</f>
        <v>6087.22</v>
      </c>
      <c r="O1587" s="38"/>
      <c r="P1587" s="81">
        <v>29.45</v>
      </c>
      <c r="Q1587" s="81">
        <v>34.200000000000003</v>
      </c>
      <c r="R1587" s="81">
        <v>7281.56</v>
      </c>
      <c r="S1587" s="81">
        <v>7281.56</v>
      </c>
      <c r="T1587" s="64">
        <f t="shared" si="176"/>
        <v>-1194.3400000000001</v>
      </c>
      <c r="U1587" s="81">
        <f t="shared" si="177"/>
        <v>2816.52</v>
      </c>
      <c r="V1587" s="81">
        <f t="shared" si="178"/>
        <v>3270.69</v>
      </c>
    </row>
    <row r="1588" spans="1:22" x14ac:dyDescent="0.25">
      <c r="A1588" s="51" t="s">
        <v>4739</v>
      </c>
      <c r="B1588" s="91" t="s">
        <v>2492</v>
      </c>
      <c r="C1588" s="95"/>
      <c r="D1588" s="95"/>
      <c r="E1588" s="74" t="s">
        <v>60</v>
      </c>
      <c r="F1588" s="95"/>
      <c r="G1588" s="100"/>
      <c r="H1588" s="75"/>
      <c r="I1588" s="115"/>
      <c r="J1588" s="75"/>
      <c r="K1588" s="115"/>
      <c r="L1588" s="75"/>
      <c r="M1588" s="76">
        <f>M1589</f>
        <v>1376.68</v>
      </c>
      <c r="N1588" s="76">
        <f>N1589</f>
        <v>1376.68</v>
      </c>
      <c r="O1588" s="38"/>
      <c r="P1588" s="75"/>
      <c r="Q1588" s="75"/>
      <c r="R1588" s="76">
        <v>1646.58</v>
      </c>
      <c r="S1588" s="76">
        <v>1646.58</v>
      </c>
      <c r="T1588" s="64">
        <f t="shared" si="176"/>
        <v>-269.89999999999986</v>
      </c>
      <c r="U1588" s="81">
        <f t="shared" si="177"/>
        <v>0</v>
      </c>
      <c r="V1588" s="81">
        <f t="shared" si="178"/>
        <v>0</v>
      </c>
    </row>
    <row r="1589" spans="1:22" x14ac:dyDescent="0.25">
      <c r="A1589" s="51" t="s">
        <v>4740</v>
      </c>
      <c r="B1589" s="92" t="s">
        <v>2493</v>
      </c>
      <c r="C1589" s="77" t="s">
        <v>123</v>
      </c>
      <c r="D1589" s="78">
        <v>170110</v>
      </c>
      <c r="E1589" s="79" t="s">
        <v>2494</v>
      </c>
      <c r="F1589" s="80" t="s">
        <v>120</v>
      </c>
      <c r="G1589" s="101">
        <v>2</v>
      </c>
      <c r="H1589" s="81">
        <v>2</v>
      </c>
      <c r="I1589" s="116">
        <v>670.86</v>
      </c>
      <c r="J1589" s="81">
        <v>560.9</v>
      </c>
      <c r="K1589" s="116">
        <v>152.43</v>
      </c>
      <c r="L1589" s="81">
        <v>127.44</v>
      </c>
      <c r="M1589" s="81">
        <f>TRUNC(((J1589*G1589)+(L1589*G1589)),2)</f>
        <v>1376.68</v>
      </c>
      <c r="N1589" s="81">
        <f>TRUNC(((J1589*H1589)+(L1589*H1589)),2)</f>
        <v>1376.68</v>
      </c>
      <c r="O1589" s="38"/>
      <c r="P1589" s="81">
        <v>670.86</v>
      </c>
      <c r="Q1589" s="81">
        <v>152.43</v>
      </c>
      <c r="R1589" s="81">
        <v>1646.58</v>
      </c>
      <c r="S1589" s="81">
        <v>1646.58</v>
      </c>
      <c r="T1589" s="64">
        <f t="shared" si="176"/>
        <v>-269.89999999999986</v>
      </c>
      <c r="U1589" s="81">
        <f t="shared" si="177"/>
        <v>1121.8</v>
      </c>
      <c r="V1589" s="81">
        <f t="shared" si="178"/>
        <v>254.88</v>
      </c>
    </row>
    <row r="1590" spans="1:22" x14ac:dyDescent="0.25">
      <c r="A1590" s="51" t="s">
        <v>4741</v>
      </c>
      <c r="B1590" s="91" t="s">
        <v>2495</v>
      </c>
      <c r="C1590" s="95"/>
      <c r="D1590" s="95"/>
      <c r="E1590" s="74" t="s">
        <v>62</v>
      </c>
      <c r="F1590" s="95"/>
      <c r="G1590" s="100"/>
      <c r="H1590" s="75"/>
      <c r="I1590" s="115"/>
      <c r="J1590" s="75"/>
      <c r="K1590" s="115"/>
      <c r="L1590" s="75"/>
      <c r="M1590" s="76">
        <f>SUM(M1591:M1596)</f>
        <v>43319.070000000007</v>
      </c>
      <c r="N1590" s="76">
        <f>SUM(N1591:N1596)</f>
        <v>43319.070000000007</v>
      </c>
      <c r="O1590" s="38"/>
      <c r="P1590" s="75"/>
      <c r="Q1590" s="75"/>
      <c r="R1590" s="76">
        <v>51812.14</v>
      </c>
      <c r="S1590" s="76">
        <v>51812.14</v>
      </c>
      <c r="T1590" s="64">
        <f t="shared" si="176"/>
        <v>-8493.0699999999924</v>
      </c>
      <c r="U1590" s="81">
        <f t="shared" si="177"/>
        <v>0</v>
      </c>
      <c r="V1590" s="81">
        <f t="shared" si="178"/>
        <v>0</v>
      </c>
    </row>
    <row r="1591" spans="1:22" x14ac:dyDescent="0.25">
      <c r="A1591" s="51" t="s">
        <v>4742</v>
      </c>
      <c r="B1591" s="92" t="s">
        <v>2496</v>
      </c>
      <c r="C1591" s="77" t="s">
        <v>123</v>
      </c>
      <c r="D1591" s="78">
        <v>180501</v>
      </c>
      <c r="E1591" s="79" t="s">
        <v>580</v>
      </c>
      <c r="F1591" s="80" t="s">
        <v>125</v>
      </c>
      <c r="G1591" s="101">
        <v>32.130000000000003</v>
      </c>
      <c r="H1591" s="81">
        <v>32.130000000000003</v>
      </c>
      <c r="I1591" s="116">
        <v>688.81</v>
      </c>
      <c r="J1591" s="81">
        <v>575.91</v>
      </c>
      <c r="K1591" s="116">
        <v>45.72</v>
      </c>
      <c r="L1591" s="81">
        <v>38.22</v>
      </c>
      <c r="M1591" s="81">
        <f t="shared" ref="M1591:M1596" si="181">TRUNC(((J1591*G1591)+(L1591*G1591)),2)</f>
        <v>19731.990000000002</v>
      </c>
      <c r="N1591" s="81">
        <f t="shared" ref="N1591:N1596" si="182">TRUNC(((J1591*H1591)+(L1591*H1591)),2)</f>
        <v>19731.990000000002</v>
      </c>
      <c r="O1591" s="38"/>
      <c r="P1591" s="81">
        <v>688.81</v>
      </c>
      <c r="Q1591" s="81">
        <v>45.72</v>
      </c>
      <c r="R1591" s="81">
        <v>23600.44</v>
      </c>
      <c r="S1591" s="81">
        <v>23600.44</v>
      </c>
      <c r="T1591" s="64">
        <f t="shared" si="176"/>
        <v>-3868.4499999999971</v>
      </c>
      <c r="U1591" s="81">
        <f t="shared" si="177"/>
        <v>18503.98</v>
      </c>
      <c r="V1591" s="81">
        <f t="shared" si="178"/>
        <v>1228</v>
      </c>
    </row>
    <row r="1592" spans="1:22" x14ac:dyDescent="0.25">
      <c r="A1592" s="51" t="s">
        <v>4743</v>
      </c>
      <c r="B1592" s="92" t="s">
        <v>2497</v>
      </c>
      <c r="C1592" s="77" t="s">
        <v>123</v>
      </c>
      <c r="D1592" s="78">
        <v>180509</v>
      </c>
      <c r="E1592" s="79" t="s">
        <v>1181</v>
      </c>
      <c r="F1592" s="80" t="s">
        <v>125</v>
      </c>
      <c r="G1592" s="101">
        <v>11.52</v>
      </c>
      <c r="H1592" s="81">
        <v>11.52</v>
      </c>
      <c r="I1592" s="116">
        <v>429.94</v>
      </c>
      <c r="J1592" s="81">
        <v>359.47</v>
      </c>
      <c r="K1592" s="116">
        <v>45.72</v>
      </c>
      <c r="L1592" s="81">
        <v>38.22</v>
      </c>
      <c r="M1592" s="81">
        <f t="shared" si="181"/>
        <v>4581.38</v>
      </c>
      <c r="N1592" s="81">
        <f t="shared" si="182"/>
        <v>4581.38</v>
      </c>
      <c r="O1592" s="38"/>
      <c r="P1592" s="81">
        <v>429.94</v>
      </c>
      <c r="Q1592" s="81">
        <v>45.72</v>
      </c>
      <c r="R1592" s="81">
        <v>5479.6</v>
      </c>
      <c r="S1592" s="81">
        <v>5479.6</v>
      </c>
      <c r="T1592" s="64">
        <f t="shared" si="176"/>
        <v>-898.22000000000025</v>
      </c>
      <c r="U1592" s="81">
        <f t="shared" si="177"/>
        <v>4141.09</v>
      </c>
      <c r="V1592" s="81">
        <f t="shared" si="178"/>
        <v>440.29</v>
      </c>
    </row>
    <row r="1593" spans="1:22" ht="24" x14ac:dyDescent="0.3">
      <c r="A1593" s="51" t="s">
        <v>4744</v>
      </c>
      <c r="B1593" s="92" t="s">
        <v>2498</v>
      </c>
      <c r="C1593" s="77" t="s">
        <v>123</v>
      </c>
      <c r="D1593" s="78">
        <v>180507</v>
      </c>
      <c r="E1593" s="79" t="s">
        <v>2499</v>
      </c>
      <c r="F1593" s="80" t="s">
        <v>125</v>
      </c>
      <c r="G1593" s="101">
        <v>15.12</v>
      </c>
      <c r="H1593" s="81">
        <v>15.12</v>
      </c>
      <c r="I1593" s="116">
        <v>335.34</v>
      </c>
      <c r="J1593" s="81">
        <v>280.37</v>
      </c>
      <c r="K1593" s="116">
        <v>45.72</v>
      </c>
      <c r="L1593" s="81">
        <v>38.22</v>
      </c>
      <c r="M1593" s="81">
        <f t="shared" si="181"/>
        <v>4817.08</v>
      </c>
      <c r="N1593" s="81">
        <f t="shared" si="182"/>
        <v>4817.08</v>
      </c>
      <c r="O1593" s="48"/>
      <c r="P1593" s="81">
        <v>335.34</v>
      </c>
      <c r="Q1593" s="81">
        <v>45.72</v>
      </c>
      <c r="R1593" s="81">
        <v>5761.62</v>
      </c>
      <c r="S1593" s="81">
        <v>5761.62</v>
      </c>
      <c r="T1593" s="64">
        <f t="shared" si="176"/>
        <v>-944.54</v>
      </c>
      <c r="U1593" s="81">
        <f t="shared" si="177"/>
        <v>4239.1899999999996</v>
      </c>
      <c r="V1593" s="81">
        <f t="shared" si="178"/>
        <v>577.88</v>
      </c>
    </row>
    <row r="1594" spans="1:22" x14ac:dyDescent="0.25">
      <c r="A1594" s="51" t="s">
        <v>4745</v>
      </c>
      <c r="B1594" s="92" t="s">
        <v>2500</v>
      </c>
      <c r="C1594" s="77" t="s">
        <v>123</v>
      </c>
      <c r="D1594" s="78">
        <v>180401</v>
      </c>
      <c r="E1594" s="79" t="s">
        <v>588</v>
      </c>
      <c r="F1594" s="80" t="s">
        <v>125</v>
      </c>
      <c r="G1594" s="101">
        <v>37.5</v>
      </c>
      <c r="H1594" s="81">
        <v>37.5</v>
      </c>
      <c r="I1594" s="116">
        <v>231.94</v>
      </c>
      <c r="J1594" s="81">
        <v>193.92</v>
      </c>
      <c r="K1594" s="116">
        <v>48.85</v>
      </c>
      <c r="L1594" s="81">
        <v>40.840000000000003</v>
      </c>
      <c r="M1594" s="81">
        <f t="shared" si="181"/>
        <v>8803.5</v>
      </c>
      <c r="N1594" s="81">
        <f t="shared" si="182"/>
        <v>8803.5</v>
      </c>
      <c r="O1594" s="38"/>
      <c r="P1594" s="81">
        <v>231.94</v>
      </c>
      <c r="Q1594" s="81">
        <v>48.85</v>
      </c>
      <c r="R1594" s="81">
        <v>10529.62</v>
      </c>
      <c r="S1594" s="81">
        <v>10529.62</v>
      </c>
      <c r="T1594" s="64">
        <f t="shared" si="176"/>
        <v>-1726.1200000000008</v>
      </c>
      <c r="U1594" s="81">
        <f t="shared" si="177"/>
        <v>7272</v>
      </c>
      <c r="V1594" s="81">
        <f t="shared" si="178"/>
        <v>1531.5</v>
      </c>
    </row>
    <row r="1595" spans="1:22" x14ac:dyDescent="0.25">
      <c r="A1595" s="51" t="s">
        <v>4746</v>
      </c>
      <c r="B1595" s="92" t="s">
        <v>2501</v>
      </c>
      <c r="C1595" s="77" t="s">
        <v>123</v>
      </c>
      <c r="D1595" s="78">
        <v>180381</v>
      </c>
      <c r="E1595" s="79" t="s">
        <v>590</v>
      </c>
      <c r="F1595" s="80" t="s">
        <v>125</v>
      </c>
      <c r="G1595" s="101">
        <v>11.7</v>
      </c>
      <c r="H1595" s="81">
        <v>11.7</v>
      </c>
      <c r="I1595" s="116">
        <v>438.91</v>
      </c>
      <c r="J1595" s="81">
        <v>366.97</v>
      </c>
      <c r="K1595" s="116">
        <v>48.85</v>
      </c>
      <c r="L1595" s="81">
        <v>40.840000000000003</v>
      </c>
      <c r="M1595" s="81">
        <f t="shared" si="181"/>
        <v>4771.37</v>
      </c>
      <c r="N1595" s="81">
        <f t="shared" si="182"/>
        <v>4771.37</v>
      </c>
      <c r="O1595" s="38"/>
      <c r="P1595" s="81">
        <v>438.91</v>
      </c>
      <c r="Q1595" s="81">
        <v>48.85</v>
      </c>
      <c r="R1595" s="81">
        <v>5706.79</v>
      </c>
      <c r="S1595" s="81">
        <v>5706.79</v>
      </c>
      <c r="T1595" s="64">
        <f t="shared" si="176"/>
        <v>-935.42000000000007</v>
      </c>
      <c r="U1595" s="81">
        <f t="shared" si="177"/>
        <v>4293.54</v>
      </c>
      <c r="V1595" s="81">
        <f t="shared" si="178"/>
        <v>477.82</v>
      </c>
    </row>
    <row r="1596" spans="1:22" x14ac:dyDescent="0.25">
      <c r="A1596" s="51" t="s">
        <v>4747</v>
      </c>
      <c r="B1596" s="92" t="s">
        <v>2502</v>
      </c>
      <c r="C1596" s="77" t="s">
        <v>123</v>
      </c>
      <c r="D1596" s="78">
        <v>180380</v>
      </c>
      <c r="E1596" s="79" t="s">
        <v>586</v>
      </c>
      <c r="F1596" s="80" t="s">
        <v>125</v>
      </c>
      <c r="G1596" s="101">
        <v>0.9</v>
      </c>
      <c r="H1596" s="81">
        <v>0.9</v>
      </c>
      <c r="I1596" s="116">
        <v>766.79</v>
      </c>
      <c r="J1596" s="81">
        <v>641.11</v>
      </c>
      <c r="K1596" s="116">
        <v>48.85</v>
      </c>
      <c r="L1596" s="81">
        <v>40.840000000000003</v>
      </c>
      <c r="M1596" s="81">
        <f t="shared" si="181"/>
        <v>613.75</v>
      </c>
      <c r="N1596" s="81">
        <f t="shared" si="182"/>
        <v>613.75</v>
      </c>
      <c r="O1596" s="38"/>
      <c r="P1596" s="81">
        <v>766.79</v>
      </c>
      <c r="Q1596" s="81">
        <v>48.85</v>
      </c>
      <c r="R1596" s="81">
        <v>734.07</v>
      </c>
      <c r="S1596" s="81">
        <v>734.07</v>
      </c>
      <c r="T1596" s="64">
        <f t="shared" si="176"/>
        <v>-120.32000000000005</v>
      </c>
      <c r="U1596" s="81">
        <f t="shared" si="177"/>
        <v>576.99</v>
      </c>
      <c r="V1596" s="81">
        <f t="shared" si="178"/>
        <v>36.75</v>
      </c>
    </row>
    <row r="1597" spans="1:22" x14ac:dyDescent="0.25">
      <c r="A1597" s="51" t="s">
        <v>4748</v>
      </c>
      <c r="B1597" s="91" t="s">
        <v>2503</v>
      </c>
      <c r="C1597" s="95"/>
      <c r="D1597" s="95"/>
      <c r="E1597" s="74" t="s">
        <v>64</v>
      </c>
      <c r="F1597" s="95"/>
      <c r="G1597" s="100"/>
      <c r="H1597" s="75"/>
      <c r="I1597" s="115"/>
      <c r="J1597" s="75"/>
      <c r="K1597" s="115"/>
      <c r="L1597" s="75"/>
      <c r="M1597" s="76">
        <f>M1598</f>
        <v>8548.06</v>
      </c>
      <c r="N1597" s="76">
        <f>N1598</f>
        <v>8548.06</v>
      </c>
      <c r="O1597" s="38"/>
      <c r="P1597" s="75"/>
      <c r="Q1597" s="75"/>
      <c r="R1597" s="76">
        <v>10223.9</v>
      </c>
      <c r="S1597" s="76">
        <v>10223.9</v>
      </c>
      <c r="T1597" s="64">
        <f t="shared" si="176"/>
        <v>-1675.8400000000001</v>
      </c>
      <c r="U1597" s="81">
        <f t="shared" si="177"/>
        <v>0</v>
      </c>
      <c r="V1597" s="81">
        <f t="shared" si="178"/>
        <v>0</v>
      </c>
    </row>
    <row r="1598" spans="1:22" x14ac:dyDescent="0.25">
      <c r="A1598" s="51" t="s">
        <v>4749</v>
      </c>
      <c r="B1598" s="92" t="s">
        <v>2504</v>
      </c>
      <c r="C1598" s="77" t="s">
        <v>123</v>
      </c>
      <c r="D1598" s="78">
        <v>190102</v>
      </c>
      <c r="E1598" s="79" t="s">
        <v>2505</v>
      </c>
      <c r="F1598" s="80" t="s">
        <v>125</v>
      </c>
      <c r="G1598" s="101">
        <v>50.1</v>
      </c>
      <c r="H1598" s="81">
        <v>50.1</v>
      </c>
      <c r="I1598" s="116">
        <v>204.07</v>
      </c>
      <c r="J1598" s="81">
        <v>170.62</v>
      </c>
      <c r="K1598" s="116">
        <v>0</v>
      </c>
      <c r="L1598" s="81">
        <v>0</v>
      </c>
      <c r="M1598" s="81">
        <f>TRUNC(((J1598*G1598)+(L1598*G1598)),2)</f>
        <v>8548.06</v>
      </c>
      <c r="N1598" s="81">
        <f>TRUNC(((J1598*H1598)+(L1598*H1598)),2)</f>
        <v>8548.06</v>
      </c>
      <c r="O1598" s="38"/>
      <c r="P1598" s="81">
        <v>204.07</v>
      </c>
      <c r="Q1598" s="81">
        <v>0</v>
      </c>
      <c r="R1598" s="81">
        <v>10223.9</v>
      </c>
      <c r="S1598" s="81">
        <v>10223.9</v>
      </c>
      <c r="T1598" s="64">
        <f t="shared" si="176"/>
        <v>-1675.8400000000001</v>
      </c>
      <c r="U1598" s="81">
        <f t="shared" si="177"/>
        <v>8548.06</v>
      </c>
      <c r="V1598" s="81">
        <f t="shared" si="178"/>
        <v>0</v>
      </c>
    </row>
    <row r="1599" spans="1:22" x14ac:dyDescent="0.25">
      <c r="A1599" s="51" t="s">
        <v>4750</v>
      </c>
      <c r="B1599" s="91" t="s">
        <v>2506</v>
      </c>
      <c r="C1599" s="95"/>
      <c r="D1599" s="95"/>
      <c r="E1599" s="74" t="s">
        <v>72</v>
      </c>
      <c r="F1599" s="95"/>
      <c r="G1599" s="100"/>
      <c r="H1599" s="75"/>
      <c r="I1599" s="115"/>
      <c r="J1599" s="75"/>
      <c r="K1599" s="115"/>
      <c r="L1599" s="75"/>
      <c r="M1599" s="76">
        <f>SUM(M1600:M1605)</f>
        <v>4796.92</v>
      </c>
      <c r="N1599" s="76">
        <f>SUM(N1600:N1605)</f>
        <v>4796.92</v>
      </c>
      <c r="O1599" s="38"/>
      <c r="P1599" s="75"/>
      <c r="Q1599" s="75"/>
      <c r="R1599" s="76">
        <v>5737.66</v>
      </c>
      <c r="S1599" s="76">
        <v>5737.66</v>
      </c>
      <c r="T1599" s="64">
        <f t="shared" si="176"/>
        <v>-940.73999999999978</v>
      </c>
      <c r="U1599" s="81">
        <f t="shared" si="177"/>
        <v>0</v>
      </c>
      <c r="V1599" s="81">
        <f t="shared" si="178"/>
        <v>0</v>
      </c>
    </row>
    <row r="1600" spans="1:22" x14ac:dyDescent="0.25">
      <c r="A1600" s="51" t="s">
        <v>4751</v>
      </c>
      <c r="B1600" s="92" t="s">
        <v>2507</v>
      </c>
      <c r="C1600" s="77" t="s">
        <v>123</v>
      </c>
      <c r="D1600" s="78">
        <v>230202</v>
      </c>
      <c r="E1600" s="79" t="s">
        <v>2508</v>
      </c>
      <c r="F1600" s="80" t="s">
        <v>120</v>
      </c>
      <c r="G1600" s="101">
        <v>6</v>
      </c>
      <c r="H1600" s="81">
        <v>6</v>
      </c>
      <c r="I1600" s="116">
        <v>6.1</v>
      </c>
      <c r="J1600" s="81">
        <v>5.0999999999999996</v>
      </c>
      <c r="K1600" s="116">
        <v>9.35</v>
      </c>
      <c r="L1600" s="81">
        <v>7.81</v>
      </c>
      <c r="M1600" s="81">
        <f t="shared" ref="M1600:M1605" si="183">TRUNC(((J1600*G1600)+(L1600*G1600)),2)</f>
        <v>77.459999999999994</v>
      </c>
      <c r="N1600" s="81">
        <f t="shared" ref="N1600:N1605" si="184">TRUNC(((J1600*H1600)+(L1600*H1600)),2)</f>
        <v>77.459999999999994</v>
      </c>
      <c r="O1600" s="38"/>
      <c r="P1600" s="81">
        <v>6.1</v>
      </c>
      <c r="Q1600" s="81">
        <v>9.35</v>
      </c>
      <c r="R1600" s="81">
        <v>92.7</v>
      </c>
      <c r="S1600" s="81">
        <v>92.7</v>
      </c>
      <c r="T1600" s="64">
        <f t="shared" si="176"/>
        <v>-15.240000000000009</v>
      </c>
      <c r="U1600" s="81">
        <f t="shared" si="177"/>
        <v>30.6</v>
      </c>
      <c r="V1600" s="81">
        <f t="shared" si="178"/>
        <v>46.86</v>
      </c>
    </row>
    <row r="1601" spans="1:22" x14ac:dyDescent="0.3">
      <c r="A1601" s="51" t="s">
        <v>4752</v>
      </c>
      <c r="B1601" s="92" t="s">
        <v>2509</v>
      </c>
      <c r="C1601" s="77" t="s">
        <v>123</v>
      </c>
      <c r="D1601" s="78">
        <v>230105</v>
      </c>
      <c r="E1601" s="79" t="s">
        <v>2510</v>
      </c>
      <c r="F1601" s="80" t="s">
        <v>120</v>
      </c>
      <c r="G1601" s="101">
        <v>2</v>
      </c>
      <c r="H1601" s="81">
        <v>2</v>
      </c>
      <c r="I1601" s="116">
        <v>108.03</v>
      </c>
      <c r="J1601" s="81">
        <v>90.32</v>
      </c>
      <c r="K1601" s="116">
        <v>22.3</v>
      </c>
      <c r="L1601" s="81">
        <v>18.64</v>
      </c>
      <c r="M1601" s="81">
        <f t="shared" si="183"/>
        <v>217.92</v>
      </c>
      <c r="N1601" s="81">
        <f t="shared" si="184"/>
        <v>217.92</v>
      </c>
      <c r="O1601" s="48"/>
      <c r="P1601" s="81">
        <v>108.03</v>
      </c>
      <c r="Q1601" s="81">
        <v>22.3</v>
      </c>
      <c r="R1601" s="81">
        <v>260.66000000000003</v>
      </c>
      <c r="S1601" s="81">
        <v>260.66000000000003</v>
      </c>
      <c r="T1601" s="64">
        <f t="shared" si="176"/>
        <v>-42.740000000000038</v>
      </c>
      <c r="U1601" s="81">
        <f t="shared" si="177"/>
        <v>180.64</v>
      </c>
      <c r="V1601" s="81">
        <f t="shared" si="178"/>
        <v>37.28</v>
      </c>
    </row>
    <row r="1602" spans="1:22" x14ac:dyDescent="0.25">
      <c r="A1602" s="51" t="s">
        <v>4753</v>
      </c>
      <c r="B1602" s="92" t="s">
        <v>2511</v>
      </c>
      <c r="C1602" s="77" t="s">
        <v>123</v>
      </c>
      <c r="D1602" s="78">
        <v>230174</v>
      </c>
      <c r="E1602" s="79" t="s">
        <v>1201</v>
      </c>
      <c r="F1602" s="80" t="s">
        <v>120</v>
      </c>
      <c r="G1602" s="101">
        <v>3</v>
      </c>
      <c r="H1602" s="81">
        <v>3</v>
      </c>
      <c r="I1602" s="116">
        <v>88.82</v>
      </c>
      <c r="J1602" s="81">
        <v>74.260000000000005</v>
      </c>
      <c r="K1602" s="116">
        <v>13.08</v>
      </c>
      <c r="L1602" s="81">
        <v>10.93</v>
      </c>
      <c r="M1602" s="81">
        <f t="shared" si="183"/>
        <v>255.57</v>
      </c>
      <c r="N1602" s="81">
        <f t="shared" si="184"/>
        <v>255.57</v>
      </c>
      <c r="O1602" s="38"/>
      <c r="P1602" s="81">
        <v>88.82</v>
      </c>
      <c r="Q1602" s="81">
        <v>13.08</v>
      </c>
      <c r="R1602" s="81">
        <v>305.7</v>
      </c>
      <c r="S1602" s="81">
        <v>305.7</v>
      </c>
      <c r="T1602" s="64">
        <f t="shared" si="176"/>
        <v>-50.129999999999995</v>
      </c>
      <c r="U1602" s="81">
        <f t="shared" si="177"/>
        <v>222.78</v>
      </c>
      <c r="V1602" s="81">
        <f t="shared" si="178"/>
        <v>32.79</v>
      </c>
    </row>
    <row r="1603" spans="1:22" x14ac:dyDescent="0.25">
      <c r="A1603" s="51" t="s">
        <v>4754</v>
      </c>
      <c r="B1603" s="92" t="s">
        <v>2512</v>
      </c>
      <c r="C1603" s="77" t="s">
        <v>123</v>
      </c>
      <c r="D1603" s="78">
        <v>230176</v>
      </c>
      <c r="E1603" s="79" t="s">
        <v>1203</v>
      </c>
      <c r="F1603" s="80" t="s">
        <v>120</v>
      </c>
      <c r="G1603" s="101">
        <v>3</v>
      </c>
      <c r="H1603" s="81">
        <v>3</v>
      </c>
      <c r="I1603" s="116">
        <v>128.78</v>
      </c>
      <c r="J1603" s="81">
        <v>107.67</v>
      </c>
      <c r="K1603" s="116">
        <v>13.08</v>
      </c>
      <c r="L1603" s="81">
        <v>10.93</v>
      </c>
      <c r="M1603" s="81">
        <f t="shared" si="183"/>
        <v>355.8</v>
      </c>
      <c r="N1603" s="81">
        <f t="shared" si="184"/>
        <v>355.8</v>
      </c>
      <c r="O1603" s="38"/>
      <c r="P1603" s="81">
        <v>128.78</v>
      </c>
      <c r="Q1603" s="81">
        <v>13.08</v>
      </c>
      <c r="R1603" s="81">
        <v>425.58</v>
      </c>
      <c r="S1603" s="81">
        <v>425.58</v>
      </c>
      <c r="T1603" s="64">
        <f t="shared" si="176"/>
        <v>-69.779999999999973</v>
      </c>
      <c r="U1603" s="81">
        <f t="shared" si="177"/>
        <v>323.01</v>
      </c>
      <c r="V1603" s="81">
        <f t="shared" si="178"/>
        <v>32.79</v>
      </c>
    </row>
    <row r="1604" spans="1:22" x14ac:dyDescent="0.25">
      <c r="A1604" s="51" t="s">
        <v>4755</v>
      </c>
      <c r="B1604" s="92" t="s">
        <v>2513</v>
      </c>
      <c r="C1604" s="77" t="s">
        <v>274</v>
      </c>
      <c r="D1604" s="86" t="s">
        <v>1235</v>
      </c>
      <c r="E1604" s="79" t="s">
        <v>1236</v>
      </c>
      <c r="F1604" s="80" t="s">
        <v>138</v>
      </c>
      <c r="G1604" s="101">
        <v>11.51</v>
      </c>
      <c r="H1604" s="81">
        <v>11.51</v>
      </c>
      <c r="I1604" s="116">
        <v>160.71</v>
      </c>
      <c r="J1604" s="81">
        <v>134.36000000000001</v>
      </c>
      <c r="K1604" s="116">
        <v>37.36</v>
      </c>
      <c r="L1604" s="81">
        <v>31.23</v>
      </c>
      <c r="M1604" s="81">
        <f t="shared" si="183"/>
        <v>1905.94</v>
      </c>
      <c r="N1604" s="81">
        <f t="shared" si="184"/>
        <v>1905.94</v>
      </c>
      <c r="O1604" s="38"/>
      <c r="P1604" s="81">
        <v>160.71</v>
      </c>
      <c r="Q1604" s="81">
        <v>37.36</v>
      </c>
      <c r="R1604" s="81">
        <v>2279.7800000000002</v>
      </c>
      <c r="S1604" s="81">
        <v>2279.7800000000002</v>
      </c>
      <c r="T1604" s="64">
        <f t="shared" si="176"/>
        <v>-373.84000000000015</v>
      </c>
      <c r="U1604" s="81">
        <f t="shared" si="177"/>
        <v>1546.48</v>
      </c>
      <c r="V1604" s="81">
        <f t="shared" si="178"/>
        <v>359.45</v>
      </c>
    </row>
    <row r="1605" spans="1:22" x14ac:dyDescent="0.25">
      <c r="A1605" s="51" t="s">
        <v>4756</v>
      </c>
      <c r="B1605" s="92" t="s">
        <v>2514</v>
      </c>
      <c r="C1605" s="77" t="s">
        <v>274</v>
      </c>
      <c r="D1605" s="86" t="s">
        <v>846</v>
      </c>
      <c r="E1605" s="79" t="s">
        <v>847</v>
      </c>
      <c r="F1605" s="80" t="s">
        <v>138</v>
      </c>
      <c r="G1605" s="101">
        <v>5.87</v>
      </c>
      <c r="H1605" s="81">
        <v>5.87</v>
      </c>
      <c r="I1605" s="116">
        <v>363.2</v>
      </c>
      <c r="J1605" s="81">
        <v>303.67</v>
      </c>
      <c r="K1605" s="116">
        <v>41.1</v>
      </c>
      <c r="L1605" s="81">
        <v>34.36</v>
      </c>
      <c r="M1605" s="81">
        <f t="shared" si="183"/>
        <v>1984.23</v>
      </c>
      <c r="N1605" s="81">
        <f t="shared" si="184"/>
        <v>1984.23</v>
      </c>
      <c r="O1605" s="38"/>
      <c r="P1605" s="81">
        <v>363.2</v>
      </c>
      <c r="Q1605" s="81">
        <v>41.1</v>
      </c>
      <c r="R1605" s="81">
        <v>2373.2399999999998</v>
      </c>
      <c r="S1605" s="81">
        <v>2373.2399999999998</v>
      </c>
      <c r="T1605" s="64">
        <f t="shared" si="176"/>
        <v>-389.00999999999976</v>
      </c>
      <c r="U1605" s="81">
        <f t="shared" si="177"/>
        <v>1782.54</v>
      </c>
      <c r="V1605" s="81">
        <f t="shared" si="178"/>
        <v>201.69</v>
      </c>
    </row>
    <row r="1606" spans="1:22" x14ac:dyDescent="0.25">
      <c r="A1606" s="51" t="s">
        <v>4757</v>
      </c>
      <c r="B1606" s="91" t="s">
        <v>2515</v>
      </c>
      <c r="C1606" s="95"/>
      <c r="D1606" s="95"/>
      <c r="E1606" s="74" t="s">
        <v>66</v>
      </c>
      <c r="F1606" s="95"/>
      <c r="G1606" s="100"/>
      <c r="H1606" s="75"/>
      <c r="I1606" s="115"/>
      <c r="J1606" s="75"/>
      <c r="K1606" s="115"/>
      <c r="L1606" s="75"/>
      <c r="M1606" s="76">
        <f>SUM(M1607:M1610)</f>
        <v>15526.39</v>
      </c>
      <c r="N1606" s="76">
        <f>SUM(N1607:N1610)</f>
        <v>15526.39</v>
      </c>
      <c r="O1606" s="38"/>
      <c r="P1606" s="75"/>
      <c r="Q1606" s="75"/>
      <c r="R1606" s="76">
        <v>18575.77</v>
      </c>
      <c r="S1606" s="76">
        <v>18575.77</v>
      </c>
      <c r="T1606" s="64">
        <f t="shared" si="176"/>
        <v>-3049.380000000001</v>
      </c>
      <c r="U1606" s="81">
        <f t="shared" si="177"/>
        <v>0</v>
      </c>
      <c r="V1606" s="81">
        <f t="shared" si="178"/>
        <v>0</v>
      </c>
    </row>
    <row r="1607" spans="1:22" x14ac:dyDescent="0.25">
      <c r="A1607" s="51" t="s">
        <v>4758</v>
      </c>
      <c r="B1607" s="92" t="s">
        <v>2516</v>
      </c>
      <c r="C1607" s="77" t="s">
        <v>123</v>
      </c>
      <c r="D1607" s="78">
        <v>200150</v>
      </c>
      <c r="E1607" s="79" t="s">
        <v>600</v>
      </c>
      <c r="F1607" s="80" t="s">
        <v>125</v>
      </c>
      <c r="G1607" s="101">
        <v>341.04</v>
      </c>
      <c r="H1607" s="81">
        <v>341.04</v>
      </c>
      <c r="I1607" s="116">
        <v>3.66</v>
      </c>
      <c r="J1607" s="81">
        <v>3.06</v>
      </c>
      <c r="K1607" s="116">
        <v>1.24</v>
      </c>
      <c r="L1607" s="81">
        <v>1.03</v>
      </c>
      <c r="M1607" s="81">
        <f>TRUNC(((J1607*G1607)+(L1607*G1607)),2)</f>
        <v>1394.85</v>
      </c>
      <c r="N1607" s="81">
        <f>TRUNC(((J1607*H1607)+(L1607*H1607)),2)</f>
        <v>1394.85</v>
      </c>
      <c r="O1607" s="38"/>
      <c r="P1607" s="81">
        <v>3.66</v>
      </c>
      <c r="Q1607" s="81">
        <v>1.24</v>
      </c>
      <c r="R1607" s="81">
        <v>1671.09</v>
      </c>
      <c r="S1607" s="81">
        <v>1671.09</v>
      </c>
      <c r="T1607" s="64">
        <f t="shared" si="176"/>
        <v>-276.24</v>
      </c>
      <c r="U1607" s="81">
        <f t="shared" si="177"/>
        <v>1043.58</v>
      </c>
      <c r="V1607" s="81">
        <f t="shared" si="178"/>
        <v>351.27</v>
      </c>
    </row>
    <row r="1608" spans="1:22" x14ac:dyDescent="0.25">
      <c r="A1608" s="51" t="s">
        <v>4759</v>
      </c>
      <c r="B1608" s="92" t="s">
        <v>2517</v>
      </c>
      <c r="C1608" s="77" t="s">
        <v>123</v>
      </c>
      <c r="D1608" s="78">
        <v>200403</v>
      </c>
      <c r="E1608" s="79" t="s">
        <v>604</v>
      </c>
      <c r="F1608" s="80" t="s">
        <v>125</v>
      </c>
      <c r="G1608" s="101">
        <v>258.48</v>
      </c>
      <c r="H1608" s="81">
        <v>258.48</v>
      </c>
      <c r="I1608" s="116">
        <v>2.91</v>
      </c>
      <c r="J1608" s="81">
        <v>2.4300000000000002</v>
      </c>
      <c r="K1608" s="116">
        <v>15.13</v>
      </c>
      <c r="L1608" s="81">
        <v>12.65</v>
      </c>
      <c r="M1608" s="81">
        <f>TRUNC(((J1608*G1608)+(L1608*G1608)),2)</f>
        <v>3897.87</v>
      </c>
      <c r="N1608" s="81">
        <f>TRUNC(((J1608*H1608)+(L1608*H1608)),2)</f>
        <v>3897.87</v>
      </c>
      <c r="O1608" s="38"/>
      <c r="P1608" s="81">
        <v>2.91</v>
      </c>
      <c r="Q1608" s="81">
        <v>15.13</v>
      </c>
      <c r="R1608" s="81">
        <v>4662.97</v>
      </c>
      <c r="S1608" s="81">
        <v>4662.97</v>
      </c>
      <c r="T1608" s="64">
        <f t="shared" si="176"/>
        <v>-765.10000000000036</v>
      </c>
      <c r="U1608" s="81">
        <f t="shared" si="177"/>
        <v>628.1</v>
      </c>
      <c r="V1608" s="81">
        <f t="shared" si="178"/>
        <v>3269.77</v>
      </c>
    </row>
    <row r="1609" spans="1:22" x14ac:dyDescent="0.25">
      <c r="A1609" s="51" t="s">
        <v>4760</v>
      </c>
      <c r="B1609" s="92" t="s">
        <v>2518</v>
      </c>
      <c r="C1609" s="77" t="s">
        <v>123</v>
      </c>
      <c r="D1609" s="78">
        <v>200201</v>
      </c>
      <c r="E1609" s="79" t="s">
        <v>602</v>
      </c>
      <c r="F1609" s="80" t="s">
        <v>125</v>
      </c>
      <c r="G1609" s="101">
        <v>82.56</v>
      </c>
      <c r="H1609" s="81">
        <v>82.56</v>
      </c>
      <c r="I1609" s="116">
        <v>9.34</v>
      </c>
      <c r="J1609" s="81">
        <v>7.8</v>
      </c>
      <c r="K1609" s="116">
        <v>13.87</v>
      </c>
      <c r="L1609" s="81">
        <v>11.59</v>
      </c>
      <c r="M1609" s="81">
        <f>TRUNC(((J1609*G1609)+(L1609*G1609)),2)</f>
        <v>1600.83</v>
      </c>
      <c r="N1609" s="81">
        <f>TRUNC(((J1609*H1609)+(L1609*H1609)),2)</f>
        <v>1600.83</v>
      </c>
      <c r="O1609" s="38"/>
      <c r="P1609" s="81">
        <v>9.34</v>
      </c>
      <c r="Q1609" s="81">
        <v>13.87</v>
      </c>
      <c r="R1609" s="81">
        <v>1916.21</v>
      </c>
      <c r="S1609" s="81">
        <v>1916.21</v>
      </c>
      <c r="T1609" s="64">
        <f t="shared" si="176"/>
        <v>-315.38000000000011</v>
      </c>
      <c r="U1609" s="81">
        <f t="shared" si="177"/>
        <v>643.96</v>
      </c>
      <c r="V1609" s="81">
        <f t="shared" si="178"/>
        <v>956.87</v>
      </c>
    </row>
    <row r="1610" spans="1:22" x14ac:dyDescent="0.25">
      <c r="A1610" s="51" t="s">
        <v>4761</v>
      </c>
      <c r="B1610" s="92" t="s">
        <v>2519</v>
      </c>
      <c r="C1610" s="77" t="s">
        <v>123</v>
      </c>
      <c r="D1610" s="78">
        <v>201302</v>
      </c>
      <c r="E1610" s="79" t="s">
        <v>1189</v>
      </c>
      <c r="F1610" s="80" t="s">
        <v>125</v>
      </c>
      <c r="G1610" s="101">
        <v>121.95</v>
      </c>
      <c r="H1610" s="81">
        <v>121.95</v>
      </c>
      <c r="I1610" s="116">
        <v>59.06</v>
      </c>
      <c r="J1610" s="81">
        <v>49.38</v>
      </c>
      <c r="K1610" s="116">
        <v>25.61</v>
      </c>
      <c r="L1610" s="81">
        <v>21.41</v>
      </c>
      <c r="M1610" s="81">
        <f>TRUNC(((J1610*G1610)+(L1610*G1610)),2)</f>
        <v>8632.84</v>
      </c>
      <c r="N1610" s="81">
        <f>TRUNC(((J1610*H1610)+(L1610*H1610)),2)</f>
        <v>8632.84</v>
      </c>
      <c r="O1610" s="38"/>
      <c r="P1610" s="81">
        <v>59.06</v>
      </c>
      <c r="Q1610" s="81">
        <v>25.61</v>
      </c>
      <c r="R1610" s="81">
        <v>10325.5</v>
      </c>
      <c r="S1610" s="81">
        <v>10325.5</v>
      </c>
      <c r="T1610" s="64">
        <f t="shared" si="176"/>
        <v>-1692.6599999999999</v>
      </c>
      <c r="U1610" s="81">
        <f t="shared" si="177"/>
        <v>6021.89</v>
      </c>
      <c r="V1610" s="81">
        <f t="shared" si="178"/>
        <v>2610.94</v>
      </c>
    </row>
    <row r="1611" spans="1:22" x14ac:dyDescent="0.25">
      <c r="A1611" s="51" t="s">
        <v>4762</v>
      </c>
      <c r="B1611" s="91" t="s">
        <v>2520</v>
      </c>
      <c r="C1611" s="95"/>
      <c r="D1611" s="95"/>
      <c r="E1611" s="74" t="s">
        <v>68</v>
      </c>
      <c r="F1611" s="95"/>
      <c r="G1611" s="100"/>
      <c r="H1611" s="75"/>
      <c r="I1611" s="115"/>
      <c r="J1611" s="75"/>
      <c r="K1611" s="115"/>
      <c r="L1611" s="75"/>
      <c r="M1611" s="76">
        <f>SUM(M1612:M1613)</f>
        <v>9373.94</v>
      </c>
      <c r="N1611" s="76">
        <f>SUM(N1612:N1613)</f>
        <v>9373.94</v>
      </c>
      <c r="O1611" s="38"/>
      <c r="P1611" s="75"/>
      <c r="Q1611" s="75"/>
      <c r="R1611" s="76">
        <v>11211.95</v>
      </c>
      <c r="S1611" s="76">
        <v>11211.95</v>
      </c>
      <c r="T1611" s="64">
        <f t="shared" si="176"/>
        <v>-1838.0100000000002</v>
      </c>
      <c r="U1611" s="81">
        <f t="shared" si="177"/>
        <v>0</v>
      </c>
      <c r="V1611" s="81">
        <f t="shared" si="178"/>
        <v>0</v>
      </c>
    </row>
    <row r="1612" spans="1:22" x14ac:dyDescent="0.25">
      <c r="A1612" s="51" t="s">
        <v>4763</v>
      </c>
      <c r="B1612" s="92" t="s">
        <v>2521</v>
      </c>
      <c r="C1612" s="77" t="s">
        <v>123</v>
      </c>
      <c r="D1612" s="78">
        <v>210498</v>
      </c>
      <c r="E1612" s="79" t="s">
        <v>2522</v>
      </c>
      <c r="F1612" s="80" t="s">
        <v>125</v>
      </c>
      <c r="G1612" s="101">
        <v>158.22</v>
      </c>
      <c r="H1612" s="81">
        <v>158.22</v>
      </c>
      <c r="I1612" s="116">
        <v>56.25</v>
      </c>
      <c r="J1612" s="81">
        <v>47.03</v>
      </c>
      <c r="K1612" s="116">
        <v>12.93</v>
      </c>
      <c r="L1612" s="81">
        <v>10.81</v>
      </c>
      <c r="M1612" s="81">
        <f>TRUNC(((J1612*G1612)+(L1612*G1612)),2)</f>
        <v>9151.44</v>
      </c>
      <c r="N1612" s="81">
        <f>TRUNC(((J1612*H1612)+(L1612*H1612)),2)</f>
        <v>9151.44</v>
      </c>
      <c r="O1612" s="38"/>
      <c r="P1612" s="81">
        <v>56.25</v>
      </c>
      <c r="Q1612" s="81">
        <v>12.93</v>
      </c>
      <c r="R1612" s="81">
        <v>10945.65</v>
      </c>
      <c r="S1612" s="81">
        <v>10945.65</v>
      </c>
      <c r="T1612" s="64">
        <f t="shared" si="176"/>
        <v>-1794.2099999999991</v>
      </c>
      <c r="U1612" s="81">
        <f t="shared" si="177"/>
        <v>7441.08</v>
      </c>
      <c r="V1612" s="81">
        <f t="shared" si="178"/>
        <v>1710.35</v>
      </c>
    </row>
    <row r="1613" spans="1:22" x14ac:dyDescent="0.25">
      <c r="A1613" s="51" t="s">
        <v>4764</v>
      </c>
      <c r="B1613" s="92" t="s">
        <v>2523</v>
      </c>
      <c r="C1613" s="77" t="s">
        <v>194</v>
      </c>
      <c r="D1613" s="78">
        <v>96120</v>
      </c>
      <c r="E1613" s="79" t="s">
        <v>611</v>
      </c>
      <c r="F1613" s="80" t="s">
        <v>138</v>
      </c>
      <c r="G1613" s="101">
        <v>87.6</v>
      </c>
      <c r="H1613" s="81">
        <v>87.6</v>
      </c>
      <c r="I1613" s="116">
        <v>1.83</v>
      </c>
      <c r="J1613" s="81">
        <v>1.53</v>
      </c>
      <c r="K1613" s="116">
        <v>1.21</v>
      </c>
      <c r="L1613" s="81">
        <v>1.01</v>
      </c>
      <c r="M1613" s="81">
        <f>TRUNC(((J1613*G1613)+(L1613*G1613)),2)</f>
        <v>222.5</v>
      </c>
      <c r="N1613" s="81">
        <f>TRUNC(((J1613*H1613)+(L1613*H1613)),2)</f>
        <v>222.5</v>
      </c>
      <c r="O1613" s="38"/>
      <c r="P1613" s="81">
        <v>1.83</v>
      </c>
      <c r="Q1613" s="81">
        <v>1.21</v>
      </c>
      <c r="R1613" s="81">
        <v>266.3</v>
      </c>
      <c r="S1613" s="81">
        <v>266.3</v>
      </c>
      <c r="T1613" s="64">
        <f t="shared" ref="T1613:T1676" si="185">N1613-S1613</f>
        <v>-43.800000000000011</v>
      </c>
      <c r="U1613" s="81">
        <f t="shared" si="177"/>
        <v>134.02000000000001</v>
      </c>
      <c r="V1613" s="81">
        <f t="shared" si="178"/>
        <v>88.47</v>
      </c>
    </row>
    <row r="1614" spans="1:22" x14ac:dyDescent="0.25">
      <c r="A1614" s="51" t="s">
        <v>4765</v>
      </c>
      <c r="B1614" s="91" t="s">
        <v>2524</v>
      </c>
      <c r="C1614" s="95"/>
      <c r="D1614" s="95"/>
      <c r="E1614" s="74" t="s">
        <v>70</v>
      </c>
      <c r="F1614" s="95"/>
      <c r="G1614" s="100"/>
      <c r="H1614" s="75"/>
      <c r="I1614" s="115"/>
      <c r="J1614" s="75"/>
      <c r="K1614" s="115"/>
      <c r="L1614" s="75"/>
      <c r="M1614" s="76">
        <f>SUM(M1615:M1620)</f>
        <v>72550.11</v>
      </c>
      <c r="N1614" s="76">
        <f>SUM(N1615:N1620)</f>
        <v>72550.11</v>
      </c>
      <c r="O1614" s="38"/>
      <c r="P1614" s="75"/>
      <c r="Q1614" s="75"/>
      <c r="R1614" s="76">
        <v>86787.04</v>
      </c>
      <c r="S1614" s="76">
        <v>86787.04</v>
      </c>
      <c r="T1614" s="64">
        <f t="shared" si="185"/>
        <v>-14236.929999999993</v>
      </c>
      <c r="U1614" s="81">
        <f t="shared" si="177"/>
        <v>0</v>
      </c>
      <c r="V1614" s="81">
        <f t="shared" si="178"/>
        <v>0</v>
      </c>
    </row>
    <row r="1615" spans="1:22" ht="24" x14ac:dyDescent="0.3">
      <c r="A1615" s="51" t="s">
        <v>4766</v>
      </c>
      <c r="B1615" s="92" t="s">
        <v>2525</v>
      </c>
      <c r="C1615" s="77" t="s">
        <v>274</v>
      </c>
      <c r="D1615" s="86" t="s">
        <v>618</v>
      </c>
      <c r="E1615" s="79" t="s">
        <v>1277</v>
      </c>
      <c r="F1615" s="80" t="s">
        <v>125</v>
      </c>
      <c r="G1615" s="101">
        <v>366.18</v>
      </c>
      <c r="H1615" s="81">
        <v>366.18</v>
      </c>
      <c r="I1615" s="116">
        <v>68.959999999999994</v>
      </c>
      <c r="J1615" s="81">
        <v>57.65</v>
      </c>
      <c r="K1615" s="116">
        <v>21.88</v>
      </c>
      <c r="L1615" s="81">
        <v>18.29</v>
      </c>
      <c r="M1615" s="81">
        <f t="shared" ref="M1615:M1620" si="186">TRUNC(((J1615*G1615)+(L1615*G1615)),2)</f>
        <v>27807.7</v>
      </c>
      <c r="N1615" s="81">
        <f t="shared" ref="N1615:N1620" si="187">TRUNC(((J1615*H1615)+(L1615*H1615)),2)</f>
        <v>27807.7</v>
      </c>
      <c r="O1615" s="48"/>
      <c r="P1615" s="81">
        <v>68.959999999999994</v>
      </c>
      <c r="Q1615" s="81">
        <v>21.88</v>
      </c>
      <c r="R1615" s="81">
        <v>33263.79</v>
      </c>
      <c r="S1615" s="81">
        <v>33263.79</v>
      </c>
      <c r="T1615" s="64">
        <f t="shared" si="185"/>
        <v>-5456.09</v>
      </c>
      <c r="U1615" s="81">
        <f t="shared" ref="U1615:U1678" si="188">TRUNC(J1615*H1615,2)</f>
        <v>21110.27</v>
      </c>
      <c r="V1615" s="81">
        <f t="shared" ref="V1615:V1678" si="189">TRUNC(L1615*H1615,2)</f>
        <v>6697.43</v>
      </c>
    </row>
    <row r="1616" spans="1:22" x14ac:dyDescent="0.25">
      <c r="A1616" s="51" t="s">
        <v>4767</v>
      </c>
      <c r="B1616" s="92" t="s">
        <v>2526</v>
      </c>
      <c r="C1616" s="77" t="s">
        <v>274</v>
      </c>
      <c r="D1616" s="86" t="s">
        <v>620</v>
      </c>
      <c r="E1616" s="79" t="s">
        <v>621</v>
      </c>
      <c r="F1616" s="80" t="s">
        <v>138</v>
      </c>
      <c r="G1616" s="101">
        <v>465.62</v>
      </c>
      <c r="H1616" s="81">
        <v>465.62</v>
      </c>
      <c r="I1616" s="116">
        <v>19.36</v>
      </c>
      <c r="J1616" s="81">
        <v>16.18</v>
      </c>
      <c r="K1616" s="116">
        <v>0.35</v>
      </c>
      <c r="L1616" s="81">
        <v>0.28999999999999998</v>
      </c>
      <c r="M1616" s="81">
        <f t="shared" si="186"/>
        <v>7668.76</v>
      </c>
      <c r="N1616" s="81">
        <f t="shared" si="187"/>
        <v>7668.76</v>
      </c>
      <c r="O1616" s="38"/>
      <c r="P1616" s="81">
        <v>19.36</v>
      </c>
      <c r="Q1616" s="81">
        <v>0.35</v>
      </c>
      <c r="R1616" s="81">
        <v>9177.3700000000008</v>
      </c>
      <c r="S1616" s="81">
        <v>9177.3700000000008</v>
      </c>
      <c r="T1616" s="64">
        <f t="shared" si="185"/>
        <v>-1508.6100000000006</v>
      </c>
      <c r="U1616" s="81">
        <f t="shared" si="188"/>
        <v>7533.73</v>
      </c>
      <c r="V1616" s="81">
        <f t="shared" si="189"/>
        <v>135.02000000000001</v>
      </c>
    </row>
    <row r="1617" spans="1:22" x14ac:dyDescent="0.25">
      <c r="A1617" s="51" t="s">
        <v>4768</v>
      </c>
      <c r="B1617" s="92" t="s">
        <v>2527</v>
      </c>
      <c r="C1617" s="77" t="s">
        <v>123</v>
      </c>
      <c r="D1617" s="78">
        <v>221104</v>
      </c>
      <c r="E1617" s="79" t="s">
        <v>2528</v>
      </c>
      <c r="F1617" s="80" t="s">
        <v>125</v>
      </c>
      <c r="G1617" s="101">
        <v>580.77</v>
      </c>
      <c r="H1617" s="81">
        <v>580.77</v>
      </c>
      <c r="I1617" s="116">
        <v>38.01</v>
      </c>
      <c r="J1617" s="81">
        <v>31.78</v>
      </c>
      <c r="K1617" s="116">
        <v>0</v>
      </c>
      <c r="L1617" s="81">
        <v>0</v>
      </c>
      <c r="M1617" s="81">
        <f t="shared" si="186"/>
        <v>18456.87</v>
      </c>
      <c r="N1617" s="81">
        <f t="shared" si="187"/>
        <v>18456.87</v>
      </c>
      <c r="O1617" s="38"/>
      <c r="P1617" s="81">
        <v>38.01</v>
      </c>
      <c r="Q1617" s="81">
        <v>0</v>
      </c>
      <c r="R1617" s="81">
        <v>22075.06</v>
      </c>
      <c r="S1617" s="81">
        <v>22075.06</v>
      </c>
      <c r="T1617" s="64">
        <f t="shared" si="185"/>
        <v>-3618.1900000000023</v>
      </c>
      <c r="U1617" s="81">
        <f t="shared" si="188"/>
        <v>18456.87</v>
      </c>
      <c r="V1617" s="81">
        <f t="shared" si="189"/>
        <v>0</v>
      </c>
    </row>
    <row r="1618" spans="1:22" x14ac:dyDescent="0.3">
      <c r="A1618" s="51" t="s">
        <v>4769</v>
      </c>
      <c r="B1618" s="92" t="s">
        <v>2529</v>
      </c>
      <c r="C1618" s="77" t="s">
        <v>123</v>
      </c>
      <c r="D1618" s="78">
        <v>220101</v>
      </c>
      <c r="E1618" s="79" t="s">
        <v>616</v>
      </c>
      <c r="F1618" s="80" t="s">
        <v>125</v>
      </c>
      <c r="G1618" s="101">
        <v>332.98</v>
      </c>
      <c r="H1618" s="81">
        <v>332.98</v>
      </c>
      <c r="I1618" s="116">
        <v>26.78</v>
      </c>
      <c r="J1618" s="81">
        <v>22.39</v>
      </c>
      <c r="K1618" s="116">
        <v>11.05</v>
      </c>
      <c r="L1618" s="81">
        <v>9.23</v>
      </c>
      <c r="M1618" s="81">
        <f t="shared" si="186"/>
        <v>10528.82</v>
      </c>
      <c r="N1618" s="81">
        <f t="shared" si="187"/>
        <v>10528.82</v>
      </c>
      <c r="O1618" s="48"/>
      <c r="P1618" s="81">
        <v>26.78</v>
      </c>
      <c r="Q1618" s="81">
        <v>11.05</v>
      </c>
      <c r="R1618" s="81">
        <v>12596.63</v>
      </c>
      <c r="S1618" s="81">
        <v>12596.63</v>
      </c>
      <c r="T1618" s="64">
        <f t="shared" si="185"/>
        <v>-2067.8099999999995</v>
      </c>
      <c r="U1618" s="81">
        <f t="shared" si="188"/>
        <v>7455.42</v>
      </c>
      <c r="V1618" s="81">
        <f t="shared" si="189"/>
        <v>3073.4</v>
      </c>
    </row>
    <row r="1619" spans="1:22" ht="24" x14ac:dyDescent="0.3">
      <c r="A1619" s="51" t="s">
        <v>4770</v>
      </c>
      <c r="B1619" s="92" t="s">
        <v>2530</v>
      </c>
      <c r="C1619" s="77" t="s">
        <v>123</v>
      </c>
      <c r="D1619" s="78">
        <v>220100</v>
      </c>
      <c r="E1619" s="82" t="s">
        <v>3081</v>
      </c>
      <c r="F1619" s="80" t="s">
        <v>125</v>
      </c>
      <c r="G1619" s="101">
        <v>10.82</v>
      </c>
      <c r="H1619" s="81">
        <v>10.82</v>
      </c>
      <c r="I1619" s="116">
        <v>47.88</v>
      </c>
      <c r="J1619" s="81">
        <v>40.03</v>
      </c>
      <c r="K1619" s="116">
        <v>39.35</v>
      </c>
      <c r="L1619" s="81">
        <v>32.9</v>
      </c>
      <c r="M1619" s="81">
        <f t="shared" si="186"/>
        <v>789.1</v>
      </c>
      <c r="N1619" s="81">
        <f t="shared" si="187"/>
        <v>789.1</v>
      </c>
      <c r="O1619" s="48"/>
      <c r="P1619" s="81">
        <v>47.88</v>
      </c>
      <c r="Q1619" s="81">
        <v>39.35</v>
      </c>
      <c r="R1619" s="81">
        <v>943.82</v>
      </c>
      <c r="S1619" s="81">
        <v>943.82</v>
      </c>
      <c r="T1619" s="64">
        <f t="shared" si="185"/>
        <v>-154.72000000000003</v>
      </c>
      <c r="U1619" s="81">
        <f t="shared" si="188"/>
        <v>433.12</v>
      </c>
      <c r="V1619" s="81">
        <f t="shared" si="189"/>
        <v>355.97</v>
      </c>
    </row>
    <row r="1620" spans="1:22" ht="24" x14ac:dyDescent="0.3">
      <c r="A1620" s="51" t="s">
        <v>4771</v>
      </c>
      <c r="B1620" s="92" t="s">
        <v>2531</v>
      </c>
      <c r="C1620" s="77" t="s">
        <v>123</v>
      </c>
      <c r="D1620" s="78">
        <v>221120</v>
      </c>
      <c r="E1620" s="79" t="s">
        <v>704</v>
      </c>
      <c r="F1620" s="80" t="s">
        <v>125</v>
      </c>
      <c r="G1620" s="101">
        <v>36.99</v>
      </c>
      <c r="H1620" s="81">
        <v>36.99</v>
      </c>
      <c r="I1620" s="116">
        <v>211.35</v>
      </c>
      <c r="J1620" s="81">
        <v>176.7</v>
      </c>
      <c r="K1620" s="116">
        <v>24.67</v>
      </c>
      <c r="L1620" s="81">
        <v>20.62</v>
      </c>
      <c r="M1620" s="81">
        <f t="shared" si="186"/>
        <v>7298.86</v>
      </c>
      <c r="N1620" s="81">
        <f t="shared" si="187"/>
        <v>7298.86</v>
      </c>
      <c r="O1620" s="48"/>
      <c r="P1620" s="81">
        <v>211.35</v>
      </c>
      <c r="Q1620" s="81">
        <v>24.67</v>
      </c>
      <c r="R1620" s="81">
        <v>8730.3700000000008</v>
      </c>
      <c r="S1620" s="81">
        <v>8730.3700000000008</v>
      </c>
      <c r="T1620" s="64">
        <f t="shared" si="185"/>
        <v>-1431.5100000000011</v>
      </c>
      <c r="U1620" s="81">
        <f t="shared" si="188"/>
        <v>6536.13</v>
      </c>
      <c r="V1620" s="81">
        <f t="shared" si="189"/>
        <v>762.73</v>
      </c>
    </row>
    <row r="1621" spans="1:22" x14ac:dyDescent="0.25">
      <c r="A1621" s="51" t="s">
        <v>4772</v>
      </c>
      <c r="B1621" s="91" t="s">
        <v>2532</v>
      </c>
      <c r="C1621" s="95"/>
      <c r="D1621" s="95"/>
      <c r="E1621" s="74" t="s">
        <v>74</v>
      </c>
      <c r="F1621" s="95"/>
      <c r="G1621" s="100"/>
      <c r="H1621" s="75"/>
      <c r="I1621" s="115"/>
      <c r="J1621" s="75"/>
      <c r="K1621" s="115"/>
      <c r="L1621" s="75"/>
      <c r="M1621" s="76">
        <f>M1622</f>
        <v>8479.56</v>
      </c>
      <c r="N1621" s="76">
        <f>N1622</f>
        <v>8479.56</v>
      </c>
      <c r="O1621" s="38"/>
      <c r="P1621" s="75"/>
      <c r="Q1621" s="75"/>
      <c r="R1621" s="76">
        <v>10144.549999999999</v>
      </c>
      <c r="S1621" s="76">
        <v>10144.549999999999</v>
      </c>
      <c r="T1621" s="64">
        <f t="shared" si="185"/>
        <v>-1664.9899999999998</v>
      </c>
      <c r="U1621" s="81">
        <f t="shared" si="188"/>
        <v>0</v>
      </c>
      <c r="V1621" s="81">
        <f t="shared" si="189"/>
        <v>0</v>
      </c>
    </row>
    <row r="1622" spans="1:22" x14ac:dyDescent="0.25">
      <c r="A1622" s="51" t="s">
        <v>4773</v>
      </c>
      <c r="B1622" s="92" t="s">
        <v>2533</v>
      </c>
      <c r="C1622" s="77" t="s">
        <v>123</v>
      </c>
      <c r="D1622" s="78">
        <v>240106</v>
      </c>
      <c r="E1622" s="79" t="s">
        <v>2534</v>
      </c>
      <c r="F1622" s="80" t="s">
        <v>138</v>
      </c>
      <c r="G1622" s="101">
        <v>224.09</v>
      </c>
      <c r="H1622" s="81">
        <v>224.09</v>
      </c>
      <c r="I1622" s="116">
        <v>29.54</v>
      </c>
      <c r="J1622" s="81">
        <v>24.69</v>
      </c>
      <c r="K1622" s="116">
        <v>15.73</v>
      </c>
      <c r="L1622" s="81">
        <v>13.15</v>
      </c>
      <c r="M1622" s="81">
        <f>TRUNC(((J1622*G1622)+(L1622*G1622)),2)</f>
        <v>8479.56</v>
      </c>
      <c r="N1622" s="81">
        <f>TRUNC(((J1622*H1622)+(L1622*H1622)),2)</f>
        <v>8479.56</v>
      </c>
      <c r="O1622" s="38"/>
      <c r="P1622" s="81">
        <v>29.54</v>
      </c>
      <c r="Q1622" s="81">
        <v>15.73</v>
      </c>
      <c r="R1622" s="81">
        <v>10144.549999999999</v>
      </c>
      <c r="S1622" s="81">
        <v>10144.549999999999</v>
      </c>
      <c r="T1622" s="64">
        <f t="shared" si="185"/>
        <v>-1664.9899999999998</v>
      </c>
      <c r="U1622" s="81">
        <f t="shared" si="188"/>
        <v>5532.78</v>
      </c>
      <c r="V1622" s="81">
        <f t="shared" si="189"/>
        <v>2946.78</v>
      </c>
    </row>
    <row r="1623" spans="1:22" x14ac:dyDescent="0.25">
      <c r="A1623" s="51" t="s">
        <v>4774</v>
      </c>
      <c r="B1623" s="91" t="s">
        <v>2535</v>
      </c>
      <c r="C1623" s="95"/>
      <c r="D1623" s="95"/>
      <c r="E1623" s="74" t="s">
        <v>78</v>
      </c>
      <c r="F1623" s="95"/>
      <c r="G1623" s="100"/>
      <c r="H1623" s="75"/>
      <c r="I1623" s="115"/>
      <c r="J1623" s="75"/>
      <c r="K1623" s="115"/>
      <c r="L1623" s="75"/>
      <c r="M1623" s="76">
        <f>M1624+M1626+M1629+M1632+M1634+M1638+M1641</f>
        <v>67027.98</v>
      </c>
      <c r="N1623" s="76">
        <f>N1624+N1626+N1629+N1632+N1634+N1638+N1641</f>
        <v>67027.98</v>
      </c>
      <c r="O1623" s="38"/>
      <c r="P1623" s="75"/>
      <c r="Q1623" s="75"/>
      <c r="R1623" s="76">
        <v>80219.899999999994</v>
      </c>
      <c r="S1623" s="76">
        <v>80219.899999999994</v>
      </c>
      <c r="T1623" s="64">
        <f t="shared" si="185"/>
        <v>-13191.919999999998</v>
      </c>
      <c r="U1623" s="81">
        <f t="shared" si="188"/>
        <v>0</v>
      </c>
      <c r="V1623" s="81">
        <f t="shared" si="189"/>
        <v>0</v>
      </c>
    </row>
    <row r="1624" spans="1:22" x14ac:dyDescent="0.25">
      <c r="A1624" s="51" t="s">
        <v>4775</v>
      </c>
      <c r="B1624" s="93" t="s">
        <v>2536</v>
      </c>
      <c r="C1624" s="97"/>
      <c r="D1624" s="97"/>
      <c r="E1624" s="83" t="s">
        <v>86</v>
      </c>
      <c r="F1624" s="97"/>
      <c r="G1624" s="102"/>
      <c r="H1624" s="84"/>
      <c r="I1624" s="115"/>
      <c r="J1624" s="84"/>
      <c r="K1624" s="115"/>
      <c r="L1624" s="84"/>
      <c r="M1624" s="85">
        <f>M1625</f>
        <v>5955.93</v>
      </c>
      <c r="N1624" s="85">
        <f>N1625</f>
        <v>5955.93</v>
      </c>
      <c r="O1624" s="38"/>
      <c r="P1624" s="84"/>
      <c r="Q1624" s="84"/>
      <c r="R1624" s="85">
        <v>7130.34</v>
      </c>
      <c r="S1624" s="85">
        <v>7130.34</v>
      </c>
      <c r="T1624" s="64">
        <f t="shared" si="185"/>
        <v>-1174.4099999999999</v>
      </c>
      <c r="U1624" s="81">
        <f t="shared" si="188"/>
        <v>0</v>
      </c>
      <c r="V1624" s="81">
        <f t="shared" si="189"/>
        <v>0</v>
      </c>
    </row>
    <row r="1625" spans="1:22" x14ac:dyDescent="0.25">
      <c r="A1625" s="51" t="s">
        <v>4776</v>
      </c>
      <c r="B1625" s="92" t="s">
        <v>2537</v>
      </c>
      <c r="C1625" s="77" t="s">
        <v>123</v>
      </c>
      <c r="D1625" s="78">
        <v>261609</v>
      </c>
      <c r="E1625" s="79" t="s">
        <v>664</v>
      </c>
      <c r="F1625" s="80" t="s">
        <v>125</v>
      </c>
      <c r="G1625" s="101">
        <v>524.29</v>
      </c>
      <c r="H1625" s="81">
        <v>524.29</v>
      </c>
      <c r="I1625" s="116">
        <v>9.65</v>
      </c>
      <c r="J1625" s="81">
        <v>8.06</v>
      </c>
      <c r="K1625" s="116">
        <v>3.95</v>
      </c>
      <c r="L1625" s="81">
        <v>3.3</v>
      </c>
      <c r="M1625" s="81">
        <f>TRUNC(((J1625*G1625)+(L1625*G1625)),2)</f>
        <v>5955.93</v>
      </c>
      <c r="N1625" s="81">
        <f>TRUNC(((J1625*H1625)+(L1625*H1625)),2)</f>
        <v>5955.93</v>
      </c>
      <c r="O1625" s="38"/>
      <c r="P1625" s="81">
        <v>9.65</v>
      </c>
      <c r="Q1625" s="81">
        <v>3.95</v>
      </c>
      <c r="R1625" s="81">
        <v>7130.34</v>
      </c>
      <c r="S1625" s="81">
        <v>7130.34</v>
      </c>
      <c r="T1625" s="64">
        <f t="shared" si="185"/>
        <v>-1174.4099999999999</v>
      </c>
      <c r="U1625" s="81">
        <f t="shared" si="188"/>
        <v>4225.7700000000004</v>
      </c>
      <c r="V1625" s="81">
        <f t="shared" si="189"/>
        <v>1730.15</v>
      </c>
    </row>
    <row r="1626" spans="1:22" x14ac:dyDescent="0.25">
      <c r="A1626" s="51" t="s">
        <v>4777</v>
      </c>
      <c r="B1626" s="93" t="s">
        <v>2538</v>
      </c>
      <c r="C1626" s="97"/>
      <c r="D1626" s="97"/>
      <c r="E1626" s="83" t="s">
        <v>1221</v>
      </c>
      <c r="F1626" s="97"/>
      <c r="G1626" s="102"/>
      <c r="H1626" s="84"/>
      <c r="I1626" s="115"/>
      <c r="J1626" s="84"/>
      <c r="K1626" s="115"/>
      <c r="L1626" s="84"/>
      <c r="M1626" s="85">
        <f>SUM(M1627:M1628)</f>
        <v>7783.87</v>
      </c>
      <c r="N1626" s="85">
        <f>SUM(N1627:N1628)</f>
        <v>7783.87</v>
      </c>
      <c r="O1626" s="38"/>
      <c r="P1626" s="84"/>
      <c r="Q1626" s="84"/>
      <c r="R1626" s="85">
        <v>9313.73</v>
      </c>
      <c r="S1626" s="85">
        <v>9313.73</v>
      </c>
      <c r="T1626" s="64">
        <f t="shared" si="185"/>
        <v>-1529.8599999999997</v>
      </c>
      <c r="U1626" s="81">
        <f t="shared" si="188"/>
        <v>0</v>
      </c>
      <c r="V1626" s="81">
        <f t="shared" si="189"/>
        <v>0</v>
      </c>
    </row>
    <row r="1627" spans="1:22" x14ac:dyDescent="0.25">
      <c r="A1627" s="51" t="s">
        <v>4778</v>
      </c>
      <c r="B1627" s="92" t="s">
        <v>2539</v>
      </c>
      <c r="C1627" s="77" t="s">
        <v>123</v>
      </c>
      <c r="D1627" s="78">
        <v>261602</v>
      </c>
      <c r="E1627" s="79" t="s">
        <v>181</v>
      </c>
      <c r="F1627" s="80" t="s">
        <v>125</v>
      </c>
      <c r="G1627" s="101">
        <v>276.51</v>
      </c>
      <c r="H1627" s="81">
        <v>276.51</v>
      </c>
      <c r="I1627" s="116">
        <v>11.48</v>
      </c>
      <c r="J1627" s="81">
        <v>9.59</v>
      </c>
      <c r="K1627" s="116">
        <v>14.87</v>
      </c>
      <c r="L1627" s="81">
        <v>12.43</v>
      </c>
      <c r="M1627" s="81">
        <f>TRUNC(((J1627*G1627)+(L1627*G1627)),2)</f>
        <v>6088.75</v>
      </c>
      <c r="N1627" s="81">
        <f>TRUNC(((J1627*H1627)+(L1627*H1627)),2)</f>
        <v>6088.75</v>
      </c>
      <c r="O1627" s="38"/>
      <c r="P1627" s="81">
        <v>11.48</v>
      </c>
      <c r="Q1627" s="81">
        <v>14.87</v>
      </c>
      <c r="R1627" s="81">
        <v>7286.03</v>
      </c>
      <c r="S1627" s="81">
        <v>7286.03</v>
      </c>
      <c r="T1627" s="64">
        <f t="shared" si="185"/>
        <v>-1197.2799999999997</v>
      </c>
      <c r="U1627" s="81">
        <f t="shared" si="188"/>
        <v>2651.73</v>
      </c>
      <c r="V1627" s="81">
        <f t="shared" si="189"/>
        <v>3437.01</v>
      </c>
    </row>
    <row r="1628" spans="1:22" x14ac:dyDescent="0.3">
      <c r="A1628" s="51" t="s">
        <v>4779</v>
      </c>
      <c r="B1628" s="92" t="s">
        <v>2540</v>
      </c>
      <c r="C1628" s="77" t="s">
        <v>123</v>
      </c>
      <c r="D1628" s="78">
        <v>261503</v>
      </c>
      <c r="E1628" s="79" t="s">
        <v>2541</v>
      </c>
      <c r="F1628" s="80" t="s">
        <v>125</v>
      </c>
      <c r="G1628" s="101">
        <v>115.08</v>
      </c>
      <c r="H1628" s="81">
        <v>115.08</v>
      </c>
      <c r="I1628" s="116">
        <v>4.75</v>
      </c>
      <c r="J1628" s="81">
        <v>3.97</v>
      </c>
      <c r="K1628" s="116">
        <v>12.87</v>
      </c>
      <c r="L1628" s="81">
        <v>10.76</v>
      </c>
      <c r="M1628" s="81">
        <f>TRUNC(((J1628*G1628)+(L1628*G1628)),2)</f>
        <v>1695.12</v>
      </c>
      <c r="N1628" s="81">
        <f>TRUNC(((J1628*H1628)+(L1628*H1628)),2)</f>
        <v>1695.12</v>
      </c>
      <c r="O1628" s="48"/>
      <c r="P1628" s="81">
        <v>4.75</v>
      </c>
      <c r="Q1628" s="81">
        <v>12.87</v>
      </c>
      <c r="R1628" s="81">
        <v>2027.7</v>
      </c>
      <c r="S1628" s="81">
        <v>2027.7</v>
      </c>
      <c r="T1628" s="64">
        <f t="shared" si="185"/>
        <v>-332.58000000000015</v>
      </c>
      <c r="U1628" s="81">
        <f t="shared" si="188"/>
        <v>456.86</v>
      </c>
      <c r="V1628" s="81">
        <f t="shared" si="189"/>
        <v>1238.26</v>
      </c>
    </row>
    <row r="1629" spans="1:22" x14ac:dyDescent="0.25">
      <c r="A1629" s="51" t="s">
        <v>4780</v>
      </c>
      <c r="B1629" s="93" t="s">
        <v>2542</v>
      </c>
      <c r="C1629" s="97"/>
      <c r="D1629" s="97"/>
      <c r="E1629" s="83" t="s">
        <v>2543</v>
      </c>
      <c r="F1629" s="97"/>
      <c r="G1629" s="102"/>
      <c r="H1629" s="84"/>
      <c r="I1629" s="115"/>
      <c r="J1629" s="84"/>
      <c r="K1629" s="115"/>
      <c r="L1629" s="84"/>
      <c r="M1629" s="85">
        <f>SUM(M1630:M1631)</f>
        <v>2827.3900000000003</v>
      </c>
      <c r="N1629" s="85">
        <f>SUM(N1630:N1631)</f>
        <v>2827.3900000000003</v>
      </c>
      <c r="O1629" s="38"/>
      <c r="P1629" s="84"/>
      <c r="Q1629" s="84"/>
      <c r="R1629" s="85">
        <v>3384.31</v>
      </c>
      <c r="S1629" s="85">
        <v>3384.31</v>
      </c>
      <c r="T1629" s="64">
        <f t="shared" si="185"/>
        <v>-556.91999999999962</v>
      </c>
      <c r="U1629" s="81">
        <f t="shared" si="188"/>
        <v>0</v>
      </c>
      <c r="V1629" s="81">
        <f t="shared" si="189"/>
        <v>0</v>
      </c>
    </row>
    <row r="1630" spans="1:22" x14ac:dyDescent="0.25">
      <c r="A1630" s="51" t="s">
        <v>4781</v>
      </c>
      <c r="B1630" s="92" t="s">
        <v>2544</v>
      </c>
      <c r="C1630" s="77" t="s">
        <v>123</v>
      </c>
      <c r="D1630" s="78">
        <v>261300</v>
      </c>
      <c r="E1630" s="79" t="s">
        <v>637</v>
      </c>
      <c r="F1630" s="80" t="s">
        <v>125</v>
      </c>
      <c r="G1630" s="101">
        <v>158.22</v>
      </c>
      <c r="H1630" s="81">
        <v>158.22</v>
      </c>
      <c r="I1630" s="116">
        <v>2.16</v>
      </c>
      <c r="J1630" s="81">
        <v>1.8</v>
      </c>
      <c r="K1630" s="116">
        <v>9.6999999999999993</v>
      </c>
      <c r="L1630" s="81">
        <v>8.11</v>
      </c>
      <c r="M1630" s="81">
        <f>TRUNC(((J1630*G1630)+(L1630*G1630)),2)</f>
        <v>1567.96</v>
      </c>
      <c r="N1630" s="81">
        <f>TRUNC(((J1630*H1630)+(L1630*H1630)),2)</f>
        <v>1567.96</v>
      </c>
      <c r="O1630" s="38"/>
      <c r="P1630" s="81">
        <v>2.16</v>
      </c>
      <c r="Q1630" s="81">
        <v>9.6999999999999993</v>
      </c>
      <c r="R1630" s="81">
        <v>1876.48</v>
      </c>
      <c r="S1630" s="81">
        <v>1876.48</v>
      </c>
      <c r="T1630" s="64">
        <f t="shared" si="185"/>
        <v>-308.52</v>
      </c>
      <c r="U1630" s="81">
        <f t="shared" si="188"/>
        <v>284.79000000000002</v>
      </c>
      <c r="V1630" s="81">
        <f t="shared" si="189"/>
        <v>1283.1600000000001</v>
      </c>
    </row>
    <row r="1631" spans="1:22" x14ac:dyDescent="0.25">
      <c r="A1631" s="51" t="s">
        <v>4782</v>
      </c>
      <c r="B1631" s="92" t="s">
        <v>2545</v>
      </c>
      <c r="C1631" s="77" t="s">
        <v>123</v>
      </c>
      <c r="D1631" s="78">
        <v>261307</v>
      </c>
      <c r="E1631" s="79" t="s">
        <v>649</v>
      </c>
      <c r="F1631" s="80" t="s">
        <v>125</v>
      </c>
      <c r="G1631" s="101">
        <v>158.22</v>
      </c>
      <c r="H1631" s="81">
        <v>158.22</v>
      </c>
      <c r="I1631" s="116">
        <v>3.83</v>
      </c>
      <c r="J1631" s="81">
        <v>3.2</v>
      </c>
      <c r="K1631" s="116">
        <v>5.7</v>
      </c>
      <c r="L1631" s="81">
        <v>4.76</v>
      </c>
      <c r="M1631" s="81">
        <f>TRUNC(((J1631*G1631)+(L1631*G1631)),2)</f>
        <v>1259.43</v>
      </c>
      <c r="N1631" s="81">
        <f>TRUNC(((J1631*H1631)+(L1631*H1631)),2)</f>
        <v>1259.43</v>
      </c>
      <c r="O1631" s="38"/>
      <c r="P1631" s="81">
        <v>3.83</v>
      </c>
      <c r="Q1631" s="81">
        <v>5.7</v>
      </c>
      <c r="R1631" s="81">
        <v>1507.83</v>
      </c>
      <c r="S1631" s="81">
        <v>1507.83</v>
      </c>
      <c r="T1631" s="64">
        <f t="shared" si="185"/>
        <v>-248.39999999999986</v>
      </c>
      <c r="U1631" s="81">
        <f t="shared" si="188"/>
        <v>506.3</v>
      </c>
      <c r="V1631" s="81">
        <f t="shared" si="189"/>
        <v>753.12</v>
      </c>
    </row>
    <row r="1632" spans="1:22" x14ac:dyDescent="0.25">
      <c r="A1632" s="51" t="s">
        <v>4783</v>
      </c>
      <c r="B1632" s="93" t="s">
        <v>2546</v>
      </c>
      <c r="C1632" s="97"/>
      <c r="D1632" s="97"/>
      <c r="E1632" s="83" t="s">
        <v>2547</v>
      </c>
      <c r="F1632" s="97"/>
      <c r="G1632" s="102"/>
      <c r="H1632" s="84"/>
      <c r="I1632" s="115"/>
      <c r="J1632" s="84"/>
      <c r="K1632" s="115"/>
      <c r="L1632" s="84"/>
      <c r="M1632" s="85">
        <f>M1633</f>
        <v>116.53</v>
      </c>
      <c r="N1632" s="85">
        <f>N1633</f>
        <v>116.53</v>
      </c>
      <c r="O1632" s="38"/>
      <c r="P1632" s="84"/>
      <c r="Q1632" s="84"/>
      <c r="R1632" s="85">
        <v>139.46</v>
      </c>
      <c r="S1632" s="85">
        <v>139.46</v>
      </c>
      <c r="T1632" s="64">
        <f t="shared" si="185"/>
        <v>-22.930000000000007</v>
      </c>
      <c r="U1632" s="81">
        <f t="shared" si="188"/>
        <v>0</v>
      </c>
      <c r="V1632" s="81">
        <f t="shared" si="189"/>
        <v>0</v>
      </c>
    </row>
    <row r="1633" spans="1:22" x14ac:dyDescent="0.25">
      <c r="A1633" s="51" t="s">
        <v>4784</v>
      </c>
      <c r="B1633" s="92" t="s">
        <v>2548</v>
      </c>
      <c r="C1633" s="77" t="s">
        <v>123</v>
      </c>
      <c r="D1633" s="78">
        <v>261703</v>
      </c>
      <c r="E1633" s="79" t="s">
        <v>657</v>
      </c>
      <c r="F1633" s="80" t="s">
        <v>125</v>
      </c>
      <c r="G1633" s="101">
        <v>10.82</v>
      </c>
      <c r="H1633" s="81">
        <v>10.82</v>
      </c>
      <c r="I1633" s="116">
        <v>3.93</v>
      </c>
      <c r="J1633" s="81">
        <v>3.28</v>
      </c>
      <c r="K1633" s="116">
        <v>8.9600000000000009</v>
      </c>
      <c r="L1633" s="81">
        <v>7.49</v>
      </c>
      <c r="M1633" s="81">
        <f>TRUNC(((J1633*G1633)+(L1633*G1633)),2)</f>
        <v>116.53</v>
      </c>
      <c r="N1633" s="81">
        <f>TRUNC(((J1633*H1633)+(L1633*H1633)),2)</f>
        <v>116.53</v>
      </c>
      <c r="O1633" s="38"/>
      <c r="P1633" s="81">
        <v>3.93</v>
      </c>
      <c r="Q1633" s="81">
        <v>8.9600000000000009</v>
      </c>
      <c r="R1633" s="81">
        <v>139.46</v>
      </c>
      <c r="S1633" s="81">
        <v>139.46</v>
      </c>
      <c r="T1633" s="64">
        <f t="shared" si="185"/>
        <v>-22.930000000000007</v>
      </c>
      <c r="U1633" s="81">
        <f t="shared" si="188"/>
        <v>35.479999999999997</v>
      </c>
      <c r="V1633" s="81">
        <f t="shared" si="189"/>
        <v>81.040000000000006</v>
      </c>
    </row>
    <row r="1634" spans="1:22" x14ac:dyDescent="0.25">
      <c r="A1634" s="51" t="s">
        <v>4785</v>
      </c>
      <c r="B1634" s="93" t="s">
        <v>2549</v>
      </c>
      <c r="C1634" s="97"/>
      <c r="D1634" s="97"/>
      <c r="E1634" s="83" t="s">
        <v>2550</v>
      </c>
      <c r="F1634" s="97"/>
      <c r="G1634" s="102"/>
      <c r="H1634" s="84"/>
      <c r="I1634" s="115"/>
      <c r="J1634" s="84"/>
      <c r="K1634" s="115"/>
      <c r="L1634" s="84"/>
      <c r="M1634" s="85">
        <f>SUM(M1635:M1637)</f>
        <v>34654.57</v>
      </c>
      <c r="N1634" s="85">
        <f>SUM(N1635:N1637)</f>
        <v>34654.57</v>
      </c>
      <c r="O1634" s="38"/>
      <c r="P1634" s="84"/>
      <c r="Q1634" s="84"/>
      <c r="R1634" s="85">
        <v>41475.1</v>
      </c>
      <c r="S1634" s="85">
        <v>41475.1</v>
      </c>
      <c r="T1634" s="64">
        <f t="shared" si="185"/>
        <v>-6820.5299999999988</v>
      </c>
      <c r="U1634" s="81">
        <f t="shared" si="188"/>
        <v>0</v>
      </c>
      <c r="V1634" s="81">
        <f t="shared" si="189"/>
        <v>0</v>
      </c>
    </row>
    <row r="1635" spans="1:22" x14ac:dyDescent="0.25">
      <c r="A1635" s="51" t="s">
        <v>4786</v>
      </c>
      <c r="B1635" s="92" t="s">
        <v>2551</v>
      </c>
      <c r="C1635" s="77" t="s">
        <v>123</v>
      </c>
      <c r="D1635" s="78">
        <v>261300</v>
      </c>
      <c r="E1635" s="79" t="s">
        <v>637</v>
      </c>
      <c r="F1635" s="80" t="s">
        <v>125</v>
      </c>
      <c r="G1635" s="101">
        <v>1577</v>
      </c>
      <c r="H1635" s="81">
        <v>1577</v>
      </c>
      <c r="I1635" s="116">
        <v>2.16</v>
      </c>
      <c r="J1635" s="81">
        <v>1.8</v>
      </c>
      <c r="K1635" s="116">
        <v>9.6999999999999993</v>
      </c>
      <c r="L1635" s="81">
        <v>8.11</v>
      </c>
      <c r="M1635" s="81">
        <f>TRUNC(((J1635*G1635)+(L1635*G1635)),2)</f>
        <v>15628.07</v>
      </c>
      <c r="N1635" s="81">
        <f>TRUNC(((J1635*H1635)+(L1635*H1635)),2)</f>
        <v>15628.07</v>
      </c>
      <c r="O1635" s="38"/>
      <c r="P1635" s="81">
        <v>2.16</v>
      </c>
      <c r="Q1635" s="81">
        <v>9.6999999999999993</v>
      </c>
      <c r="R1635" s="81">
        <v>18703.22</v>
      </c>
      <c r="S1635" s="81">
        <v>18703.22</v>
      </c>
      <c r="T1635" s="64">
        <f t="shared" si="185"/>
        <v>-3075.1500000000015</v>
      </c>
      <c r="U1635" s="81">
        <f t="shared" si="188"/>
        <v>2838.6</v>
      </c>
      <c r="V1635" s="81">
        <f t="shared" si="189"/>
        <v>12789.47</v>
      </c>
    </row>
    <row r="1636" spans="1:22" x14ac:dyDescent="0.25">
      <c r="A1636" s="51" t="s">
        <v>4787</v>
      </c>
      <c r="B1636" s="92" t="s">
        <v>2552</v>
      </c>
      <c r="C1636" s="77" t="s">
        <v>123</v>
      </c>
      <c r="D1636" s="78">
        <v>261550</v>
      </c>
      <c r="E1636" s="79" t="s">
        <v>639</v>
      </c>
      <c r="F1636" s="80" t="s">
        <v>125</v>
      </c>
      <c r="G1636" s="101">
        <v>788.5</v>
      </c>
      <c r="H1636" s="81">
        <v>788.5</v>
      </c>
      <c r="I1636" s="116">
        <v>7.64</v>
      </c>
      <c r="J1636" s="81">
        <v>6.38</v>
      </c>
      <c r="K1636" s="116">
        <v>8.9600000000000009</v>
      </c>
      <c r="L1636" s="81">
        <v>7.49</v>
      </c>
      <c r="M1636" s="81">
        <f>TRUNC(((J1636*G1636)+(L1636*G1636)),2)</f>
        <v>10936.49</v>
      </c>
      <c r="N1636" s="81">
        <f>TRUNC(((J1636*H1636)+(L1636*H1636)),2)</f>
        <v>10936.49</v>
      </c>
      <c r="O1636" s="38"/>
      <c r="P1636" s="81">
        <v>7.64</v>
      </c>
      <c r="Q1636" s="81">
        <v>8.9600000000000009</v>
      </c>
      <c r="R1636" s="81">
        <v>13089.1</v>
      </c>
      <c r="S1636" s="81">
        <v>13089.1</v>
      </c>
      <c r="T1636" s="64">
        <f t="shared" si="185"/>
        <v>-2152.6100000000006</v>
      </c>
      <c r="U1636" s="81">
        <f t="shared" si="188"/>
        <v>5030.63</v>
      </c>
      <c r="V1636" s="81">
        <f t="shared" si="189"/>
        <v>5905.86</v>
      </c>
    </row>
    <row r="1637" spans="1:22" x14ac:dyDescent="0.25">
      <c r="A1637" s="51" t="s">
        <v>4788</v>
      </c>
      <c r="B1637" s="92" t="s">
        <v>2553</v>
      </c>
      <c r="C1637" s="77" t="s">
        <v>123</v>
      </c>
      <c r="D1637" s="78">
        <v>261001</v>
      </c>
      <c r="E1637" s="79" t="s">
        <v>644</v>
      </c>
      <c r="F1637" s="80" t="s">
        <v>125</v>
      </c>
      <c r="G1637" s="101">
        <v>788.5</v>
      </c>
      <c r="H1637" s="81">
        <v>788.5</v>
      </c>
      <c r="I1637" s="116">
        <v>4.3499999999999996</v>
      </c>
      <c r="J1637" s="81">
        <v>3.63</v>
      </c>
      <c r="K1637" s="116">
        <v>7.93</v>
      </c>
      <c r="L1637" s="81">
        <v>6.63</v>
      </c>
      <c r="M1637" s="81">
        <f>TRUNC(((J1637*G1637)+(L1637*G1637)),2)</f>
        <v>8090.01</v>
      </c>
      <c r="N1637" s="81">
        <f>TRUNC(((J1637*H1637)+(L1637*H1637)),2)</f>
        <v>8090.01</v>
      </c>
      <c r="O1637" s="38"/>
      <c r="P1637" s="81">
        <v>4.3499999999999996</v>
      </c>
      <c r="Q1637" s="81">
        <v>7.93</v>
      </c>
      <c r="R1637" s="81">
        <v>9682.7800000000007</v>
      </c>
      <c r="S1637" s="81">
        <v>9682.7800000000007</v>
      </c>
      <c r="T1637" s="64">
        <f t="shared" si="185"/>
        <v>-1592.7700000000004</v>
      </c>
      <c r="U1637" s="81">
        <f t="shared" si="188"/>
        <v>2862.25</v>
      </c>
      <c r="V1637" s="81">
        <f t="shared" si="189"/>
        <v>5227.75</v>
      </c>
    </row>
    <row r="1638" spans="1:22" x14ac:dyDescent="0.25">
      <c r="A1638" s="51" t="s">
        <v>4789</v>
      </c>
      <c r="B1638" s="93" t="s">
        <v>2554</v>
      </c>
      <c r="C1638" s="97"/>
      <c r="D1638" s="97"/>
      <c r="E1638" s="83" t="s">
        <v>646</v>
      </c>
      <c r="F1638" s="97"/>
      <c r="G1638" s="102"/>
      <c r="H1638" s="84"/>
      <c r="I1638" s="115"/>
      <c r="J1638" s="84"/>
      <c r="K1638" s="115"/>
      <c r="L1638" s="84"/>
      <c r="M1638" s="85">
        <f>SUM(M1639:M1640)</f>
        <v>6659.25</v>
      </c>
      <c r="N1638" s="85">
        <f>SUM(N1639:N1640)</f>
        <v>6659.25</v>
      </c>
      <c r="O1638" s="38"/>
      <c r="P1638" s="84"/>
      <c r="Q1638" s="84"/>
      <c r="R1638" s="85">
        <v>7970.97</v>
      </c>
      <c r="S1638" s="85">
        <v>7970.97</v>
      </c>
      <c r="T1638" s="64">
        <f t="shared" si="185"/>
        <v>-1311.7200000000003</v>
      </c>
      <c r="U1638" s="81">
        <f t="shared" si="188"/>
        <v>0</v>
      </c>
      <c r="V1638" s="81">
        <f t="shared" si="189"/>
        <v>0</v>
      </c>
    </row>
    <row r="1639" spans="1:22" x14ac:dyDescent="0.25">
      <c r="A1639" s="51" t="s">
        <v>4790</v>
      </c>
      <c r="B1639" s="92" t="s">
        <v>2555</v>
      </c>
      <c r="C1639" s="77" t="s">
        <v>123</v>
      </c>
      <c r="D1639" s="78">
        <v>261300</v>
      </c>
      <c r="E1639" s="79" t="s">
        <v>637</v>
      </c>
      <c r="F1639" s="80" t="s">
        <v>125</v>
      </c>
      <c r="G1639" s="101">
        <v>372.65</v>
      </c>
      <c r="H1639" s="81">
        <v>372.65</v>
      </c>
      <c r="I1639" s="116">
        <v>2.16</v>
      </c>
      <c r="J1639" s="81">
        <v>1.8</v>
      </c>
      <c r="K1639" s="116">
        <v>9.6999999999999993</v>
      </c>
      <c r="L1639" s="81">
        <v>8.11</v>
      </c>
      <c r="M1639" s="81">
        <f>TRUNC(((J1639*G1639)+(L1639*G1639)),2)</f>
        <v>3692.96</v>
      </c>
      <c r="N1639" s="81">
        <f>TRUNC(((J1639*H1639)+(L1639*H1639)),2)</f>
        <v>3692.96</v>
      </c>
      <c r="O1639" s="38"/>
      <c r="P1639" s="81">
        <v>2.16</v>
      </c>
      <c r="Q1639" s="81">
        <v>9.6999999999999993</v>
      </c>
      <c r="R1639" s="81">
        <v>4419.62</v>
      </c>
      <c r="S1639" s="81">
        <v>4419.62</v>
      </c>
      <c r="T1639" s="64">
        <f t="shared" si="185"/>
        <v>-726.65999999999985</v>
      </c>
      <c r="U1639" s="81">
        <f t="shared" si="188"/>
        <v>670.77</v>
      </c>
      <c r="V1639" s="81">
        <f t="shared" si="189"/>
        <v>3022.19</v>
      </c>
    </row>
    <row r="1640" spans="1:22" x14ac:dyDescent="0.25">
      <c r="A1640" s="51" t="s">
        <v>4791</v>
      </c>
      <c r="B1640" s="92" t="s">
        <v>2556</v>
      </c>
      <c r="C1640" s="77" t="s">
        <v>123</v>
      </c>
      <c r="D1640" s="78">
        <v>261307</v>
      </c>
      <c r="E1640" s="79" t="s">
        <v>649</v>
      </c>
      <c r="F1640" s="80" t="s">
        <v>125</v>
      </c>
      <c r="G1640" s="101">
        <v>372.65</v>
      </c>
      <c r="H1640" s="81">
        <v>372.65</v>
      </c>
      <c r="I1640" s="116">
        <v>3.83</v>
      </c>
      <c r="J1640" s="81">
        <v>3.2</v>
      </c>
      <c r="K1640" s="116">
        <v>5.7</v>
      </c>
      <c r="L1640" s="81">
        <v>4.76</v>
      </c>
      <c r="M1640" s="81">
        <f>TRUNC(((J1640*G1640)+(L1640*G1640)),2)</f>
        <v>2966.29</v>
      </c>
      <c r="N1640" s="81">
        <f>TRUNC(((J1640*H1640)+(L1640*H1640)),2)</f>
        <v>2966.29</v>
      </c>
      <c r="O1640" s="38"/>
      <c r="P1640" s="81">
        <v>3.83</v>
      </c>
      <c r="Q1640" s="81">
        <v>5.7</v>
      </c>
      <c r="R1640" s="81">
        <v>3551.35</v>
      </c>
      <c r="S1640" s="81">
        <v>3551.35</v>
      </c>
      <c r="T1640" s="64">
        <f t="shared" si="185"/>
        <v>-585.05999999999995</v>
      </c>
      <c r="U1640" s="81">
        <f t="shared" si="188"/>
        <v>1192.48</v>
      </c>
      <c r="V1640" s="81">
        <f t="shared" si="189"/>
        <v>1773.81</v>
      </c>
    </row>
    <row r="1641" spans="1:22" x14ac:dyDescent="0.25">
      <c r="A1641" s="51" t="s">
        <v>4792</v>
      </c>
      <c r="B1641" s="93" t="s">
        <v>2557</v>
      </c>
      <c r="C1641" s="97"/>
      <c r="D1641" s="97"/>
      <c r="E1641" s="83" t="s">
        <v>651</v>
      </c>
      <c r="F1641" s="97"/>
      <c r="G1641" s="102"/>
      <c r="H1641" s="84"/>
      <c r="I1641" s="115"/>
      <c r="J1641" s="84"/>
      <c r="K1641" s="115"/>
      <c r="L1641" s="84"/>
      <c r="M1641" s="85">
        <f>M1642</f>
        <v>9030.44</v>
      </c>
      <c r="N1641" s="85">
        <f>N1642</f>
        <v>9030.44</v>
      </c>
      <c r="O1641" s="38"/>
      <c r="P1641" s="84"/>
      <c r="Q1641" s="84"/>
      <c r="R1641" s="85">
        <v>10805.99</v>
      </c>
      <c r="S1641" s="85">
        <v>10805.99</v>
      </c>
      <c r="T1641" s="64">
        <f t="shared" si="185"/>
        <v>-1775.5499999999993</v>
      </c>
      <c r="U1641" s="81">
        <f t="shared" si="188"/>
        <v>0</v>
      </c>
      <c r="V1641" s="81">
        <f t="shared" si="189"/>
        <v>0</v>
      </c>
    </row>
    <row r="1642" spans="1:22" x14ac:dyDescent="0.25">
      <c r="A1642" s="51" t="s">
        <v>4793</v>
      </c>
      <c r="B1642" s="92" t="s">
        <v>2558</v>
      </c>
      <c r="C1642" s="77" t="s">
        <v>123</v>
      </c>
      <c r="D1642" s="78">
        <v>261000</v>
      </c>
      <c r="E1642" s="79" t="s">
        <v>653</v>
      </c>
      <c r="F1642" s="80" t="s">
        <v>125</v>
      </c>
      <c r="G1642" s="101">
        <v>803.42</v>
      </c>
      <c r="H1642" s="81">
        <v>803.42</v>
      </c>
      <c r="I1642" s="116">
        <v>5.47</v>
      </c>
      <c r="J1642" s="81">
        <v>4.57</v>
      </c>
      <c r="K1642" s="116">
        <v>7.98</v>
      </c>
      <c r="L1642" s="81">
        <v>6.67</v>
      </c>
      <c r="M1642" s="81">
        <f>TRUNC(((J1642*G1642)+(L1642*G1642)),2)</f>
        <v>9030.44</v>
      </c>
      <c r="N1642" s="81">
        <f>TRUNC(((J1642*H1642)+(L1642*H1642)),2)</f>
        <v>9030.44</v>
      </c>
      <c r="O1642" s="38"/>
      <c r="P1642" s="81">
        <v>5.47</v>
      </c>
      <c r="Q1642" s="81">
        <v>7.98</v>
      </c>
      <c r="R1642" s="81">
        <v>10805.99</v>
      </c>
      <c r="S1642" s="81">
        <v>10805.99</v>
      </c>
      <c r="T1642" s="64">
        <f t="shared" si="185"/>
        <v>-1775.5499999999993</v>
      </c>
      <c r="U1642" s="81">
        <f t="shared" si="188"/>
        <v>3671.62</v>
      </c>
      <c r="V1642" s="81">
        <f t="shared" si="189"/>
        <v>5358.81</v>
      </c>
    </row>
    <row r="1643" spans="1:22" x14ac:dyDescent="0.25">
      <c r="A1643" s="51" t="s">
        <v>4794</v>
      </c>
      <c r="B1643" s="91" t="s">
        <v>2559</v>
      </c>
      <c r="C1643" s="95"/>
      <c r="D1643" s="95"/>
      <c r="E1643" s="74" t="s">
        <v>80</v>
      </c>
      <c r="F1643" s="95"/>
      <c r="G1643" s="100"/>
      <c r="H1643" s="75"/>
      <c r="I1643" s="115"/>
      <c r="J1643" s="75"/>
      <c r="K1643" s="115"/>
      <c r="L1643" s="75"/>
      <c r="M1643" s="76">
        <f>SUM(M1644:M1653)</f>
        <v>79239.759999999995</v>
      </c>
      <c r="N1643" s="76">
        <f>SUM(N1644:N1653)</f>
        <v>79239.759999999995</v>
      </c>
      <c r="O1643" s="38"/>
      <c r="P1643" s="75"/>
      <c r="Q1643" s="75"/>
      <c r="R1643" s="76">
        <v>94774.73</v>
      </c>
      <c r="S1643" s="76">
        <v>94774.73</v>
      </c>
      <c r="T1643" s="64">
        <f t="shared" si="185"/>
        <v>-15534.970000000001</v>
      </c>
      <c r="U1643" s="81">
        <f t="shared" si="188"/>
        <v>0</v>
      </c>
      <c r="V1643" s="81">
        <f t="shared" si="189"/>
        <v>0</v>
      </c>
    </row>
    <row r="1644" spans="1:22" ht="36" x14ac:dyDescent="0.3">
      <c r="A1644" s="51" t="s">
        <v>4795</v>
      </c>
      <c r="B1644" s="92" t="s">
        <v>2560</v>
      </c>
      <c r="C1644" s="77" t="s">
        <v>274</v>
      </c>
      <c r="D1644" s="86" t="s">
        <v>2561</v>
      </c>
      <c r="E1644" s="79" t="s">
        <v>2562</v>
      </c>
      <c r="F1644" s="80" t="s">
        <v>120</v>
      </c>
      <c r="G1644" s="101">
        <v>25</v>
      </c>
      <c r="H1644" s="81">
        <v>25</v>
      </c>
      <c r="I1644" s="116">
        <v>44.83</v>
      </c>
      <c r="J1644" s="81">
        <v>37.479999999999997</v>
      </c>
      <c r="K1644" s="116">
        <v>12.04</v>
      </c>
      <c r="L1644" s="81">
        <v>10.06</v>
      </c>
      <c r="M1644" s="81">
        <f t="shared" ref="M1644:M1653" si="190">TRUNC(((J1644*G1644)+(L1644*G1644)),2)</f>
        <v>1188.5</v>
      </c>
      <c r="N1644" s="81">
        <f t="shared" ref="N1644:N1653" si="191">TRUNC(((J1644*H1644)+(L1644*H1644)),2)</f>
        <v>1188.5</v>
      </c>
      <c r="O1644" s="48"/>
      <c r="P1644" s="81">
        <v>44.83</v>
      </c>
      <c r="Q1644" s="81">
        <v>12.04</v>
      </c>
      <c r="R1644" s="81">
        <v>1421.75</v>
      </c>
      <c r="S1644" s="81">
        <v>1421.75</v>
      </c>
      <c r="T1644" s="64">
        <f t="shared" si="185"/>
        <v>-233.25</v>
      </c>
      <c r="U1644" s="81">
        <f t="shared" si="188"/>
        <v>937</v>
      </c>
      <c r="V1644" s="81">
        <f t="shared" si="189"/>
        <v>251.5</v>
      </c>
    </row>
    <row r="1645" spans="1:22" ht="24" x14ac:dyDescent="0.3">
      <c r="A1645" s="51" t="s">
        <v>4796</v>
      </c>
      <c r="B1645" s="92" t="s">
        <v>2563</v>
      </c>
      <c r="C1645" s="77" t="s">
        <v>274</v>
      </c>
      <c r="D1645" s="86" t="s">
        <v>679</v>
      </c>
      <c r="E1645" s="79" t="s">
        <v>680</v>
      </c>
      <c r="F1645" s="80" t="s">
        <v>120</v>
      </c>
      <c r="G1645" s="101">
        <v>27</v>
      </c>
      <c r="H1645" s="81">
        <v>27</v>
      </c>
      <c r="I1645" s="116">
        <v>94.86</v>
      </c>
      <c r="J1645" s="81">
        <v>79.31</v>
      </c>
      <c r="K1645" s="116">
        <v>0</v>
      </c>
      <c r="L1645" s="81">
        <v>0</v>
      </c>
      <c r="M1645" s="81">
        <f t="shared" si="190"/>
        <v>2141.37</v>
      </c>
      <c r="N1645" s="81">
        <f t="shared" si="191"/>
        <v>2141.37</v>
      </c>
      <c r="O1645" s="48"/>
      <c r="P1645" s="81">
        <v>94.86</v>
      </c>
      <c r="Q1645" s="81">
        <v>0</v>
      </c>
      <c r="R1645" s="81">
        <v>2561.2199999999998</v>
      </c>
      <c r="S1645" s="81">
        <v>2561.2199999999998</v>
      </c>
      <c r="T1645" s="64">
        <f t="shared" si="185"/>
        <v>-419.84999999999991</v>
      </c>
      <c r="U1645" s="81">
        <f t="shared" si="188"/>
        <v>2141.37</v>
      </c>
      <c r="V1645" s="81">
        <f t="shared" si="189"/>
        <v>0</v>
      </c>
    </row>
    <row r="1646" spans="1:22" x14ac:dyDescent="0.25">
      <c r="A1646" s="51" t="s">
        <v>4797</v>
      </c>
      <c r="B1646" s="92" t="s">
        <v>2564</v>
      </c>
      <c r="C1646" s="77" t="s">
        <v>274</v>
      </c>
      <c r="D1646" s="86" t="s">
        <v>2565</v>
      </c>
      <c r="E1646" s="79" t="s">
        <v>2566</v>
      </c>
      <c r="F1646" s="80" t="s">
        <v>120</v>
      </c>
      <c r="G1646" s="101">
        <v>8</v>
      </c>
      <c r="H1646" s="81">
        <v>8</v>
      </c>
      <c r="I1646" s="116">
        <v>27.83</v>
      </c>
      <c r="J1646" s="81">
        <v>23.26</v>
      </c>
      <c r="K1646" s="116">
        <v>1.2</v>
      </c>
      <c r="L1646" s="81">
        <v>1</v>
      </c>
      <c r="M1646" s="81">
        <f t="shared" si="190"/>
        <v>194.08</v>
      </c>
      <c r="N1646" s="81">
        <f t="shared" si="191"/>
        <v>194.08</v>
      </c>
      <c r="O1646" s="38"/>
      <c r="P1646" s="81">
        <v>27.83</v>
      </c>
      <c r="Q1646" s="81">
        <v>1.2</v>
      </c>
      <c r="R1646" s="81">
        <v>232.24</v>
      </c>
      <c r="S1646" s="81">
        <v>232.24</v>
      </c>
      <c r="T1646" s="64">
        <f t="shared" si="185"/>
        <v>-38.159999999999997</v>
      </c>
      <c r="U1646" s="81">
        <f t="shared" si="188"/>
        <v>186.08</v>
      </c>
      <c r="V1646" s="81">
        <f t="shared" si="189"/>
        <v>8</v>
      </c>
    </row>
    <row r="1647" spans="1:22" ht="24" x14ac:dyDescent="0.3">
      <c r="A1647" s="51" t="s">
        <v>4798</v>
      </c>
      <c r="B1647" s="92" t="s">
        <v>2567</v>
      </c>
      <c r="C1647" s="77" t="s">
        <v>274</v>
      </c>
      <c r="D1647" s="86" t="s">
        <v>2568</v>
      </c>
      <c r="E1647" s="82" t="s">
        <v>3152</v>
      </c>
      <c r="F1647" s="80" t="s">
        <v>120</v>
      </c>
      <c r="G1647" s="101">
        <v>40</v>
      </c>
      <c r="H1647" s="81">
        <v>40</v>
      </c>
      <c r="I1647" s="116">
        <v>2.94</v>
      </c>
      <c r="J1647" s="81">
        <v>2.4500000000000002</v>
      </c>
      <c r="K1647" s="116">
        <v>1.78</v>
      </c>
      <c r="L1647" s="81">
        <v>1.48</v>
      </c>
      <c r="M1647" s="81">
        <f t="shared" si="190"/>
        <v>157.19999999999999</v>
      </c>
      <c r="N1647" s="81">
        <f t="shared" si="191"/>
        <v>157.19999999999999</v>
      </c>
      <c r="O1647" s="48"/>
      <c r="P1647" s="81">
        <v>2.94</v>
      </c>
      <c r="Q1647" s="81">
        <v>1.78</v>
      </c>
      <c r="R1647" s="81">
        <v>188.8</v>
      </c>
      <c r="S1647" s="81">
        <v>188.8</v>
      </c>
      <c r="T1647" s="64">
        <f t="shared" si="185"/>
        <v>-31.600000000000023</v>
      </c>
      <c r="U1647" s="81">
        <f t="shared" si="188"/>
        <v>98</v>
      </c>
      <c r="V1647" s="81">
        <f t="shared" si="189"/>
        <v>59.2</v>
      </c>
    </row>
    <row r="1648" spans="1:22" ht="24" x14ac:dyDescent="0.3">
      <c r="A1648" s="51" t="s">
        <v>4799</v>
      </c>
      <c r="B1648" s="92" t="s">
        <v>2569</v>
      </c>
      <c r="C1648" s="77" t="s">
        <v>194</v>
      </c>
      <c r="D1648" s="78">
        <v>102513</v>
      </c>
      <c r="E1648" s="82" t="s">
        <v>3153</v>
      </c>
      <c r="F1648" s="80" t="s">
        <v>125</v>
      </c>
      <c r="G1648" s="101">
        <v>1</v>
      </c>
      <c r="H1648" s="81">
        <v>1</v>
      </c>
      <c r="I1648" s="116">
        <v>19.420000000000002</v>
      </c>
      <c r="J1648" s="81">
        <v>16.23</v>
      </c>
      <c r="K1648" s="116">
        <v>27.05</v>
      </c>
      <c r="L1648" s="81">
        <v>22.61</v>
      </c>
      <c r="M1648" s="81">
        <f t="shared" si="190"/>
        <v>38.840000000000003</v>
      </c>
      <c r="N1648" s="81">
        <f t="shared" si="191"/>
        <v>38.840000000000003</v>
      </c>
      <c r="O1648" s="48"/>
      <c r="P1648" s="81">
        <v>19.420000000000002</v>
      </c>
      <c r="Q1648" s="81">
        <v>27.05</v>
      </c>
      <c r="R1648" s="81">
        <v>46.47</v>
      </c>
      <c r="S1648" s="81">
        <v>46.47</v>
      </c>
      <c r="T1648" s="64">
        <f t="shared" si="185"/>
        <v>-7.6299999999999955</v>
      </c>
      <c r="U1648" s="81">
        <f t="shared" si="188"/>
        <v>16.23</v>
      </c>
      <c r="V1648" s="81">
        <f t="shared" si="189"/>
        <v>22.61</v>
      </c>
    </row>
    <row r="1649" spans="1:22" x14ac:dyDescent="0.25">
      <c r="A1649" s="51" t="s">
        <v>4800</v>
      </c>
      <c r="B1649" s="92" t="s">
        <v>2570</v>
      </c>
      <c r="C1649" s="77" t="s">
        <v>123</v>
      </c>
      <c r="D1649" s="78">
        <v>271608</v>
      </c>
      <c r="E1649" s="79" t="s">
        <v>668</v>
      </c>
      <c r="F1649" s="80" t="s">
        <v>125</v>
      </c>
      <c r="G1649" s="101">
        <v>3.13</v>
      </c>
      <c r="H1649" s="81">
        <v>3.13</v>
      </c>
      <c r="I1649" s="116">
        <v>452.58</v>
      </c>
      <c r="J1649" s="81">
        <v>378.4</v>
      </c>
      <c r="K1649" s="116">
        <v>51.41</v>
      </c>
      <c r="L1649" s="81">
        <v>42.98</v>
      </c>
      <c r="M1649" s="81">
        <f t="shared" si="190"/>
        <v>1318.91</v>
      </c>
      <c r="N1649" s="81">
        <f t="shared" si="191"/>
        <v>1318.91</v>
      </c>
      <c r="O1649" s="38"/>
      <c r="P1649" s="81">
        <v>452.58</v>
      </c>
      <c r="Q1649" s="81">
        <v>51.41</v>
      </c>
      <c r="R1649" s="81">
        <v>1577.48</v>
      </c>
      <c r="S1649" s="81">
        <v>1577.48</v>
      </c>
      <c r="T1649" s="64">
        <f t="shared" si="185"/>
        <v>-258.56999999999994</v>
      </c>
      <c r="U1649" s="81">
        <f t="shared" si="188"/>
        <v>1184.3900000000001</v>
      </c>
      <c r="V1649" s="81">
        <f t="shared" si="189"/>
        <v>134.52000000000001</v>
      </c>
    </row>
    <row r="1650" spans="1:22" x14ac:dyDescent="0.3">
      <c r="A1650" s="51" t="s">
        <v>4801</v>
      </c>
      <c r="B1650" s="92" t="s">
        <v>2571</v>
      </c>
      <c r="C1650" s="77" t="s">
        <v>274</v>
      </c>
      <c r="D1650" s="86" t="s">
        <v>670</v>
      </c>
      <c r="E1650" s="79" t="s">
        <v>671</v>
      </c>
      <c r="F1650" s="80" t="s">
        <v>125</v>
      </c>
      <c r="G1650" s="101">
        <v>6.3</v>
      </c>
      <c r="H1650" s="81">
        <v>6.3</v>
      </c>
      <c r="I1650" s="116">
        <v>386.78</v>
      </c>
      <c r="J1650" s="81">
        <v>323.38</v>
      </c>
      <c r="K1650" s="116">
        <v>58.65</v>
      </c>
      <c r="L1650" s="81">
        <v>49.03</v>
      </c>
      <c r="M1650" s="81">
        <f t="shared" si="190"/>
        <v>2346.1799999999998</v>
      </c>
      <c r="N1650" s="81">
        <f t="shared" si="191"/>
        <v>2346.1799999999998</v>
      </c>
      <c r="O1650" s="48"/>
      <c r="P1650" s="81">
        <v>386.78</v>
      </c>
      <c r="Q1650" s="81">
        <v>58.65</v>
      </c>
      <c r="R1650" s="81">
        <v>2806.2</v>
      </c>
      <c r="S1650" s="81">
        <v>2806.2</v>
      </c>
      <c r="T1650" s="64">
        <f t="shared" si="185"/>
        <v>-460.02</v>
      </c>
      <c r="U1650" s="81">
        <f t="shared" si="188"/>
        <v>2037.29</v>
      </c>
      <c r="V1650" s="81">
        <f t="shared" si="189"/>
        <v>308.88</v>
      </c>
    </row>
    <row r="1651" spans="1:22" ht="24" x14ac:dyDescent="0.3">
      <c r="A1651" s="51" t="s">
        <v>4802</v>
      </c>
      <c r="B1651" s="92" t="s">
        <v>2572</v>
      </c>
      <c r="C1651" s="77" t="s">
        <v>274</v>
      </c>
      <c r="D1651" s="86" t="s">
        <v>2573</v>
      </c>
      <c r="E1651" s="79" t="s">
        <v>2574</v>
      </c>
      <c r="F1651" s="80" t="s">
        <v>120</v>
      </c>
      <c r="G1651" s="101">
        <v>14</v>
      </c>
      <c r="H1651" s="81">
        <v>14</v>
      </c>
      <c r="I1651" s="116">
        <v>1079.75</v>
      </c>
      <c r="J1651" s="81">
        <v>902.77</v>
      </c>
      <c r="K1651" s="116">
        <v>881.49</v>
      </c>
      <c r="L1651" s="81">
        <v>737.01</v>
      </c>
      <c r="M1651" s="81">
        <f t="shared" si="190"/>
        <v>22956.92</v>
      </c>
      <c r="N1651" s="81">
        <f t="shared" si="191"/>
        <v>22956.92</v>
      </c>
      <c r="O1651" s="48"/>
      <c r="P1651" s="81">
        <v>1079.75</v>
      </c>
      <c r="Q1651" s="81">
        <v>881.49</v>
      </c>
      <c r="R1651" s="81">
        <v>27457.360000000001</v>
      </c>
      <c r="S1651" s="81">
        <v>27457.360000000001</v>
      </c>
      <c r="T1651" s="64">
        <f t="shared" si="185"/>
        <v>-4500.4400000000023</v>
      </c>
      <c r="U1651" s="81">
        <f t="shared" si="188"/>
        <v>12638.78</v>
      </c>
      <c r="V1651" s="81">
        <f t="shared" si="189"/>
        <v>10318.14</v>
      </c>
    </row>
    <row r="1652" spans="1:22" ht="24" x14ac:dyDescent="0.3">
      <c r="A1652" s="51" t="s">
        <v>4803</v>
      </c>
      <c r="B1652" s="92" t="s">
        <v>2575</v>
      </c>
      <c r="C1652" s="77" t="s">
        <v>274</v>
      </c>
      <c r="D1652" s="86" t="s">
        <v>2576</v>
      </c>
      <c r="E1652" s="82" t="s">
        <v>3154</v>
      </c>
      <c r="F1652" s="80" t="s">
        <v>120</v>
      </c>
      <c r="G1652" s="101">
        <v>1</v>
      </c>
      <c r="H1652" s="81">
        <v>1</v>
      </c>
      <c r="I1652" s="116">
        <v>57930</v>
      </c>
      <c r="J1652" s="81">
        <v>48435.27</v>
      </c>
      <c r="K1652" s="116">
        <v>0</v>
      </c>
      <c r="L1652" s="81">
        <v>0</v>
      </c>
      <c r="M1652" s="81">
        <f t="shared" si="190"/>
        <v>48435.27</v>
      </c>
      <c r="N1652" s="81">
        <f t="shared" si="191"/>
        <v>48435.27</v>
      </c>
      <c r="O1652" s="48"/>
      <c r="P1652" s="81">
        <v>57930</v>
      </c>
      <c r="Q1652" s="81">
        <v>0</v>
      </c>
      <c r="R1652" s="81">
        <v>57930</v>
      </c>
      <c r="S1652" s="81">
        <v>57930</v>
      </c>
      <c r="T1652" s="64">
        <f t="shared" si="185"/>
        <v>-9494.7300000000032</v>
      </c>
      <c r="U1652" s="81">
        <f t="shared" si="188"/>
        <v>48435.27</v>
      </c>
      <c r="V1652" s="81">
        <f t="shared" si="189"/>
        <v>0</v>
      </c>
    </row>
    <row r="1653" spans="1:22" ht="24" x14ac:dyDescent="0.3">
      <c r="A1653" s="51" t="s">
        <v>4804</v>
      </c>
      <c r="B1653" s="92" t="s">
        <v>2577</v>
      </c>
      <c r="C1653" s="77" t="s">
        <v>274</v>
      </c>
      <c r="D1653" s="86" t="s">
        <v>1676</v>
      </c>
      <c r="E1653" s="82" t="s">
        <v>3155</v>
      </c>
      <c r="F1653" s="80" t="s">
        <v>120</v>
      </c>
      <c r="G1653" s="101">
        <v>7</v>
      </c>
      <c r="H1653" s="81">
        <v>7</v>
      </c>
      <c r="I1653" s="116">
        <v>49.14</v>
      </c>
      <c r="J1653" s="81">
        <v>41.08</v>
      </c>
      <c r="K1653" s="116">
        <v>29.89</v>
      </c>
      <c r="L1653" s="81">
        <v>24.99</v>
      </c>
      <c r="M1653" s="81">
        <f t="shared" si="190"/>
        <v>462.49</v>
      </c>
      <c r="N1653" s="81">
        <f t="shared" si="191"/>
        <v>462.49</v>
      </c>
      <c r="O1653" s="48"/>
      <c r="P1653" s="81">
        <v>49.14</v>
      </c>
      <c r="Q1653" s="81">
        <v>29.89</v>
      </c>
      <c r="R1653" s="81">
        <v>553.21</v>
      </c>
      <c r="S1653" s="81">
        <v>553.21</v>
      </c>
      <c r="T1653" s="64">
        <f t="shared" si="185"/>
        <v>-90.720000000000027</v>
      </c>
      <c r="U1653" s="81">
        <f t="shared" si="188"/>
        <v>287.56</v>
      </c>
      <c r="V1653" s="81">
        <f t="shared" si="189"/>
        <v>174.93</v>
      </c>
    </row>
    <row r="1654" spans="1:22" x14ac:dyDescent="0.25">
      <c r="A1654" s="51" t="s">
        <v>4805</v>
      </c>
      <c r="B1654" s="90">
        <v>20</v>
      </c>
      <c r="C1654" s="96"/>
      <c r="D1654" s="96"/>
      <c r="E1654" s="69" t="s">
        <v>22</v>
      </c>
      <c r="F1654" s="70" t="s">
        <v>120</v>
      </c>
      <c r="G1654" s="99">
        <v>1</v>
      </c>
      <c r="H1654" s="72"/>
      <c r="I1654" s="115"/>
      <c r="J1654" s="72"/>
      <c r="K1654" s="115"/>
      <c r="L1654" s="72"/>
      <c r="M1654" s="71">
        <f>M1655+M1657+M1659+M1662+M1670+M1679+M1681+M1684+M1688+M1692</f>
        <v>42971.51</v>
      </c>
      <c r="N1654" s="71">
        <f>N1655+N1657+N1659+N1662+N1670+N1679+N1681+N1684+N1688+N1692</f>
        <v>42971.51</v>
      </c>
      <c r="O1654" s="38"/>
      <c r="P1654" s="72"/>
      <c r="Q1654" s="72"/>
      <c r="R1654" s="71">
        <v>51431.11</v>
      </c>
      <c r="S1654" s="71">
        <v>51431.11</v>
      </c>
      <c r="T1654" s="64">
        <f t="shared" si="185"/>
        <v>-8459.5999999999985</v>
      </c>
      <c r="U1654" s="81">
        <f t="shared" si="188"/>
        <v>0</v>
      </c>
      <c r="V1654" s="81">
        <f t="shared" si="189"/>
        <v>0</v>
      </c>
    </row>
    <row r="1655" spans="1:22" x14ac:dyDescent="0.25">
      <c r="A1655" s="51" t="s">
        <v>4806</v>
      </c>
      <c r="B1655" s="91" t="s">
        <v>2578</v>
      </c>
      <c r="C1655" s="95"/>
      <c r="D1655" s="95"/>
      <c r="E1655" s="74" t="s">
        <v>36</v>
      </c>
      <c r="F1655" s="95"/>
      <c r="G1655" s="100"/>
      <c r="H1655" s="75"/>
      <c r="I1655" s="115"/>
      <c r="J1655" s="75"/>
      <c r="K1655" s="115"/>
      <c r="L1655" s="75"/>
      <c r="M1655" s="76">
        <f>M1656</f>
        <v>201.71</v>
      </c>
      <c r="N1655" s="76">
        <f>N1656</f>
        <v>201.71</v>
      </c>
      <c r="O1655" s="38"/>
      <c r="P1655" s="75"/>
      <c r="Q1655" s="75"/>
      <c r="R1655" s="76">
        <v>241.27</v>
      </c>
      <c r="S1655" s="76">
        <v>241.27</v>
      </c>
      <c r="T1655" s="64">
        <f t="shared" si="185"/>
        <v>-39.56</v>
      </c>
      <c r="U1655" s="81">
        <f t="shared" si="188"/>
        <v>0</v>
      </c>
      <c r="V1655" s="81">
        <f t="shared" si="189"/>
        <v>0</v>
      </c>
    </row>
    <row r="1656" spans="1:22" x14ac:dyDescent="0.3">
      <c r="A1656" s="51" t="s">
        <v>4807</v>
      </c>
      <c r="B1656" s="92" t="s">
        <v>2579</v>
      </c>
      <c r="C1656" s="77" t="s">
        <v>123</v>
      </c>
      <c r="D1656" s="78">
        <v>20121</v>
      </c>
      <c r="E1656" s="79" t="s">
        <v>683</v>
      </c>
      <c r="F1656" s="80" t="s">
        <v>160</v>
      </c>
      <c r="G1656" s="101">
        <v>1.49</v>
      </c>
      <c r="H1656" s="81">
        <v>1.49</v>
      </c>
      <c r="I1656" s="116">
        <v>0</v>
      </c>
      <c r="J1656" s="81">
        <v>0</v>
      </c>
      <c r="K1656" s="116">
        <v>161.93</v>
      </c>
      <c r="L1656" s="81">
        <v>135.38</v>
      </c>
      <c r="M1656" s="81">
        <f>TRUNC(((J1656*G1656)+(L1656*G1656)),2)</f>
        <v>201.71</v>
      </c>
      <c r="N1656" s="81">
        <f>TRUNC(((J1656*H1656)+(L1656*H1656)),2)</f>
        <v>201.71</v>
      </c>
      <c r="O1656" s="48"/>
      <c r="P1656" s="81">
        <v>0</v>
      </c>
      <c r="Q1656" s="81">
        <v>161.93</v>
      </c>
      <c r="R1656" s="81">
        <v>241.27</v>
      </c>
      <c r="S1656" s="81">
        <v>241.27</v>
      </c>
      <c r="T1656" s="64">
        <f t="shared" si="185"/>
        <v>-39.56</v>
      </c>
      <c r="U1656" s="81">
        <f t="shared" si="188"/>
        <v>0</v>
      </c>
      <c r="V1656" s="81">
        <f t="shared" si="189"/>
        <v>201.71</v>
      </c>
    </row>
    <row r="1657" spans="1:22" x14ac:dyDescent="0.25">
      <c r="A1657" s="51" t="s">
        <v>4808</v>
      </c>
      <c r="B1657" s="91" t="s">
        <v>2580</v>
      </c>
      <c r="C1657" s="95"/>
      <c r="D1657" s="95"/>
      <c r="E1657" s="74" t="s">
        <v>38</v>
      </c>
      <c r="F1657" s="95"/>
      <c r="G1657" s="100"/>
      <c r="H1657" s="75"/>
      <c r="I1657" s="115"/>
      <c r="J1657" s="75"/>
      <c r="K1657" s="115"/>
      <c r="L1657" s="75"/>
      <c r="M1657" s="76">
        <f>M1658</f>
        <v>54.71</v>
      </c>
      <c r="N1657" s="76">
        <f>N1658</f>
        <v>54.71</v>
      </c>
      <c r="O1657" s="38"/>
      <c r="P1657" s="75"/>
      <c r="Q1657" s="75"/>
      <c r="R1657" s="76">
        <v>65.45</v>
      </c>
      <c r="S1657" s="76">
        <v>65.45</v>
      </c>
      <c r="T1657" s="64">
        <f t="shared" si="185"/>
        <v>-10.740000000000002</v>
      </c>
      <c r="U1657" s="81">
        <f t="shared" si="188"/>
        <v>0</v>
      </c>
      <c r="V1657" s="81">
        <f t="shared" si="189"/>
        <v>0</v>
      </c>
    </row>
    <row r="1658" spans="1:22" x14ac:dyDescent="0.25">
      <c r="A1658" s="51" t="s">
        <v>4809</v>
      </c>
      <c r="B1658" s="92" t="s">
        <v>2581</v>
      </c>
      <c r="C1658" s="77" t="s">
        <v>123</v>
      </c>
      <c r="D1658" s="78">
        <v>30101</v>
      </c>
      <c r="E1658" s="79" t="s">
        <v>188</v>
      </c>
      <c r="F1658" s="80" t="s">
        <v>160</v>
      </c>
      <c r="G1658" s="101">
        <v>1.49</v>
      </c>
      <c r="H1658" s="81">
        <v>1.49</v>
      </c>
      <c r="I1658" s="116">
        <v>34.33</v>
      </c>
      <c r="J1658" s="81">
        <v>28.7</v>
      </c>
      <c r="K1658" s="116">
        <v>9.6</v>
      </c>
      <c r="L1658" s="81">
        <v>8.02</v>
      </c>
      <c r="M1658" s="81">
        <f>TRUNC(((J1658*G1658)+(L1658*G1658)),2)</f>
        <v>54.71</v>
      </c>
      <c r="N1658" s="81">
        <f>TRUNC(((J1658*H1658)+(L1658*H1658)),2)</f>
        <v>54.71</v>
      </c>
      <c r="O1658" s="38"/>
      <c r="P1658" s="81">
        <v>34.33</v>
      </c>
      <c r="Q1658" s="81">
        <v>9.6</v>
      </c>
      <c r="R1658" s="81">
        <v>65.45</v>
      </c>
      <c r="S1658" s="81">
        <v>65.45</v>
      </c>
      <c r="T1658" s="64">
        <f t="shared" si="185"/>
        <v>-10.740000000000002</v>
      </c>
      <c r="U1658" s="81">
        <f t="shared" si="188"/>
        <v>42.76</v>
      </c>
      <c r="V1658" s="81">
        <f t="shared" si="189"/>
        <v>11.94</v>
      </c>
    </row>
    <row r="1659" spans="1:22" x14ac:dyDescent="0.25">
      <c r="A1659" s="51" t="s">
        <v>4810</v>
      </c>
      <c r="B1659" s="91" t="s">
        <v>2582</v>
      </c>
      <c r="C1659" s="95"/>
      <c r="D1659" s="95"/>
      <c r="E1659" s="74" t="s">
        <v>40</v>
      </c>
      <c r="F1659" s="95"/>
      <c r="G1659" s="100"/>
      <c r="H1659" s="75"/>
      <c r="I1659" s="115"/>
      <c r="J1659" s="75"/>
      <c r="K1659" s="115"/>
      <c r="L1659" s="75"/>
      <c r="M1659" s="76">
        <f>SUM(M1660:M1661)</f>
        <v>351.89</v>
      </c>
      <c r="N1659" s="76">
        <f>SUM(N1660:N1661)</f>
        <v>351.89</v>
      </c>
      <c r="O1659" s="38"/>
      <c r="P1659" s="75"/>
      <c r="Q1659" s="75"/>
      <c r="R1659" s="76">
        <v>422.13</v>
      </c>
      <c r="S1659" s="76">
        <v>422.13</v>
      </c>
      <c r="T1659" s="64">
        <f t="shared" si="185"/>
        <v>-70.240000000000009</v>
      </c>
      <c r="U1659" s="81">
        <f t="shared" si="188"/>
        <v>0</v>
      </c>
      <c r="V1659" s="81">
        <f t="shared" si="189"/>
        <v>0</v>
      </c>
    </row>
    <row r="1660" spans="1:22" ht="24" x14ac:dyDescent="0.3">
      <c r="A1660" s="51" t="s">
        <v>4811</v>
      </c>
      <c r="B1660" s="92" t="s">
        <v>2583</v>
      </c>
      <c r="C1660" s="77" t="s">
        <v>123</v>
      </c>
      <c r="D1660" s="78">
        <v>41140</v>
      </c>
      <c r="E1660" s="79" t="s">
        <v>2584</v>
      </c>
      <c r="F1660" s="80" t="s">
        <v>125</v>
      </c>
      <c r="G1660" s="101">
        <v>71.67</v>
      </c>
      <c r="H1660" s="81">
        <v>71.67</v>
      </c>
      <c r="I1660" s="116">
        <v>0</v>
      </c>
      <c r="J1660" s="81">
        <v>0</v>
      </c>
      <c r="K1660" s="116">
        <v>2.72</v>
      </c>
      <c r="L1660" s="81">
        <v>2.27</v>
      </c>
      <c r="M1660" s="81">
        <f>TRUNC(((J1660*G1660)+(L1660*G1660)),2)</f>
        <v>162.69</v>
      </c>
      <c r="N1660" s="81">
        <f>TRUNC(((J1660*H1660)+(L1660*H1660)),2)</f>
        <v>162.69</v>
      </c>
      <c r="O1660" s="48"/>
      <c r="P1660" s="81">
        <v>0</v>
      </c>
      <c r="Q1660" s="81">
        <v>2.72</v>
      </c>
      <c r="R1660" s="81">
        <v>194.94</v>
      </c>
      <c r="S1660" s="81">
        <v>194.94</v>
      </c>
      <c r="T1660" s="64">
        <f t="shared" si="185"/>
        <v>-32.25</v>
      </c>
      <c r="U1660" s="81">
        <f t="shared" si="188"/>
        <v>0</v>
      </c>
      <c r="V1660" s="81">
        <f t="shared" si="189"/>
        <v>162.69</v>
      </c>
    </row>
    <row r="1661" spans="1:22" ht="24" x14ac:dyDescent="0.3">
      <c r="A1661" s="51" t="s">
        <v>4812</v>
      </c>
      <c r="B1661" s="92" t="s">
        <v>2585</v>
      </c>
      <c r="C1661" s="77" t="s">
        <v>194</v>
      </c>
      <c r="D1661" s="78">
        <v>97083</v>
      </c>
      <c r="E1661" s="79" t="s">
        <v>195</v>
      </c>
      <c r="F1661" s="80" t="s">
        <v>125</v>
      </c>
      <c r="G1661" s="101">
        <v>71.67</v>
      </c>
      <c r="H1661" s="81">
        <v>71.67</v>
      </c>
      <c r="I1661" s="116">
        <v>0.91</v>
      </c>
      <c r="J1661" s="81">
        <v>0.76</v>
      </c>
      <c r="K1661" s="116">
        <v>2.2599999999999998</v>
      </c>
      <c r="L1661" s="81">
        <v>1.88</v>
      </c>
      <c r="M1661" s="81">
        <f>TRUNC(((J1661*G1661)+(L1661*G1661)),2)</f>
        <v>189.2</v>
      </c>
      <c r="N1661" s="81">
        <f>TRUNC(((J1661*H1661)+(L1661*H1661)),2)</f>
        <v>189.2</v>
      </c>
      <c r="O1661" s="48"/>
      <c r="P1661" s="81">
        <v>0.91</v>
      </c>
      <c r="Q1661" s="81">
        <v>2.2599999999999998</v>
      </c>
      <c r="R1661" s="81">
        <v>227.19</v>
      </c>
      <c r="S1661" s="81">
        <v>227.19</v>
      </c>
      <c r="T1661" s="64">
        <f t="shared" si="185"/>
        <v>-37.990000000000009</v>
      </c>
      <c r="U1661" s="81">
        <f t="shared" si="188"/>
        <v>54.46</v>
      </c>
      <c r="V1661" s="81">
        <f t="shared" si="189"/>
        <v>134.72999999999999</v>
      </c>
    </row>
    <row r="1662" spans="1:22" x14ac:dyDescent="0.25">
      <c r="A1662" s="51" t="s">
        <v>4813</v>
      </c>
      <c r="B1662" s="91" t="s">
        <v>2586</v>
      </c>
      <c r="C1662" s="95"/>
      <c r="D1662" s="95"/>
      <c r="E1662" s="74" t="s">
        <v>42</v>
      </c>
      <c r="F1662" s="95"/>
      <c r="G1662" s="100"/>
      <c r="H1662" s="75"/>
      <c r="I1662" s="115"/>
      <c r="J1662" s="75"/>
      <c r="K1662" s="115"/>
      <c r="L1662" s="75"/>
      <c r="M1662" s="76">
        <f>M1663</f>
        <v>3211.1900000000005</v>
      </c>
      <c r="N1662" s="76">
        <f>N1663</f>
        <v>3211.1900000000005</v>
      </c>
      <c r="O1662" s="38"/>
      <c r="P1662" s="75"/>
      <c r="Q1662" s="75"/>
      <c r="R1662" s="76">
        <v>3841.22</v>
      </c>
      <c r="S1662" s="76">
        <v>3841.22</v>
      </c>
      <c r="T1662" s="64">
        <f t="shared" si="185"/>
        <v>-630.02999999999929</v>
      </c>
      <c r="U1662" s="81">
        <f t="shared" si="188"/>
        <v>0</v>
      </c>
      <c r="V1662" s="81">
        <f t="shared" si="189"/>
        <v>0</v>
      </c>
    </row>
    <row r="1663" spans="1:22" x14ac:dyDescent="0.25">
      <c r="A1663" s="51" t="s">
        <v>4814</v>
      </c>
      <c r="B1663" s="93" t="s">
        <v>2587</v>
      </c>
      <c r="C1663" s="97"/>
      <c r="D1663" s="97"/>
      <c r="E1663" s="83" t="s">
        <v>2588</v>
      </c>
      <c r="F1663" s="97"/>
      <c r="G1663" s="102"/>
      <c r="H1663" s="84"/>
      <c r="I1663" s="115"/>
      <c r="J1663" s="84"/>
      <c r="K1663" s="115"/>
      <c r="L1663" s="84"/>
      <c r="M1663" s="85">
        <f>SUM(M1664:M1669)</f>
        <v>3211.1900000000005</v>
      </c>
      <c r="N1663" s="85">
        <f>SUM(N1664:N1669)</f>
        <v>3211.1900000000005</v>
      </c>
      <c r="O1663" s="38"/>
      <c r="P1663" s="84"/>
      <c r="Q1663" s="84"/>
      <c r="R1663" s="85">
        <v>3841.22</v>
      </c>
      <c r="S1663" s="85">
        <v>3841.22</v>
      </c>
      <c r="T1663" s="64">
        <f t="shared" si="185"/>
        <v>-630.02999999999929</v>
      </c>
      <c r="U1663" s="81">
        <f t="shared" si="188"/>
        <v>0</v>
      </c>
      <c r="V1663" s="81">
        <f t="shared" si="189"/>
        <v>0</v>
      </c>
    </row>
    <row r="1664" spans="1:22" x14ac:dyDescent="0.25">
      <c r="A1664" s="51" t="s">
        <v>4815</v>
      </c>
      <c r="B1664" s="92" t="s">
        <v>2589</v>
      </c>
      <c r="C1664" s="77" t="s">
        <v>123</v>
      </c>
      <c r="D1664" s="78">
        <v>52004</v>
      </c>
      <c r="E1664" s="79" t="s">
        <v>742</v>
      </c>
      <c r="F1664" s="80" t="s">
        <v>209</v>
      </c>
      <c r="G1664" s="101">
        <v>107</v>
      </c>
      <c r="H1664" s="81">
        <v>107</v>
      </c>
      <c r="I1664" s="116">
        <v>9.39</v>
      </c>
      <c r="J1664" s="81">
        <v>7.85</v>
      </c>
      <c r="K1664" s="116">
        <v>2.98</v>
      </c>
      <c r="L1664" s="81">
        <v>2.4900000000000002</v>
      </c>
      <c r="M1664" s="81">
        <f t="shared" ref="M1664:M1669" si="192">TRUNC(((J1664*G1664)+(L1664*G1664)),2)</f>
        <v>1106.3800000000001</v>
      </c>
      <c r="N1664" s="81">
        <f t="shared" ref="N1664:N1669" si="193">TRUNC(((J1664*H1664)+(L1664*H1664)),2)</f>
        <v>1106.3800000000001</v>
      </c>
      <c r="O1664" s="38"/>
      <c r="P1664" s="81">
        <v>9.39</v>
      </c>
      <c r="Q1664" s="81">
        <v>2.98</v>
      </c>
      <c r="R1664" s="81">
        <v>1323.59</v>
      </c>
      <c r="S1664" s="81">
        <v>1323.59</v>
      </c>
      <c r="T1664" s="64">
        <f t="shared" si="185"/>
        <v>-217.20999999999981</v>
      </c>
      <c r="U1664" s="81">
        <f t="shared" si="188"/>
        <v>839.95</v>
      </c>
      <c r="V1664" s="81">
        <f t="shared" si="189"/>
        <v>266.43</v>
      </c>
    </row>
    <row r="1665" spans="1:22" x14ac:dyDescent="0.25">
      <c r="A1665" s="51" t="s">
        <v>4816</v>
      </c>
      <c r="B1665" s="92" t="s">
        <v>2590</v>
      </c>
      <c r="C1665" s="77" t="s">
        <v>123</v>
      </c>
      <c r="D1665" s="78">
        <v>50902</v>
      </c>
      <c r="E1665" s="79" t="s">
        <v>217</v>
      </c>
      <c r="F1665" s="80" t="s">
        <v>125</v>
      </c>
      <c r="G1665" s="101">
        <v>8</v>
      </c>
      <c r="H1665" s="81">
        <v>8</v>
      </c>
      <c r="I1665" s="116">
        <v>0</v>
      </c>
      <c r="J1665" s="81">
        <v>0</v>
      </c>
      <c r="K1665" s="116">
        <v>5.34</v>
      </c>
      <c r="L1665" s="81">
        <v>4.46</v>
      </c>
      <c r="M1665" s="81">
        <f t="shared" si="192"/>
        <v>35.68</v>
      </c>
      <c r="N1665" s="81">
        <f t="shared" si="193"/>
        <v>35.68</v>
      </c>
      <c r="O1665" s="38"/>
      <c r="P1665" s="81">
        <v>0</v>
      </c>
      <c r="Q1665" s="81">
        <v>5.34</v>
      </c>
      <c r="R1665" s="81">
        <v>42.72</v>
      </c>
      <c r="S1665" s="81">
        <v>42.72</v>
      </c>
      <c r="T1665" s="64">
        <f t="shared" si="185"/>
        <v>-7.0399999999999991</v>
      </c>
      <c r="U1665" s="81">
        <f t="shared" si="188"/>
        <v>0</v>
      </c>
      <c r="V1665" s="81">
        <f t="shared" si="189"/>
        <v>35.68</v>
      </c>
    </row>
    <row r="1666" spans="1:22" x14ac:dyDescent="0.25">
      <c r="A1666" s="51" t="s">
        <v>4817</v>
      </c>
      <c r="B1666" s="92" t="s">
        <v>2591</v>
      </c>
      <c r="C1666" s="77" t="s">
        <v>123</v>
      </c>
      <c r="D1666" s="78">
        <v>51036</v>
      </c>
      <c r="E1666" s="79" t="s">
        <v>221</v>
      </c>
      <c r="F1666" s="80" t="s">
        <v>160</v>
      </c>
      <c r="G1666" s="101">
        <v>2.4</v>
      </c>
      <c r="H1666" s="81">
        <v>2.4</v>
      </c>
      <c r="I1666" s="116">
        <v>588.54</v>
      </c>
      <c r="J1666" s="81">
        <v>492.07</v>
      </c>
      <c r="K1666" s="116">
        <v>0</v>
      </c>
      <c r="L1666" s="81">
        <v>0</v>
      </c>
      <c r="M1666" s="81">
        <f t="shared" si="192"/>
        <v>1180.96</v>
      </c>
      <c r="N1666" s="81">
        <f t="shared" si="193"/>
        <v>1180.96</v>
      </c>
      <c r="O1666" s="38"/>
      <c r="P1666" s="81">
        <v>588.54</v>
      </c>
      <c r="Q1666" s="81">
        <v>0</v>
      </c>
      <c r="R1666" s="81">
        <v>1412.49</v>
      </c>
      <c r="S1666" s="81">
        <v>1412.49</v>
      </c>
      <c r="T1666" s="64">
        <f t="shared" si="185"/>
        <v>-231.52999999999997</v>
      </c>
      <c r="U1666" s="81">
        <f t="shared" si="188"/>
        <v>1180.96</v>
      </c>
      <c r="V1666" s="81">
        <f t="shared" si="189"/>
        <v>0</v>
      </c>
    </row>
    <row r="1667" spans="1:22" x14ac:dyDescent="0.3">
      <c r="A1667" s="51" t="s">
        <v>4818</v>
      </c>
      <c r="B1667" s="92" t="s">
        <v>2592</v>
      </c>
      <c r="C1667" s="77" t="s">
        <v>123</v>
      </c>
      <c r="D1667" s="78">
        <v>51060</v>
      </c>
      <c r="E1667" s="79" t="s">
        <v>223</v>
      </c>
      <c r="F1667" s="80" t="s">
        <v>160</v>
      </c>
      <c r="G1667" s="101">
        <v>2.4</v>
      </c>
      <c r="H1667" s="81">
        <v>2.4</v>
      </c>
      <c r="I1667" s="116">
        <v>0.12</v>
      </c>
      <c r="J1667" s="81">
        <v>0.1</v>
      </c>
      <c r="K1667" s="116">
        <v>40.18</v>
      </c>
      <c r="L1667" s="81">
        <v>33.590000000000003</v>
      </c>
      <c r="M1667" s="81">
        <f t="shared" si="192"/>
        <v>80.849999999999994</v>
      </c>
      <c r="N1667" s="81">
        <f t="shared" si="193"/>
        <v>80.849999999999994</v>
      </c>
      <c r="O1667" s="48"/>
      <c r="P1667" s="81">
        <v>0.12</v>
      </c>
      <c r="Q1667" s="81">
        <v>40.18</v>
      </c>
      <c r="R1667" s="81">
        <v>96.72</v>
      </c>
      <c r="S1667" s="81">
        <v>96.72</v>
      </c>
      <c r="T1667" s="64">
        <f t="shared" si="185"/>
        <v>-15.870000000000005</v>
      </c>
      <c r="U1667" s="81">
        <f t="shared" si="188"/>
        <v>0.24</v>
      </c>
      <c r="V1667" s="81">
        <f t="shared" si="189"/>
        <v>80.61</v>
      </c>
    </row>
    <row r="1668" spans="1:22" x14ac:dyDescent="0.25">
      <c r="A1668" s="51" t="s">
        <v>4819</v>
      </c>
      <c r="B1668" s="92" t="s">
        <v>2593</v>
      </c>
      <c r="C1668" s="77" t="s">
        <v>123</v>
      </c>
      <c r="D1668" s="78">
        <v>51027</v>
      </c>
      <c r="E1668" s="79" t="s">
        <v>2419</v>
      </c>
      <c r="F1668" s="80" t="s">
        <v>160</v>
      </c>
      <c r="G1668" s="101">
        <v>0.25</v>
      </c>
      <c r="H1668" s="81">
        <v>0.25</v>
      </c>
      <c r="I1668" s="116">
        <v>181.54</v>
      </c>
      <c r="J1668" s="81">
        <v>151.78</v>
      </c>
      <c r="K1668" s="116">
        <v>26.68</v>
      </c>
      <c r="L1668" s="81">
        <v>22.3</v>
      </c>
      <c r="M1668" s="81">
        <f t="shared" si="192"/>
        <v>43.52</v>
      </c>
      <c r="N1668" s="81">
        <f t="shared" si="193"/>
        <v>43.52</v>
      </c>
      <c r="O1668" s="38"/>
      <c r="P1668" s="81">
        <v>181.54</v>
      </c>
      <c r="Q1668" s="81">
        <v>26.68</v>
      </c>
      <c r="R1668" s="81">
        <v>52.05</v>
      </c>
      <c r="S1668" s="81">
        <v>52.05</v>
      </c>
      <c r="T1668" s="64">
        <f t="shared" si="185"/>
        <v>-8.529999999999994</v>
      </c>
      <c r="U1668" s="81">
        <f t="shared" si="188"/>
        <v>37.94</v>
      </c>
      <c r="V1668" s="81">
        <f t="shared" si="189"/>
        <v>5.57</v>
      </c>
    </row>
    <row r="1669" spans="1:22" x14ac:dyDescent="0.25">
      <c r="A1669" s="51" t="s">
        <v>4820</v>
      </c>
      <c r="B1669" s="92" t="s">
        <v>2594</v>
      </c>
      <c r="C1669" s="77" t="s">
        <v>123</v>
      </c>
      <c r="D1669" s="78">
        <v>60205</v>
      </c>
      <c r="E1669" s="79" t="s">
        <v>253</v>
      </c>
      <c r="F1669" s="80" t="s">
        <v>125</v>
      </c>
      <c r="G1669" s="101">
        <v>15.84</v>
      </c>
      <c r="H1669" s="81">
        <v>15.84</v>
      </c>
      <c r="I1669" s="116">
        <v>34.159999999999997</v>
      </c>
      <c r="J1669" s="81">
        <v>28.56</v>
      </c>
      <c r="K1669" s="116">
        <v>23.52</v>
      </c>
      <c r="L1669" s="81">
        <v>19.66</v>
      </c>
      <c r="M1669" s="81">
        <f t="shared" si="192"/>
        <v>763.8</v>
      </c>
      <c r="N1669" s="81">
        <f t="shared" si="193"/>
        <v>763.8</v>
      </c>
      <c r="O1669" s="38"/>
      <c r="P1669" s="81">
        <v>34.159999999999997</v>
      </c>
      <c r="Q1669" s="81">
        <v>23.52</v>
      </c>
      <c r="R1669" s="81">
        <v>913.65</v>
      </c>
      <c r="S1669" s="81">
        <v>913.65</v>
      </c>
      <c r="T1669" s="64">
        <f t="shared" si="185"/>
        <v>-149.85000000000002</v>
      </c>
      <c r="U1669" s="81">
        <f t="shared" si="188"/>
        <v>452.39</v>
      </c>
      <c r="V1669" s="81">
        <f t="shared" si="189"/>
        <v>311.41000000000003</v>
      </c>
    </row>
    <row r="1670" spans="1:22" x14ac:dyDescent="0.25">
      <c r="A1670" s="51" t="s">
        <v>4821</v>
      </c>
      <c r="B1670" s="91" t="s">
        <v>2595</v>
      </c>
      <c r="C1670" s="95"/>
      <c r="D1670" s="95"/>
      <c r="E1670" s="74" t="s">
        <v>44</v>
      </c>
      <c r="F1670" s="95"/>
      <c r="G1670" s="100"/>
      <c r="H1670" s="75"/>
      <c r="I1670" s="115"/>
      <c r="J1670" s="75"/>
      <c r="K1670" s="115"/>
      <c r="L1670" s="75"/>
      <c r="M1670" s="76">
        <f>M1671</f>
        <v>926.29000000000008</v>
      </c>
      <c r="N1670" s="76">
        <f>N1671</f>
        <v>926.29000000000008</v>
      </c>
      <c r="O1670" s="38"/>
      <c r="P1670" s="75"/>
      <c r="Q1670" s="75"/>
      <c r="R1670" s="76">
        <v>1108.1400000000001</v>
      </c>
      <c r="S1670" s="76">
        <v>1108.1400000000001</v>
      </c>
      <c r="T1670" s="64">
        <f t="shared" si="185"/>
        <v>-181.85000000000002</v>
      </c>
      <c r="U1670" s="81">
        <f t="shared" si="188"/>
        <v>0</v>
      </c>
      <c r="V1670" s="81">
        <f t="shared" si="189"/>
        <v>0</v>
      </c>
    </row>
    <row r="1671" spans="1:22" x14ac:dyDescent="0.25">
      <c r="A1671" s="51" t="s">
        <v>4822</v>
      </c>
      <c r="B1671" s="93" t="s">
        <v>2596</v>
      </c>
      <c r="C1671" s="97"/>
      <c r="D1671" s="97"/>
      <c r="E1671" s="83" t="s">
        <v>2597</v>
      </c>
      <c r="F1671" s="97"/>
      <c r="G1671" s="102"/>
      <c r="H1671" s="84"/>
      <c r="I1671" s="115"/>
      <c r="J1671" s="84"/>
      <c r="K1671" s="115"/>
      <c r="L1671" s="84"/>
      <c r="M1671" s="85">
        <f>SUM(M1672:M1678)</f>
        <v>926.29000000000008</v>
      </c>
      <c r="N1671" s="85">
        <f>SUM(N1672:N1678)</f>
        <v>926.29000000000008</v>
      </c>
      <c r="O1671" s="38"/>
      <c r="P1671" s="84"/>
      <c r="Q1671" s="84"/>
      <c r="R1671" s="85">
        <v>1108.1400000000001</v>
      </c>
      <c r="S1671" s="85">
        <v>1108.1400000000001</v>
      </c>
      <c r="T1671" s="64">
        <f t="shared" si="185"/>
        <v>-181.85000000000002</v>
      </c>
      <c r="U1671" s="81">
        <f t="shared" si="188"/>
        <v>0</v>
      </c>
      <c r="V1671" s="81">
        <f t="shared" si="189"/>
        <v>0</v>
      </c>
    </row>
    <row r="1672" spans="1:22" x14ac:dyDescent="0.25">
      <c r="A1672" s="51" t="s">
        <v>4823</v>
      </c>
      <c r="B1672" s="92" t="s">
        <v>2598</v>
      </c>
      <c r="C1672" s="77" t="s">
        <v>123</v>
      </c>
      <c r="D1672" s="78">
        <v>60205</v>
      </c>
      <c r="E1672" s="79" t="s">
        <v>253</v>
      </c>
      <c r="F1672" s="80" t="s">
        <v>125</v>
      </c>
      <c r="G1672" s="101">
        <v>6</v>
      </c>
      <c r="H1672" s="81">
        <v>6</v>
      </c>
      <c r="I1672" s="116">
        <v>34.159999999999997</v>
      </c>
      <c r="J1672" s="81">
        <v>28.56</v>
      </c>
      <c r="K1672" s="116">
        <v>23.52</v>
      </c>
      <c r="L1672" s="81">
        <v>19.66</v>
      </c>
      <c r="M1672" s="81">
        <f t="shared" ref="M1672:M1678" si="194">TRUNC(((J1672*G1672)+(L1672*G1672)),2)</f>
        <v>289.32</v>
      </c>
      <c r="N1672" s="81">
        <f t="shared" ref="N1672:N1678" si="195">TRUNC(((J1672*H1672)+(L1672*H1672)),2)</f>
        <v>289.32</v>
      </c>
      <c r="O1672" s="38"/>
      <c r="P1672" s="81">
        <v>34.159999999999997</v>
      </c>
      <c r="Q1672" s="81">
        <v>23.52</v>
      </c>
      <c r="R1672" s="81">
        <v>346.08</v>
      </c>
      <c r="S1672" s="81">
        <v>346.08</v>
      </c>
      <c r="T1672" s="64">
        <f t="shared" si="185"/>
        <v>-56.759999999999991</v>
      </c>
      <c r="U1672" s="81">
        <f t="shared" si="188"/>
        <v>171.36</v>
      </c>
      <c r="V1672" s="81">
        <f t="shared" si="189"/>
        <v>117.96</v>
      </c>
    </row>
    <row r="1673" spans="1:22" x14ac:dyDescent="0.25">
      <c r="A1673" s="51" t="s">
        <v>4824</v>
      </c>
      <c r="B1673" s="92" t="s">
        <v>2599</v>
      </c>
      <c r="C1673" s="77" t="s">
        <v>123</v>
      </c>
      <c r="D1673" s="78">
        <v>60524</v>
      </c>
      <c r="E1673" s="79" t="s">
        <v>221</v>
      </c>
      <c r="F1673" s="80" t="s">
        <v>160</v>
      </c>
      <c r="G1673" s="101">
        <v>0.42</v>
      </c>
      <c r="H1673" s="81">
        <v>0.42</v>
      </c>
      <c r="I1673" s="116">
        <v>588.54</v>
      </c>
      <c r="J1673" s="81">
        <v>492.07</v>
      </c>
      <c r="K1673" s="116">
        <v>0</v>
      </c>
      <c r="L1673" s="81">
        <v>0</v>
      </c>
      <c r="M1673" s="81">
        <f t="shared" si="194"/>
        <v>206.66</v>
      </c>
      <c r="N1673" s="81">
        <f t="shared" si="195"/>
        <v>206.66</v>
      </c>
      <c r="O1673" s="38"/>
      <c r="P1673" s="81">
        <v>588.54</v>
      </c>
      <c r="Q1673" s="81">
        <v>0</v>
      </c>
      <c r="R1673" s="81">
        <v>247.18</v>
      </c>
      <c r="S1673" s="81">
        <v>247.18</v>
      </c>
      <c r="T1673" s="64">
        <f t="shared" si="185"/>
        <v>-40.52000000000001</v>
      </c>
      <c r="U1673" s="81">
        <f t="shared" si="188"/>
        <v>206.66</v>
      </c>
      <c r="V1673" s="81">
        <f t="shared" si="189"/>
        <v>0</v>
      </c>
    </row>
    <row r="1674" spans="1:22" ht="24" x14ac:dyDescent="0.3">
      <c r="A1674" s="51" t="s">
        <v>4825</v>
      </c>
      <c r="B1674" s="92" t="s">
        <v>2600</v>
      </c>
      <c r="C1674" s="77" t="s">
        <v>123</v>
      </c>
      <c r="D1674" s="78">
        <v>60800</v>
      </c>
      <c r="E1674" s="79" t="s">
        <v>256</v>
      </c>
      <c r="F1674" s="80" t="s">
        <v>160</v>
      </c>
      <c r="G1674" s="101">
        <v>0.42</v>
      </c>
      <c r="H1674" s="81">
        <v>0.42</v>
      </c>
      <c r="I1674" s="116">
        <v>0.12</v>
      </c>
      <c r="J1674" s="81">
        <v>0.1</v>
      </c>
      <c r="K1674" s="116">
        <v>51.75</v>
      </c>
      <c r="L1674" s="81">
        <v>43.26</v>
      </c>
      <c r="M1674" s="81">
        <f t="shared" si="194"/>
        <v>18.21</v>
      </c>
      <c r="N1674" s="81">
        <f t="shared" si="195"/>
        <v>18.21</v>
      </c>
      <c r="O1674" s="48"/>
      <c r="P1674" s="81">
        <v>0.12</v>
      </c>
      <c r="Q1674" s="81">
        <v>51.75</v>
      </c>
      <c r="R1674" s="81">
        <v>21.78</v>
      </c>
      <c r="S1674" s="81">
        <v>21.78</v>
      </c>
      <c r="T1674" s="64">
        <f t="shared" si="185"/>
        <v>-3.5700000000000003</v>
      </c>
      <c r="U1674" s="81">
        <f t="shared" si="188"/>
        <v>0.04</v>
      </c>
      <c r="V1674" s="81">
        <f t="shared" si="189"/>
        <v>18.16</v>
      </c>
    </row>
    <row r="1675" spans="1:22" x14ac:dyDescent="0.25">
      <c r="A1675" s="51" t="s">
        <v>4826</v>
      </c>
      <c r="B1675" s="92" t="s">
        <v>2601</v>
      </c>
      <c r="C1675" s="77" t="s">
        <v>123</v>
      </c>
      <c r="D1675" s="78">
        <v>51027</v>
      </c>
      <c r="E1675" s="79" t="s">
        <v>2419</v>
      </c>
      <c r="F1675" s="80" t="s">
        <v>160</v>
      </c>
      <c r="G1675" s="101">
        <v>0.1</v>
      </c>
      <c r="H1675" s="81">
        <v>0.1</v>
      </c>
      <c r="I1675" s="116">
        <v>181.54</v>
      </c>
      <c r="J1675" s="81">
        <v>151.78</v>
      </c>
      <c r="K1675" s="116">
        <v>26.68</v>
      </c>
      <c r="L1675" s="81">
        <v>22.3</v>
      </c>
      <c r="M1675" s="81">
        <f t="shared" si="194"/>
        <v>17.399999999999999</v>
      </c>
      <c r="N1675" s="81">
        <f t="shared" si="195"/>
        <v>17.399999999999999</v>
      </c>
      <c r="O1675" s="38"/>
      <c r="P1675" s="81">
        <v>181.54</v>
      </c>
      <c r="Q1675" s="81">
        <v>26.68</v>
      </c>
      <c r="R1675" s="81">
        <v>20.82</v>
      </c>
      <c r="S1675" s="81">
        <v>20.82</v>
      </c>
      <c r="T1675" s="64">
        <f t="shared" si="185"/>
        <v>-3.4200000000000017</v>
      </c>
      <c r="U1675" s="81">
        <f t="shared" si="188"/>
        <v>15.17</v>
      </c>
      <c r="V1675" s="81">
        <f t="shared" si="189"/>
        <v>2.23</v>
      </c>
    </row>
    <row r="1676" spans="1:22" x14ac:dyDescent="0.25">
      <c r="A1676" s="51" t="s">
        <v>4827</v>
      </c>
      <c r="B1676" s="92" t="s">
        <v>2602</v>
      </c>
      <c r="C1676" s="77" t="s">
        <v>123</v>
      </c>
      <c r="D1676" s="78">
        <v>60314</v>
      </c>
      <c r="E1676" s="79" t="s">
        <v>249</v>
      </c>
      <c r="F1676" s="80" t="s">
        <v>209</v>
      </c>
      <c r="G1676" s="101">
        <v>8</v>
      </c>
      <c r="H1676" s="81">
        <v>8</v>
      </c>
      <c r="I1676" s="116">
        <v>12.69</v>
      </c>
      <c r="J1676" s="81">
        <v>10.61</v>
      </c>
      <c r="K1676" s="116">
        <v>2.61</v>
      </c>
      <c r="L1676" s="81">
        <v>2.1800000000000002</v>
      </c>
      <c r="M1676" s="81">
        <f t="shared" si="194"/>
        <v>102.32</v>
      </c>
      <c r="N1676" s="81">
        <f t="shared" si="195"/>
        <v>102.32</v>
      </c>
      <c r="O1676" s="38"/>
      <c r="P1676" s="81">
        <v>12.69</v>
      </c>
      <c r="Q1676" s="81">
        <v>2.61</v>
      </c>
      <c r="R1676" s="81">
        <v>122.4</v>
      </c>
      <c r="S1676" s="81">
        <v>122.4</v>
      </c>
      <c r="T1676" s="64">
        <f t="shared" si="185"/>
        <v>-20.080000000000013</v>
      </c>
      <c r="U1676" s="81">
        <f t="shared" si="188"/>
        <v>84.88</v>
      </c>
      <c r="V1676" s="81">
        <f t="shared" si="189"/>
        <v>17.440000000000001</v>
      </c>
    </row>
    <row r="1677" spans="1:22" x14ac:dyDescent="0.25">
      <c r="A1677" s="51" t="s">
        <v>4828</v>
      </c>
      <c r="B1677" s="92" t="s">
        <v>2603</v>
      </c>
      <c r="C1677" s="77" t="s">
        <v>123</v>
      </c>
      <c r="D1677" s="78">
        <v>60303</v>
      </c>
      <c r="E1677" s="79" t="s">
        <v>244</v>
      </c>
      <c r="F1677" s="80" t="s">
        <v>209</v>
      </c>
      <c r="G1677" s="101">
        <v>11</v>
      </c>
      <c r="H1677" s="81">
        <v>11</v>
      </c>
      <c r="I1677" s="116">
        <v>9.7100000000000009</v>
      </c>
      <c r="J1677" s="81">
        <v>8.11</v>
      </c>
      <c r="K1677" s="116">
        <v>2.98</v>
      </c>
      <c r="L1677" s="81">
        <v>2.4900000000000002</v>
      </c>
      <c r="M1677" s="81">
        <f t="shared" si="194"/>
        <v>116.6</v>
      </c>
      <c r="N1677" s="81">
        <f t="shared" si="195"/>
        <v>116.6</v>
      </c>
      <c r="O1677" s="38"/>
      <c r="P1677" s="81">
        <v>9.7100000000000009</v>
      </c>
      <c r="Q1677" s="81">
        <v>2.98</v>
      </c>
      <c r="R1677" s="81">
        <v>139.59</v>
      </c>
      <c r="S1677" s="81">
        <v>139.59</v>
      </c>
      <c r="T1677" s="64">
        <f t="shared" ref="T1677:T1740" si="196">N1677-S1677</f>
        <v>-22.990000000000009</v>
      </c>
      <c r="U1677" s="81">
        <f t="shared" si="188"/>
        <v>89.21</v>
      </c>
      <c r="V1677" s="81">
        <f t="shared" si="189"/>
        <v>27.39</v>
      </c>
    </row>
    <row r="1678" spans="1:22" x14ac:dyDescent="0.25">
      <c r="A1678" s="51" t="s">
        <v>4829</v>
      </c>
      <c r="B1678" s="92" t="s">
        <v>2604</v>
      </c>
      <c r="C1678" s="77" t="s">
        <v>123</v>
      </c>
      <c r="D1678" s="78">
        <v>60304</v>
      </c>
      <c r="E1678" s="79" t="s">
        <v>246</v>
      </c>
      <c r="F1678" s="80" t="s">
        <v>209</v>
      </c>
      <c r="G1678" s="101">
        <v>17</v>
      </c>
      <c r="H1678" s="81">
        <v>17</v>
      </c>
      <c r="I1678" s="116">
        <v>9.39</v>
      </c>
      <c r="J1678" s="81">
        <v>7.85</v>
      </c>
      <c r="K1678" s="116">
        <v>2.98</v>
      </c>
      <c r="L1678" s="81">
        <v>2.4900000000000002</v>
      </c>
      <c r="M1678" s="81">
        <f t="shared" si="194"/>
        <v>175.78</v>
      </c>
      <c r="N1678" s="81">
        <f t="shared" si="195"/>
        <v>175.78</v>
      </c>
      <c r="O1678" s="38"/>
      <c r="P1678" s="81">
        <v>9.39</v>
      </c>
      <c r="Q1678" s="81">
        <v>2.98</v>
      </c>
      <c r="R1678" s="81">
        <v>210.29</v>
      </c>
      <c r="S1678" s="81">
        <v>210.29</v>
      </c>
      <c r="T1678" s="64">
        <f t="shared" si="196"/>
        <v>-34.509999999999991</v>
      </c>
      <c r="U1678" s="81">
        <f t="shared" si="188"/>
        <v>133.44999999999999</v>
      </c>
      <c r="V1678" s="81">
        <f t="shared" si="189"/>
        <v>42.33</v>
      </c>
    </row>
    <row r="1679" spans="1:22" x14ac:dyDescent="0.25">
      <c r="A1679" s="51" t="s">
        <v>4830</v>
      </c>
      <c r="B1679" s="91" t="s">
        <v>2605</v>
      </c>
      <c r="C1679" s="95"/>
      <c r="D1679" s="95"/>
      <c r="E1679" s="74" t="s">
        <v>56</v>
      </c>
      <c r="F1679" s="95"/>
      <c r="G1679" s="100"/>
      <c r="H1679" s="75"/>
      <c r="I1679" s="115"/>
      <c r="J1679" s="75"/>
      <c r="K1679" s="115"/>
      <c r="L1679" s="75"/>
      <c r="M1679" s="76">
        <f>M1680</f>
        <v>19821.34</v>
      </c>
      <c r="N1679" s="76">
        <f>N1680</f>
        <v>19821.34</v>
      </c>
      <c r="O1679" s="38"/>
      <c r="P1679" s="75"/>
      <c r="Q1679" s="75"/>
      <c r="R1679" s="76">
        <v>23735.39</v>
      </c>
      <c r="S1679" s="76">
        <v>23735.39</v>
      </c>
      <c r="T1679" s="64">
        <f t="shared" si="196"/>
        <v>-3914.0499999999993</v>
      </c>
      <c r="U1679" s="81">
        <f t="shared" ref="U1679:U1742" si="197">TRUNC(J1679*H1679,2)</f>
        <v>0</v>
      </c>
      <c r="V1679" s="81">
        <f t="shared" ref="V1679:V1742" si="198">TRUNC(L1679*H1679,2)</f>
        <v>0</v>
      </c>
    </row>
    <row r="1680" spans="1:22" ht="36" x14ac:dyDescent="0.3">
      <c r="A1680" s="51" t="s">
        <v>4831</v>
      </c>
      <c r="B1680" s="92" t="s">
        <v>2606</v>
      </c>
      <c r="C1680" s="77" t="s">
        <v>194</v>
      </c>
      <c r="D1680" s="78">
        <v>100775</v>
      </c>
      <c r="E1680" s="79" t="s">
        <v>566</v>
      </c>
      <c r="F1680" s="80" t="s">
        <v>209</v>
      </c>
      <c r="G1680" s="101">
        <v>1477</v>
      </c>
      <c r="H1680" s="81">
        <v>1477</v>
      </c>
      <c r="I1680" s="116">
        <v>15.21</v>
      </c>
      <c r="J1680" s="81">
        <v>12.71</v>
      </c>
      <c r="K1680" s="116">
        <v>0.86</v>
      </c>
      <c r="L1680" s="81">
        <v>0.71</v>
      </c>
      <c r="M1680" s="81">
        <f>TRUNC(((J1680*G1680)+(L1680*G1680)),2)</f>
        <v>19821.34</v>
      </c>
      <c r="N1680" s="81">
        <f>TRUNC(((J1680*H1680)+(L1680*H1680)),2)</f>
        <v>19821.34</v>
      </c>
      <c r="O1680" s="49"/>
      <c r="P1680" s="81">
        <v>15.21</v>
      </c>
      <c r="Q1680" s="81">
        <v>0.86</v>
      </c>
      <c r="R1680" s="81">
        <v>23735.39</v>
      </c>
      <c r="S1680" s="81">
        <v>23735.39</v>
      </c>
      <c r="T1680" s="64">
        <f t="shared" si="196"/>
        <v>-3914.0499999999993</v>
      </c>
      <c r="U1680" s="81">
        <f t="shared" si="197"/>
        <v>18772.669999999998</v>
      </c>
      <c r="V1680" s="81">
        <f t="shared" si="198"/>
        <v>1048.67</v>
      </c>
    </row>
    <row r="1681" spans="1:22" x14ac:dyDescent="0.25">
      <c r="A1681" s="51" t="s">
        <v>4832</v>
      </c>
      <c r="B1681" s="91" t="s">
        <v>2607</v>
      </c>
      <c r="C1681" s="95"/>
      <c r="D1681" s="95"/>
      <c r="E1681" s="74" t="s">
        <v>58</v>
      </c>
      <c r="F1681" s="95"/>
      <c r="G1681" s="100"/>
      <c r="H1681" s="75"/>
      <c r="I1681" s="115"/>
      <c r="J1681" s="75"/>
      <c r="K1681" s="115"/>
      <c r="L1681" s="75"/>
      <c r="M1681" s="76">
        <f>SUM(M1682:M1683)</f>
        <v>7172.71</v>
      </c>
      <c r="N1681" s="76">
        <f>SUM(N1682:N1683)</f>
        <v>7172.71</v>
      </c>
      <c r="O1681" s="38"/>
      <c r="P1681" s="75"/>
      <c r="Q1681" s="75"/>
      <c r="R1681" s="76">
        <v>8581.25</v>
      </c>
      <c r="S1681" s="76">
        <v>8581.25</v>
      </c>
      <c r="T1681" s="64">
        <f t="shared" si="196"/>
        <v>-1408.54</v>
      </c>
      <c r="U1681" s="81">
        <f t="shared" si="197"/>
        <v>0</v>
      </c>
      <c r="V1681" s="81">
        <f t="shared" si="198"/>
        <v>0</v>
      </c>
    </row>
    <row r="1682" spans="1:22" x14ac:dyDescent="0.25">
      <c r="A1682" s="51" t="s">
        <v>4833</v>
      </c>
      <c r="B1682" s="92" t="s">
        <v>2608</v>
      </c>
      <c r="C1682" s="77" t="s">
        <v>123</v>
      </c>
      <c r="D1682" s="78">
        <v>160967</v>
      </c>
      <c r="E1682" s="79" t="s">
        <v>1269</v>
      </c>
      <c r="F1682" s="80" t="s">
        <v>125</v>
      </c>
      <c r="G1682" s="101">
        <v>95.68</v>
      </c>
      <c r="H1682" s="81">
        <v>95.68</v>
      </c>
      <c r="I1682" s="116">
        <v>75.97</v>
      </c>
      <c r="J1682" s="81">
        <v>63.51</v>
      </c>
      <c r="K1682" s="116">
        <v>5.98</v>
      </c>
      <c r="L1682" s="81">
        <v>4.99</v>
      </c>
      <c r="M1682" s="81">
        <f>TRUNC(((J1682*G1682)+(L1682*G1682)),2)</f>
        <v>6554.08</v>
      </c>
      <c r="N1682" s="81">
        <f>TRUNC(((J1682*H1682)+(L1682*H1682)),2)</f>
        <v>6554.08</v>
      </c>
      <c r="O1682" s="38"/>
      <c r="P1682" s="81">
        <v>75.97</v>
      </c>
      <c r="Q1682" s="81">
        <v>5.98</v>
      </c>
      <c r="R1682" s="81">
        <v>7840.97</v>
      </c>
      <c r="S1682" s="81">
        <v>7840.97</v>
      </c>
      <c r="T1682" s="64">
        <f t="shared" si="196"/>
        <v>-1286.8900000000003</v>
      </c>
      <c r="U1682" s="81">
        <f t="shared" si="197"/>
        <v>6076.63</v>
      </c>
      <c r="V1682" s="81">
        <f t="shared" si="198"/>
        <v>477.44</v>
      </c>
    </row>
    <row r="1683" spans="1:22" x14ac:dyDescent="0.25">
      <c r="A1683" s="51" t="s">
        <v>4834</v>
      </c>
      <c r="B1683" s="92" t="s">
        <v>2609</v>
      </c>
      <c r="C1683" s="77" t="s">
        <v>123</v>
      </c>
      <c r="D1683" s="78">
        <v>160602</v>
      </c>
      <c r="E1683" s="79" t="s">
        <v>2610</v>
      </c>
      <c r="F1683" s="80" t="s">
        <v>138</v>
      </c>
      <c r="G1683" s="101">
        <v>18.600000000000001</v>
      </c>
      <c r="H1683" s="81">
        <v>18.600000000000001</v>
      </c>
      <c r="I1683" s="116">
        <v>21.98</v>
      </c>
      <c r="J1683" s="81">
        <v>18.37</v>
      </c>
      <c r="K1683" s="116">
        <v>17.82</v>
      </c>
      <c r="L1683" s="81">
        <v>14.89</v>
      </c>
      <c r="M1683" s="81">
        <f>TRUNC(((J1683*G1683)+(L1683*G1683)),2)</f>
        <v>618.63</v>
      </c>
      <c r="N1683" s="81">
        <f>TRUNC(((J1683*H1683)+(L1683*H1683)),2)</f>
        <v>618.63</v>
      </c>
      <c r="O1683" s="38"/>
      <c r="P1683" s="81">
        <v>21.98</v>
      </c>
      <c r="Q1683" s="81">
        <v>17.82</v>
      </c>
      <c r="R1683" s="81">
        <v>740.28</v>
      </c>
      <c r="S1683" s="81">
        <v>740.28</v>
      </c>
      <c r="T1683" s="64">
        <f t="shared" si="196"/>
        <v>-121.64999999999998</v>
      </c>
      <c r="U1683" s="81">
        <f t="shared" si="197"/>
        <v>341.68</v>
      </c>
      <c r="V1683" s="81">
        <f t="shared" si="198"/>
        <v>276.95</v>
      </c>
    </row>
    <row r="1684" spans="1:22" x14ac:dyDescent="0.25">
      <c r="A1684" s="51" t="s">
        <v>4835</v>
      </c>
      <c r="B1684" s="91" t="s">
        <v>2611</v>
      </c>
      <c r="C1684" s="95"/>
      <c r="D1684" s="95"/>
      <c r="E1684" s="74" t="s">
        <v>70</v>
      </c>
      <c r="F1684" s="95"/>
      <c r="G1684" s="100"/>
      <c r="H1684" s="75"/>
      <c r="I1684" s="115"/>
      <c r="J1684" s="75"/>
      <c r="K1684" s="115"/>
      <c r="L1684" s="75"/>
      <c r="M1684" s="76">
        <f>SUM(M1685:M1687)</f>
        <v>3436.98</v>
      </c>
      <c r="N1684" s="76">
        <f>SUM(N1685:N1687)</f>
        <v>3436.98</v>
      </c>
      <c r="O1684" s="38"/>
      <c r="P1684" s="75"/>
      <c r="Q1684" s="75"/>
      <c r="R1684" s="76">
        <v>4111.4799999999996</v>
      </c>
      <c r="S1684" s="76">
        <v>4111.4799999999996</v>
      </c>
      <c r="T1684" s="64">
        <f t="shared" si="196"/>
        <v>-674.49999999999955</v>
      </c>
      <c r="U1684" s="81">
        <f t="shared" si="197"/>
        <v>0</v>
      </c>
      <c r="V1684" s="81">
        <f t="shared" si="198"/>
        <v>0</v>
      </c>
    </row>
    <row r="1685" spans="1:22" x14ac:dyDescent="0.25">
      <c r="A1685" s="51" t="s">
        <v>4836</v>
      </c>
      <c r="B1685" s="92" t="s">
        <v>2612</v>
      </c>
      <c r="C1685" s="77" t="s">
        <v>123</v>
      </c>
      <c r="D1685" s="78">
        <v>220107</v>
      </c>
      <c r="E1685" s="79" t="s">
        <v>625</v>
      </c>
      <c r="F1685" s="80" t="s">
        <v>160</v>
      </c>
      <c r="G1685" s="101">
        <v>2.15</v>
      </c>
      <c r="H1685" s="81">
        <v>2.15</v>
      </c>
      <c r="I1685" s="116">
        <v>181.54</v>
      </c>
      <c r="J1685" s="81">
        <v>151.78</v>
      </c>
      <c r="K1685" s="116">
        <v>25.21</v>
      </c>
      <c r="L1685" s="81">
        <v>21.07</v>
      </c>
      <c r="M1685" s="81">
        <f>TRUNC(((J1685*G1685)+(L1685*G1685)),2)</f>
        <v>371.62</v>
      </c>
      <c r="N1685" s="81">
        <f>TRUNC(((J1685*H1685)+(L1685*H1685)),2)</f>
        <v>371.62</v>
      </c>
      <c r="O1685" s="38"/>
      <c r="P1685" s="81">
        <v>181.54</v>
      </c>
      <c r="Q1685" s="81">
        <v>25.21</v>
      </c>
      <c r="R1685" s="81">
        <v>444.51</v>
      </c>
      <c r="S1685" s="81">
        <v>444.51</v>
      </c>
      <c r="T1685" s="64">
        <f t="shared" si="196"/>
        <v>-72.889999999999986</v>
      </c>
      <c r="U1685" s="81">
        <f t="shared" si="197"/>
        <v>326.32</v>
      </c>
      <c r="V1685" s="81">
        <f t="shared" si="198"/>
        <v>45.3</v>
      </c>
    </row>
    <row r="1686" spans="1:22" x14ac:dyDescent="0.25">
      <c r="A1686" s="51" t="s">
        <v>4837</v>
      </c>
      <c r="B1686" s="92" t="s">
        <v>2613</v>
      </c>
      <c r="C1686" s="77" t="s">
        <v>123</v>
      </c>
      <c r="D1686" s="78">
        <v>220059</v>
      </c>
      <c r="E1686" s="79" t="s">
        <v>627</v>
      </c>
      <c r="F1686" s="80" t="s">
        <v>125</v>
      </c>
      <c r="G1686" s="101">
        <v>71.67</v>
      </c>
      <c r="H1686" s="81">
        <v>71.67</v>
      </c>
      <c r="I1686" s="116">
        <v>30.53</v>
      </c>
      <c r="J1686" s="81">
        <v>25.52</v>
      </c>
      <c r="K1686" s="116">
        <v>10</v>
      </c>
      <c r="L1686" s="81">
        <v>8.36</v>
      </c>
      <c r="M1686" s="81">
        <f>TRUNC(((J1686*G1686)+(L1686*G1686)),2)</f>
        <v>2428.17</v>
      </c>
      <c r="N1686" s="81">
        <f>TRUNC(((J1686*H1686)+(L1686*H1686)),2)</f>
        <v>2428.17</v>
      </c>
      <c r="O1686" s="38"/>
      <c r="P1686" s="81">
        <v>30.53</v>
      </c>
      <c r="Q1686" s="81">
        <v>10</v>
      </c>
      <c r="R1686" s="81">
        <v>2904.78</v>
      </c>
      <c r="S1686" s="81">
        <v>2904.78</v>
      </c>
      <c r="T1686" s="64">
        <f t="shared" si="196"/>
        <v>-476.61000000000013</v>
      </c>
      <c r="U1686" s="81">
        <f t="shared" si="197"/>
        <v>1829.01</v>
      </c>
      <c r="V1686" s="81">
        <f t="shared" si="198"/>
        <v>599.16</v>
      </c>
    </row>
    <row r="1687" spans="1:22" ht="24" x14ac:dyDescent="0.3">
      <c r="A1687" s="51" t="s">
        <v>4838</v>
      </c>
      <c r="B1687" s="92" t="s">
        <v>2614</v>
      </c>
      <c r="C1687" s="77" t="s">
        <v>123</v>
      </c>
      <c r="D1687" s="78">
        <v>221126</v>
      </c>
      <c r="E1687" s="82" t="s">
        <v>3156</v>
      </c>
      <c r="F1687" s="80" t="s">
        <v>125</v>
      </c>
      <c r="G1687" s="101">
        <v>5.25</v>
      </c>
      <c r="H1687" s="81">
        <v>5.25</v>
      </c>
      <c r="I1687" s="116">
        <v>120.21</v>
      </c>
      <c r="J1687" s="81">
        <v>100.5</v>
      </c>
      <c r="K1687" s="116">
        <v>24.97</v>
      </c>
      <c r="L1687" s="81">
        <v>20.87</v>
      </c>
      <c r="M1687" s="81">
        <f>TRUNC(((J1687*G1687)+(L1687*G1687)),2)</f>
        <v>637.19000000000005</v>
      </c>
      <c r="N1687" s="81">
        <f>TRUNC(((J1687*H1687)+(L1687*H1687)),2)</f>
        <v>637.19000000000005</v>
      </c>
      <c r="O1687" s="48"/>
      <c r="P1687" s="81">
        <v>120.21</v>
      </c>
      <c r="Q1687" s="81">
        <v>24.97</v>
      </c>
      <c r="R1687" s="81">
        <v>762.19</v>
      </c>
      <c r="S1687" s="81">
        <v>762.19</v>
      </c>
      <c r="T1687" s="64">
        <f t="shared" si="196"/>
        <v>-125</v>
      </c>
      <c r="U1687" s="81">
        <f t="shared" si="197"/>
        <v>527.62</v>
      </c>
      <c r="V1687" s="81">
        <f t="shared" si="198"/>
        <v>109.56</v>
      </c>
    </row>
    <row r="1688" spans="1:22" x14ac:dyDescent="0.25">
      <c r="A1688" s="51" t="s">
        <v>4839</v>
      </c>
      <c r="B1688" s="91" t="s">
        <v>2615</v>
      </c>
      <c r="C1688" s="95"/>
      <c r="D1688" s="95"/>
      <c r="E1688" s="74" t="s">
        <v>72</v>
      </c>
      <c r="F1688" s="95"/>
      <c r="G1688" s="100"/>
      <c r="H1688" s="75"/>
      <c r="I1688" s="115"/>
      <c r="J1688" s="75"/>
      <c r="K1688" s="115"/>
      <c r="L1688" s="75"/>
      <c r="M1688" s="76">
        <f>SUM(M1689:M1691)</f>
        <v>5935.8899999999994</v>
      </c>
      <c r="N1688" s="76">
        <f>SUM(N1689:N1691)</f>
        <v>5935.8899999999994</v>
      </c>
      <c r="O1688" s="38"/>
      <c r="P1688" s="75"/>
      <c r="Q1688" s="75"/>
      <c r="R1688" s="76">
        <v>7099.72</v>
      </c>
      <c r="S1688" s="76">
        <v>7099.72</v>
      </c>
      <c r="T1688" s="64">
        <f t="shared" si="196"/>
        <v>-1163.8300000000008</v>
      </c>
      <c r="U1688" s="81">
        <f t="shared" si="197"/>
        <v>0</v>
      </c>
      <c r="V1688" s="81">
        <f t="shared" si="198"/>
        <v>0</v>
      </c>
    </row>
    <row r="1689" spans="1:22" x14ac:dyDescent="0.25">
      <c r="A1689" s="51" t="s">
        <v>4840</v>
      </c>
      <c r="B1689" s="92" t="s">
        <v>2616</v>
      </c>
      <c r="C1689" s="77" t="s">
        <v>274</v>
      </c>
      <c r="D1689" s="86" t="s">
        <v>1235</v>
      </c>
      <c r="E1689" s="79" t="s">
        <v>1236</v>
      </c>
      <c r="F1689" s="80" t="s">
        <v>138</v>
      </c>
      <c r="G1689" s="101">
        <v>2</v>
      </c>
      <c r="H1689" s="81">
        <v>2</v>
      </c>
      <c r="I1689" s="116">
        <v>160.71</v>
      </c>
      <c r="J1689" s="81">
        <v>134.36000000000001</v>
      </c>
      <c r="K1689" s="116">
        <v>37.36</v>
      </c>
      <c r="L1689" s="81">
        <v>31.23</v>
      </c>
      <c r="M1689" s="81">
        <f>TRUNC(((J1689*G1689)+(L1689*G1689)),2)</f>
        <v>331.18</v>
      </c>
      <c r="N1689" s="81">
        <f>TRUNC(((J1689*H1689)+(L1689*H1689)),2)</f>
        <v>331.18</v>
      </c>
      <c r="O1689" s="38"/>
      <c r="P1689" s="81">
        <v>160.71</v>
      </c>
      <c r="Q1689" s="81">
        <v>37.36</v>
      </c>
      <c r="R1689" s="81">
        <v>396.14</v>
      </c>
      <c r="S1689" s="81">
        <v>396.14</v>
      </c>
      <c r="T1689" s="64">
        <f t="shared" si="196"/>
        <v>-64.95999999999998</v>
      </c>
      <c r="U1689" s="81">
        <f t="shared" si="197"/>
        <v>268.72000000000003</v>
      </c>
      <c r="V1689" s="81">
        <f t="shared" si="198"/>
        <v>62.46</v>
      </c>
    </row>
    <row r="1690" spans="1:22" x14ac:dyDescent="0.25">
      <c r="A1690" s="51" t="s">
        <v>4841</v>
      </c>
      <c r="B1690" s="92" t="s">
        <v>2617</v>
      </c>
      <c r="C1690" s="77" t="s">
        <v>274</v>
      </c>
      <c r="D1690" s="86" t="s">
        <v>846</v>
      </c>
      <c r="E1690" s="79" t="s">
        <v>847</v>
      </c>
      <c r="F1690" s="80" t="s">
        <v>138</v>
      </c>
      <c r="G1690" s="101">
        <v>2</v>
      </c>
      <c r="H1690" s="81">
        <v>2</v>
      </c>
      <c r="I1690" s="116">
        <v>363.2</v>
      </c>
      <c r="J1690" s="81">
        <v>303.67</v>
      </c>
      <c r="K1690" s="116">
        <v>41.1</v>
      </c>
      <c r="L1690" s="81">
        <v>34.36</v>
      </c>
      <c r="M1690" s="81">
        <f>TRUNC(((J1690*G1690)+(L1690*G1690)),2)</f>
        <v>676.06</v>
      </c>
      <c r="N1690" s="81">
        <f>TRUNC(((J1690*H1690)+(L1690*H1690)),2)</f>
        <v>676.06</v>
      </c>
      <c r="O1690" s="38"/>
      <c r="P1690" s="81">
        <v>363.2</v>
      </c>
      <c r="Q1690" s="81">
        <v>41.1</v>
      </c>
      <c r="R1690" s="81">
        <v>808.6</v>
      </c>
      <c r="S1690" s="81">
        <v>808.6</v>
      </c>
      <c r="T1690" s="64">
        <f t="shared" si="196"/>
        <v>-132.54000000000008</v>
      </c>
      <c r="U1690" s="81">
        <f t="shared" si="197"/>
        <v>607.34</v>
      </c>
      <c r="V1690" s="81">
        <f t="shared" si="198"/>
        <v>68.72</v>
      </c>
    </row>
    <row r="1691" spans="1:22" x14ac:dyDescent="0.25">
      <c r="A1691" s="51" t="s">
        <v>4842</v>
      </c>
      <c r="B1691" s="92" t="s">
        <v>2618</v>
      </c>
      <c r="C1691" s="77" t="s">
        <v>274</v>
      </c>
      <c r="D1691" s="86" t="s">
        <v>2619</v>
      </c>
      <c r="E1691" s="79" t="s">
        <v>2620</v>
      </c>
      <c r="F1691" s="80" t="s">
        <v>138</v>
      </c>
      <c r="G1691" s="101">
        <v>15.8</v>
      </c>
      <c r="H1691" s="81">
        <v>15.8</v>
      </c>
      <c r="I1691" s="116">
        <v>332</v>
      </c>
      <c r="J1691" s="81">
        <v>277.58</v>
      </c>
      <c r="K1691" s="116">
        <v>41.1</v>
      </c>
      <c r="L1691" s="81">
        <v>34.36</v>
      </c>
      <c r="M1691" s="81">
        <f>TRUNC(((J1691*G1691)+(L1691*G1691)),2)</f>
        <v>4928.6499999999996</v>
      </c>
      <c r="N1691" s="81">
        <f>TRUNC(((J1691*H1691)+(L1691*H1691)),2)</f>
        <v>4928.6499999999996</v>
      </c>
      <c r="O1691" s="38"/>
      <c r="P1691" s="81">
        <v>332</v>
      </c>
      <c r="Q1691" s="81">
        <v>41.1</v>
      </c>
      <c r="R1691" s="81">
        <v>5894.98</v>
      </c>
      <c r="S1691" s="81">
        <v>5894.98</v>
      </c>
      <c r="T1691" s="64">
        <f t="shared" si="196"/>
        <v>-966.32999999999993</v>
      </c>
      <c r="U1691" s="81">
        <f t="shared" si="197"/>
        <v>4385.76</v>
      </c>
      <c r="V1691" s="81">
        <f t="shared" si="198"/>
        <v>542.88</v>
      </c>
    </row>
    <row r="1692" spans="1:22" x14ac:dyDescent="0.25">
      <c r="A1692" s="51" t="s">
        <v>4843</v>
      </c>
      <c r="B1692" s="91" t="s">
        <v>2621</v>
      </c>
      <c r="C1692" s="95"/>
      <c r="D1692" s="95"/>
      <c r="E1692" s="74" t="s">
        <v>78</v>
      </c>
      <c r="F1692" s="95"/>
      <c r="G1692" s="100"/>
      <c r="H1692" s="75"/>
      <c r="I1692" s="115"/>
      <c r="J1692" s="75"/>
      <c r="K1692" s="115"/>
      <c r="L1692" s="75"/>
      <c r="M1692" s="76">
        <f>M1693+M1695</f>
        <v>1858.8000000000002</v>
      </c>
      <c r="N1692" s="76">
        <f>N1693+N1695</f>
        <v>1858.8000000000002</v>
      </c>
      <c r="O1692" s="38"/>
      <c r="P1692" s="75"/>
      <c r="Q1692" s="75"/>
      <c r="R1692" s="76">
        <v>2225.06</v>
      </c>
      <c r="S1692" s="76">
        <v>2225.06</v>
      </c>
      <c r="T1692" s="64">
        <f t="shared" si="196"/>
        <v>-366.25999999999976</v>
      </c>
      <c r="U1692" s="81">
        <f t="shared" si="197"/>
        <v>0</v>
      </c>
      <c r="V1692" s="81">
        <f t="shared" si="198"/>
        <v>0</v>
      </c>
    </row>
    <row r="1693" spans="1:22" x14ac:dyDescent="0.25">
      <c r="A1693" s="51" t="s">
        <v>4844</v>
      </c>
      <c r="B1693" s="93" t="s">
        <v>2622</v>
      </c>
      <c r="C1693" s="97"/>
      <c r="D1693" s="97"/>
      <c r="E1693" s="83" t="s">
        <v>2623</v>
      </c>
      <c r="F1693" s="97"/>
      <c r="G1693" s="102"/>
      <c r="H1693" s="84"/>
      <c r="I1693" s="115"/>
      <c r="J1693" s="84"/>
      <c r="K1693" s="115"/>
      <c r="L1693" s="84"/>
      <c r="M1693" s="85">
        <f>M1694</f>
        <v>771.88</v>
      </c>
      <c r="N1693" s="85">
        <f>N1694</f>
        <v>771.88</v>
      </c>
      <c r="O1693" s="38"/>
      <c r="P1693" s="84"/>
      <c r="Q1693" s="84"/>
      <c r="R1693" s="85">
        <v>923.82</v>
      </c>
      <c r="S1693" s="85">
        <v>923.82</v>
      </c>
      <c r="T1693" s="64">
        <f t="shared" si="196"/>
        <v>-151.94000000000005</v>
      </c>
      <c r="U1693" s="81">
        <f t="shared" si="197"/>
        <v>0</v>
      </c>
      <c r="V1693" s="81">
        <f t="shared" si="198"/>
        <v>0</v>
      </c>
    </row>
    <row r="1694" spans="1:22" x14ac:dyDescent="0.25">
      <c r="A1694" s="51" t="s">
        <v>4845</v>
      </c>
      <c r="B1694" s="92" t="s">
        <v>2624</v>
      </c>
      <c r="C1694" s="77" t="s">
        <v>123</v>
      </c>
      <c r="D1694" s="78">
        <v>261703</v>
      </c>
      <c r="E1694" s="79" t="s">
        <v>657</v>
      </c>
      <c r="F1694" s="80" t="s">
        <v>125</v>
      </c>
      <c r="G1694" s="101">
        <v>71.67</v>
      </c>
      <c r="H1694" s="81">
        <v>71.67</v>
      </c>
      <c r="I1694" s="116">
        <v>3.93</v>
      </c>
      <c r="J1694" s="81">
        <v>3.28</v>
      </c>
      <c r="K1694" s="116">
        <v>8.9600000000000009</v>
      </c>
      <c r="L1694" s="81">
        <v>7.49</v>
      </c>
      <c r="M1694" s="81">
        <f>TRUNC(((J1694*G1694)+(L1694*G1694)),2)</f>
        <v>771.88</v>
      </c>
      <c r="N1694" s="81">
        <f>TRUNC(((J1694*H1694)+(L1694*H1694)),2)</f>
        <v>771.88</v>
      </c>
      <c r="O1694" s="38"/>
      <c r="P1694" s="81">
        <v>3.93</v>
      </c>
      <c r="Q1694" s="81">
        <v>8.9600000000000009</v>
      </c>
      <c r="R1694" s="81">
        <v>923.82</v>
      </c>
      <c r="S1694" s="81">
        <v>923.82</v>
      </c>
      <c r="T1694" s="64">
        <f t="shared" si="196"/>
        <v>-151.94000000000005</v>
      </c>
      <c r="U1694" s="81">
        <f t="shared" si="197"/>
        <v>235.07</v>
      </c>
      <c r="V1694" s="81">
        <f t="shared" si="198"/>
        <v>536.79999999999995</v>
      </c>
    </row>
    <row r="1695" spans="1:22" x14ac:dyDescent="0.25">
      <c r="A1695" s="51" t="s">
        <v>4846</v>
      </c>
      <c r="B1695" s="93" t="s">
        <v>2625</v>
      </c>
      <c r="C1695" s="97"/>
      <c r="D1695" s="97"/>
      <c r="E1695" s="83" t="s">
        <v>86</v>
      </c>
      <c r="F1695" s="97"/>
      <c r="G1695" s="102"/>
      <c r="H1695" s="84"/>
      <c r="I1695" s="115"/>
      <c r="J1695" s="84"/>
      <c r="K1695" s="115"/>
      <c r="L1695" s="84"/>
      <c r="M1695" s="85">
        <f>M1696</f>
        <v>1086.92</v>
      </c>
      <c r="N1695" s="85">
        <f>N1696</f>
        <v>1086.92</v>
      </c>
      <c r="O1695" s="38"/>
      <c r="P1695" s="84"/>
      <c r="Q1695" s="84"/>
      <c r="R1695" s="85">
        <v>1301.24</v>
      </c>
      <c r="S1695" s="85">
        <v>1301.24</v>
      </c>
      <c r="T1695" s="64">
        <f t="shared" si="196"/>
        <v>-214.31999999999994</v>
      </c>
      <c r="U1695" s="81">
        <f t="shared" si="197"/>
        <v>0</v>
      </c>
      <c r="V1695" s="81">
        <f t="shared" si="198"/>
        <v>0</v>
      </c>
    </row>
    <row r="1696" spans="1:22" x14ac:dyDescent="0.25">
      <c r="A1696" s="51" t="s">
        <v>4847</v>
      </c>
      <c r="B1696" s="92" t="s">
        <v>2626</v>
      </c>
      <c r="C1696" s="77" t="s">
        <v>123</v>
      </c>
      <c r="D1696" s="78">
        <v>261609</v>
      </c>
      <c r="E1696" s="79" t="s">
        <v>664</v>
      </c>
      <c r="F1696" s="80" t="s">
        <v>125</v>
      </c>
      <c r="G1696" s="101">
        <v>95.68</v>
      </c>
      <c r="H1696" s="81">
        <v>95.68</v>
      </c>
      <c r="I1696" s="116">
        <v>9.65</v>
      </c>
      <c r="J1696" s="81">
        <v>8.06</v>
      </c>
      <c r="K1696" s="116">
        <v>3.95</v>
      </c>
      <c r="L1696" s="81">
        <v>3.3</v>
      </c>
      <c r="M1696" s="81">
        <f>TRUNC(((J1696*G1696)+(L1696*G1696)),2)</f>
        <v>1086.92</v>
      </c>
      <c r="N1696" s="81">
        <f>TRUNC(((J1696*H1696)+(L1696*H1696)),2)</f>
        <v>1086.92</v>
      </c>
      <c r="O1696" s="38"/>
      <c r="P1696" s="81">
        <v>9.65</v>
      </c>
      <c r="Q1696" s="81">
        <v>3.95</v>
      </c>
      <c r="R1696" s="81">
        <v>1301.24</v>
      </c>
      <c r="S1696" s="81">
        <v>1301.24</v>
      </c>
      <c r="T1696" s="64">
        <f t="shared" si="196"/>
        <v>-214.31999999999994</v>
      </c>
      <c r="U1696" s="81">
        <f t="shared" si="197"/>
        <v>771.18</v>
      </c>
      <c r="V1696" s="81">
        <f t="shared" si="198"/>
        <v>315.74</v>
      </c>
    </row>
    <row r="1697" spans="1:22" x14ac:dyDescent="0.25">
      <c r="A1697" s="51" t="s">
        <v>4848</v>
      </c>
      <c r="B1697" s="90">
        <v>21</v>
      </c>
      <c r="C1697" s="96"/>
      <c r="D1697" s="96"/>
      <c r="E1697" s="69" t="s">
        <v>23</v>
      </c>
      <c r="F1697" s="70" t="s">
        <v>120</v>
      </c>
      <c r="G1697" s="99">
        <v>1</v>
      </c>
      <c r="H1697" s="72"/>
      <c r="I1697" s="115"/>
      <c r="J1697" s="72"/>
      <c r="K1697" s="115"/>
      <c r="L1697" s="72"/>
      <c r="M1697" s="71">
        <f>M1698+M1712+M1714+M1720+M1744+M1797+M1800+M1806+M1813+M1818+M1820+M1825+M1831+M1833+M1850</f>
        <v>503316.33999999997</v>
      </c>
      <c r="N1697" s="71">
        <f>N1698+N1712+N1714+N1720+N1744+N1797+N1800+N1806+N1813+N1818+N1820+N1825+N1831+N1833+N1850</f>
        <v>503316.33999999997</v>
      </c>
      <c r="O1697" s="38"/>
      <c r="P1697" s="72"/>
      <c r="Q1697" s="72"/>
      <c r="R1697" s="71">
        <v>602212.05000000005</v>
      </c>
      <c r="S1697" s="71">
        <v>602212.05000000005</v>
      </c>
      <c r="T1697" s="64">
        <f t="shared" si="196"/>
        <v>-98895.710000000079</v>
      </c>
      <c r="U1697" s="81">
        <f t="shared" si="197"/>
        <v>0</v>
      </c>
      <c r="V1697" s="81">
        <f t="shared" si="198"/>
        <v>0</v>
      </c>
    </row>
    <row r="1698" spans="1:22" x14ac:dyDescent="0.25">
      <c r="A1698" s="51" t="s">
        <v>4849</v>
      </c>
      <c r="B1698" s="91" t="s">
        <v>2627</v>
      </c>
      <c r="C1698" s="95"/>
      <c r="D1698" s="95"/>
      <c r="E1698" s="74" t="s">
        <v>36</v>
      </c>
      <c r="F1698" s="95"/>
      <c r="G1698" s="100"/>
      <c r="H1698" s="75"/>
      <c r="I1698" s="115"/>
      <c r="J1698" s="75"/>
      <c r="K1698" s="115"/>
      <c r="L1698" s="75"/>
      <c r="M1698" s="76">
        <f>SUM(M1699:M1711)</f>
        <v>32629.100000000002</v>
      </c>
      <c r="N1698" s="76">
        <f>SUM(N1699:N1711)</f>
        <v>32629.100000000002</v>
      </c>
      <c r="O1698" s="38"/>
      <c r="P1698" s="75"/>
      <c r="Q1698" s="75"/>
      <c r="R1698" s="76">
        <v>39061.74</v>
      </c>
      <c r="S1698" s="76">
        <v>39061.74</v>
      </c>
      <c r="T1698" s="64">
        <f t="shared" si="196"/>
        <v>-6432.6399999999958</v>
      </c>
      <c r="U1698" s="81">
        <f t="shared" si="197"/>
        <v>0</v>
      </c>
      <c r="V1698" s="81">
        <f t="shared" si="198"/>
        <v>0</v>
      </c>
    </row>
    <row r="1699" spans="1:22" ht="24" x14ac:dyDescent="0.3">
      <c r="A1699" s="51" t="s">
        <v>4850</v>
      </c>
      <c r="B1699" s="92" t="s">
        <v>2628</v>
      </c>
      <c r="C1699" s="77" t="s">
        <v>123</v>
      </c>
      <c r="D1699" s="78">
        <v>20102</v>
      </c>
      <c r="E1699" s="82" t="s">
        <v>3157</v>
      </c>
      <c r="F1699" s="80" t="s">
        <v>125</v>
      </c>
      <c r="G1699" s="101">
        <v>442.19</v>
      </c>
      <c r="H1699" s="81">
        <v>442.19</v>
      </c>
      <c r="I1699" s="116">
        <v>0</v>
      </c>
      <c r="J1699" s="81">
        <v>0</v>
      </c>
      <c r="K1699" s="116">
        <v>3.12</v>
      </c>
      <c r="L1699" s="81">
        <v>2.6</v>
      </c>
      <c r="M1699" s="81">
        <f t="shared" ref="M1699:M1711" si="199">TRUNC(((J1699*G1699)+(L1699*G1699)),2)</f>
        <v>1149.69</v>
      </c>
      <c r="N1699" s="81">
        <f t="shared" ref="N1699:N1711" si="200">TRUNC(((J1699*H1699)+(L1699*H1699)),2)</f>
        <v>1149.69</v>
      </c>
      <c r="O1699" s="48"/>
      <c r="P1699" s="81">
        <v>0</v>
      </c>
      <c r="Q1699" s="81">
        <v>3.12</v>
      </c>
      <c r="R1699" s="81">
        <v>1379.63</v>
      </c>
      <c r="S1699" s="81">
        <v>1379.63</v>
      </c>
      <c r="T1699" s="64">
        <f t="shared" si="196"/>
        <v>-229.94000000000005</v>
      </c>
      <c r="U1699" s="81">
        <f t="shared" si="197"/>
        <v>0</v>
      </c>
      <c r="V1699" s="81">
        <f t="shared" si="198"/>
        <v>1149.69</v>
      </c>
    </row>
    <row r="1700" spans="1:22" ht="24" x14ac:dyDescent="0.3">
      <c r="A1700" s="51" t="s">
        <v>4851</v>
      </c>
      <c r="B1700" s="92" t="s">
        <v>2629</v>
      </c>
      <c r="C1700" s="77" t="s">
        <v>123</v>
      </c>
      <c r="D1700" s="78">
        <v>20103</v>
      </c>
      <c r="E1700" s="82" t="s">
        <v>3150</v>
      </c>
      <c r="F1700" s="80" t="s">
        <v>125</v>
      </c>
      <c r="G1700" s="101">
        <v>442.19</v>
      </c>
      <c r="H1700" s="81">
        <v>442.19</v>
      </c>
      <c r="I1700" s="116">
        <v>0</v>
      </c>
      <c r="J1700" s="81">
        <v>0</v>
      </c>
      <c r="K1700" s="116">
        <v>16.190000000000001</v>
      </c>
      <c r="L1700" s="81">
        <v>13.53</v>
      </c>
      <c r="M1700" s="81">
        <f t="shared" si="199"/>
        <v>5982.83</v>
      </c>
      <c r="N1700" s="81">
        <f t="shared" si="200"/>
        <v>5982.83</v>
      </c>
      <c r="O1700" s="48"/>
      <c r="P1700" s="81">
        <v>0</v>
      </c>
      <c r="Q1700" s="81">
        <v>16.190000000000001</v>
      </c>
      <c r="R1700" s="81">
        <v>7159.05</v>
      </c>
      <c r="S1700" s="81">
        <v>7159.05</v>
      </c>
      <c r="T1700" s="64">
        <f t="shared" si="196"/>
        <v>-1176.2200000000003</v>
      </c>
      <c r="U1700" s="81">
        <f t="shared" si="197"/>
        <v>0</v>
      </c>
      <c r="V1700" s="81">
        <f t="shared" si="198"/>
        <v>5982.83</v>
      </c>
    </row>
    <row r="1701" spans="1:22" x14ac:dyDescent="0.3">
      <c r="A1701" s="51" t="s">
        <v>4852</v>
      </c>
      <c r="B1701" s="92" t="s">
        <v>2630</v>
      </c>
      <c r="C1701" s="77" t="s">
        <v>123</v>
      </c>
      <c r="D1701" s="78">
        <v>20157</v>
      </c>
      <c r="E1701" s="79" t="s">
        <v>2631</v>
      </c>
      <c r="F1701" s="80" t="s">
        <v>125</v>
      </c>
      <c r="G1701" s="101">
        <v>131.69999999999999</v>
      </c>
      <c r="H1701" s="81">
        <v>131.69999999999999</v>
      </c>
      <c r="I1701" s="116">
        <v>0</v>
      </c>
      <c r="J1701" s="81">
        <v>0</v>
      </c>
      <c r="K1701" s="116">
        <v>4.6900000000000004</v>
      </c>
      <c r="L1701" s="81">
        <v>3.92</v>
      </c>
      <c r="M1701" s="81">
        <f t="shared" si="199"/>
        <v>516.26</v>
      </c>
      <c r="N1701" s="81">
        <f t="shared" si="200"/>
        <v>516.26</v>
      </c>
      <c r="O1701" s="48"/>
      <c r="P1701" s="81">
        <v>0</v>
      </c>
      <c r="Q1701" s="81">
        <v>4.6900000000000004</v>
      </c>
      <c r="R1701" s="81">
        <v>617.66999999999996</v>
      </c>
      <c r="S1701" s="81">
        <v>617.66999999999996</v>
      </c>
      <c r="T1701" s="64">
        <f t="shared" si="196"/>
        <v>-101.40999999999997</v>
      </c>
      <c r="U1701" s="81">
        <f t="shared" si="197"/>
        <v>0</v>
      </c>
      <c r="V1701" s="81">
        <f t="shared" si="198"/>
        <v>516.26</v>
      </c>
    </row>
    <row r="1702" spans="1:22" x14ac:dyDescent="0.3">
      <c r="A1702" s="51" t="s">
        <v>4853</v>
      </c>
      <c r="B1702" s="92" t="s">
        <v>2632</v>
      </c>
      <c r="C1702" s="77" t="s">
        <v>123</v>
      </c>
      <c r="D1702" s="78">
        <v>20121</v>
      </c>
      <c r="E1702" s="79" t="s">
        <v>683</v>
      </c>
      <c r="F1702" s="80" t="s">
        <v>160</v>
      </c>
      <c r="G1702" s="101">
        <v>79.510000000000005</v>
      </c>
      <c r="H1702" s="81">
        <v>79.510000000000005</v>
      </c>
      <c r="I1702" s="116">
        <v>0</v>
      </c>
      <c r="J1702" s="81">
        <v>0</v>
      </c>
      <c r="K1702" s="116">
        <v>161.93</v>
      </c>
      <c r="L1702" s="81">
        <v>135.38</v>
      </c>
      <c r="M1702" s="81">
        <f t="shared" si="199"/>
        <v>10764.06</v>
      </c>
      <c r="N1702" s="81">
        <f t="shared" si="200"/>
        <v>10764.06</v>
      </c>
      <c r="O1702" s="48"/>
      <c r="P1702" s="81">
        <v>0</v>
      </c>
      <c r="Q1702" s="81">
        <v>161.93</v>
      </c>
      <c r="R1702" s="81">
        <v>12875.05</v>
      </c>
      <c r="S1702" s="81">
        <v>12875.05</v>
      </c>
      <c r="T1702" s="64">
        <f t="shared" si="196"/>
        <v>-2110.9899999999998</v>
      </c>
      <c r="U1702" s="81">
        <f t="shared" si="197"/>
        <v>0</v>
      </c>
      <c r="V1702" s="81">
        <f t="shared" si="198"/>
        <v>10764.06</v>
      </c>
    </row>
    <row r="1703" spans="1:22" ht="24" x14ac:dyDescent="0.3">
      <c r="A1703" s="51" t="s">
        <v>4854</v>
      </c>
      <c r="B1703" s="92" t="s">
        <v>2633</v>
      </c>
      <c r="C1703" s="77" t="s">
        <v>194</v>
      </c>
      <c r="D1703" s="78">
        <v>97632</v>
      </c>
      <c r="E1703" s="82" t="s">
        <v>3158</v>
      </c>
      <c r="F1703" s="80" t="s">
        <v>138</v>
      </c>
      <c r="G1703" s="101">
        <v>637.49</v>
      </c>
      <c r="H1703" s="81">
        <v>637.49</v>
      </c>
      <c r="I1703" s="116">
        <v>0.61</v>
      </c>
      <c r="J1703" s="81">
        <v>0.51</v>
      </c>
      <c r="K1703" s="116">
        <v>1.84</v>
      </c>
      <c r="L1703" s="81">
        <v>1.53</v>
      </c>
      <c r="M1703" s="81">
        <f t="shared" si="199"/>
        <v>1300.47</v>
      </c>
      <c r="N1703" s="81">
        <f t="shared" si="200"/>
        <v>1300.47</v>
      </c>
      <c r="O1703" s="48"/>
      <c r="P1703" s="81">
        <v>0.61</v>
      </c>
      <c r="Q1703" s="81">
        <v>1.84</v>
      </c>
      <c r="R1703" s="81">
        <v>1561.85</v>
      </c>
      <c r="S1703" s="81">
        <v>1561.85</v>
      </c>
      <c r="T1703" s="64">
        <f t="shared" si="196"/>
        <v>-261.37999999999988</v>
      </c>
      <c r="U1703" s="81">
        <f t="shared" si="197"/>
        <v>325.11</v>
      </c>
      <c r="V1703" s="81">
        <f t="shared" si="198"/>
        <v>975.35</v>
      </c>
    </row>
    <row r="1704" spans="1:22" x14ac:dyDescent="0.3">
      <c r="A1704" s="51" t="s">
        <v>4855</v>
      </c>
      <c r="B1704" s="92" t="s">
        <v>2634</v>
      </c>
      <c r="C1704" s="77" t="s">
        <v>123</v>
      </c>
      <c r="D1704" s="78">
        <v>20106</v>
      </c>
      <c r="E1704" s="79" t="s">
        <v>2390</v>
      </c>
      <c r="F1704" s="80" t="s">
        <v>125</v>
      </c>
      <c r="G1704" s="101">
        <v>199.39</v>
      </c>
      <c r="H1704" s="81">
        <v>199.39</v>
      </c>
      <c r="I1704" s="116">
        <v>0</v>
      </c>
      <c r="J1704" s="81">
        <v>0</v>
      </c>
      <c r="K1704" s="116">
        <v>6.23</v>
      </c>
      <c r="L1704" s="81">
        <v>5.2</v>
      </c>
      <c r="M1704" s="81">
        <f t="shared" si="199"/>
        <v>1036.82</v>
      </c>
      <c r="N1704" s="81">
        <f t="shared" si="200"/>
        <v>1036.82</v>
      </c>
      <c r="O1704" s="48"/>
      <c r="P1704" s="81">
        <v>0</v>
      </c>
      <c r="Q1704" s="81">
        <v>6.23</v>
      </c>
      <c r="R1704" s="81">
        <v>1242.19</v>
      </c>
      <c r="S1704" s="81">
        <v>1242.19</v>
      </c>
      <c r="T1704" s="64">
        <f t="shared" si="196"/>
        <v>-205.37000000000012</v>
      </c>
      <c r="U1704" s="81">
        <f t="shared" si="197"/>
        <v>0</v>
      </c>
      <c r="V1704" s="81">
        <f t="shared" si="198"/>
        <v>1036.82</v>
      </c>
    </row>
    <row r="1705" spans="1:22" ht="24" x14ac:dyDescent="0.3">
      <c r="A1705" s="51" t="s">
        <v>4856</v>
      </c>
      <c r="B1705" s="92" t="s">
        <v>2635</v>
      </c>
      <c r="C1705" s="77" t="s">
        <v>123</v>
      </c>
      <c r="D1705" s="78">
        <v>20118</v>
      </c>
      <c r="E1705" s="82" t="s">
        <v>3082</v>
      </c>
      <c r="F1705" s="80" t="s">
        <v>160</v>
      </c>
      <c r="G1705" s="101">
        <v>12.27</v>
      </c>
      <c r="H1705" s="81">
        <v>12.27</v>
      </c>
      <c r="I1705" s="116">
        <v>0</v>
      </c>
      <c r="J1705" s="81">
        <v>0</v>
      </c>
      <c r="K1705" s="116">
        <v>38.93</v>
      </c>
      <c r="L1705" s="81">
        <v>32.54</v>
      </c>
      <c r="M1705" s="81">
        <f t="shared" si="199"/>
        <v>399.26</v>
      </c>
      <c r="N1705" s="81">
        <f t="shared" si="200"/>
        <v>399.26</v>
      </c>
      <c r="O1705" s="48"/>
      <c r="P1705" s="81">
        <v>0</v>
      </c>
      <c r="Q1705" s="81">
        <v>38.93</v>
      </c>
      <c r="R1705" s="81">
        <v>477.67</v>
      </c>
      <c r="S1705" s="81">
        <v>477.67</v>
      </c>
      <c r="T1705" s="64">
        <f t="shared" si="196"/>
        <v>-78.410000000000025</v>
      </c>
      <c r="U1705" s="81">
        <f t="shared" si="197"/>
        <v>0</v>
      </c>
      <c r="V1705" s="81">
        <f t="shared" si="198"/>
        <v>399.26</v>
      </c>
    </row>
    <row r="1706" spans="1:22" x14ac:dyDescent="0.25">
      <c r="A1706" s="51" t="s">
        <v>4857</v>
      </c>
      <c r="B1706" s="92" t="s">
        <v>2636</v>
      </c>
      <c r="C1706" s="77" t="s">
        <v>123</v>
      </c>
      <c r="D1706" s="78">
        <v>260104</v>
      </c>
      <c r="E1706" s="79" t="s">
        <v>2392</v>
      </c>
      <c r="F1706" s="80" t="s">
        <v>125</v>
      </c>
      <c r="G1706" s="101">
        <v>1731.92</v>
      </c>
      <c r="H1706" s="81">
        <v>1731.92</v>
      </c>
      <c r="I1706" s="116">
        <v>0</v>
      </c>
      <c r="J1706" s="81">
        <v>0</v>
      </c>
      <c r="K1706" s="116">
        <v>5.34</v>
      </c>
      <c r="L1706" s="81">
        <v>4.46</v>
      </c>
      <c r="M1706" s="81">
        <f t="shared" si="199"/>
        <v>7724.36</v>
      </c>
      <c r="N1706" s="81">
        <f t="shared" si="200"/>
        <v>7724.36</v>
      </c>
      <c r="O1706" s="38"/>
      <c r="P1706" s="81">
        <v>0</v>
      </c>
      <c r="Q1706" s="81">
        <v>5.34</v>
      </c>
      <c r="R1706" s="81">
        <v>9248.4500000000007</v>
      </c>
      <c r="S1706" s="81">
        <v>9248.4500000000007</v>
      </c>
      <c r="T1706" s="64">
        <f t="shared" si="196"/>
        <v>-1524.0900000000011</v>
      </c>
      <c r="U1706" s="81">
        <f t="shared" si="197"/>
        <v>0</v>
      </c>
      <c r="V1706" s="81">
        <f t="shared" si="198"/>
        <v>7724.36</v>
      </c>
    </row>
    <row r="1707" spans="1:22" x14ac:dyDescent="0.25">
      <c r="A1707" s="51" t="s">
        <v>4858</v>
      </c>
      <c r="B1707" s="92" t="s">
        <v>2637</v>
      </c>
      <c r="C1707" s="77" t="s">
        <v>123</v>
      </c>
      <c r="D1707" s="78">
        <v>260105</v>
      </c>
      <c r="E1707" s="79" t="s">
        <v>2394</v>
      </c>
      <c r="F1707" s="80" t="s">
        <v>125</v>
      </c>
      <c r="G1707" s="101">
        <v>505.52</v>
      </c>
      <c r="H1707" s="81">
        <v>505.52</v>
      </c>
      <c r="I1707" s="116">
        <v>2.09</v>
      </c>
      <c r="J1707" s="81">
        <v>1.74</v>
      </c>
      <c r="K1707" s="116">
        <v>6.67</v>
      </c>
      <c r="L1707" s="81">
        <v>5.57</v>
      </c>
      <c r="M1707" s="81">
        <f t="shared" si="199"/>
        <v>3695.35</v>
      </c>
      <c r="N1707" s="81">
        <f t="shared" si="200"/>
        <v>3695.35</v>
      </c>
      <c r="O1707" s="38"/>
      <c r="P1707" s="81">
        <v>2.09</v>
      </c>
      <c r="Q1707" s="81">
        <v>6.67</v>
      </c>
      <c r="R1707" s="81">
        <v>4428.3500000000004</v>
      </c>
      <c r="S1707" s="81">
        <v>4428.3500000000004</v>
      </c>
      <c r="T1707" s="64">
        <f t="shared" si="196"/>
        <v>-733.00000000000045</v>
      </c>
      <c r="U1707" s="81">
        <f t="shared" si="197"/>
        <v>879.6</v>
      </c>
      <c r="V1707" s="81">
        <f t="shared" si="198"/>
        <v>2815.74</v>
      </c>
    </row>
    <row r="1708" spans="1:22" x14ac:dyDescent="0.25">
      <c r="A1708" s="51" t="s">
        <v>4859</v>
      </c>
      <c r="B1708" s="92" t="s">
        <v>2638</v>
      </c>
      <c r="C1708" s="77" t="s">
        <v>123</v>
      </c>
      <c r="D1708" s="78">
        <v>20137</v>
      </c>
      <c r="E1708" s="79" t="s">
        <v>2639</v>
      </c>
      <c r="F1708" s="80" t="s">
        <v>120</v>
      </c>
      <c r="G1708" s="101">
        <v>4</v>
      </c>
      <c r="H1708" s="81">
        <v>4</v>
      </c>
      <c r="I1708" s="116">
        <v>0</v>
      </c>
      <c r="J1708" s="81">
        <v>0</v>
      </c>
      <c r="K1708" s="116">
        <v>3.9</v>
      </c>
      <c r="L1708" s="81">
        <v>3.26</v>
      </c>
      <c r="M1708" s="81">
        <f t="shared" si="199"/>
        <v>13.04</v>
      </c>
      <c r="N1708" s="81">
        <f t="shared" si="200"/>
        <v>13.04</v>
      </c>
      <c r="O1708" s="38"/>
      <c r="P1708" s="81">
        <v>0</v>
      </c>
      <c r="Q1708" s="81">
        <v>3.9</v>
      </c>
      <c r="R1708" s="81">
        <v>15.6</v>
      </c>
      <c r="S1708" s="81">
        <v>15.6</v>
      </c>
      <c r="T1708" s="64">
        <f t="shared" si="196"/>
        <v>-2.5600000000000005</v>
      </c>
      <c r="U1708" s="81">
        <f t="shared" si="197"/>
        <v>0</v>
      </c>
      <c r="V1708" s="81">
        <f t="shared" si="198"/>
        <v>13.04</v>
      </c>
    </row>
    <row r="1709" spans="1:22" x14ac:dyDescent="0.3">
      <c r="A1709" s="51" t="s">
        <v>4860</v>
      </c>
      <c r="B1709" s="92" t="s">
        <v>2640</v>
      </c>
      <c r="C1709" s="77" t="s">
        <v>123</v>
      </c>
      <c r="D1709" s="78">
        <v>20138</v>
      </c>
      <c r="E1709" s="79" t="s">
        <v>2641</v>
      </c>
      <c r="F1709" s="80" t="s">
        <v>120</v>
      </c>
      <c r="G1709" s="101">
        <v>1</v>
      </c>
      <c r="H1709" s="81">
        <v>1</v>
      </c>
      <c r="I1709" s="116">
        <v>0</v>
      </c>
      <c r="J1709" s="81">
        <v>0</v>
      </c>
      <c r="K1709" s="116">
        <v>5.19</v>
      </c>
      <c r="L1709" s="81">
        <v>4.33</v>
      </c>
      <c r="M1709" s="81">
        <f t="shared" si="199"/>
        <v>4.33</v>
      </c>
      <c r="N1709" s="81">
        <f t="shared" si="200"/>
        <v>4.33</v>
      </c>
      <c r="O1709" s="48"/>
      <c r="P1709" s="81">
        <v>0</v>
      </c>
      <c r="Q1709" s="81">
        <v>5.19</v>
      </c>
      <c r="R1709" s="81">
        <v>5.19</v>
      </c>
      <c r="S1709" s="81">
        <v>5.19</v>
      </c>
      <c r="T1709" s="64">
        <f t="shared" si="196"/>
        <v>-0.86000000000000032</v>
      </c>
      <c r="U1709" s="81">
        <f t="shared" si="197"/>
        <v>0</v>
      </c>
      <c r="V1709" s="81">
        <f t="shared" si="198"/>
        <v>4.33</v>
      </c>
    </row>
    <row r="1710" spans="1:22" x14ac:dyDescent="0.3">
      <c r="A1710" s="51" t="s">
        <v>4861</v>
      </c>
      <c r="B1710" s="92" t="s">
        <v>2642</v>
      </c>
      <c r="C1710" s="77" t="s">
        <v>194</v>
      </c>
      <c r="D1710" s="78">
        <v>97663</v>
      </c>
      <c r="E1710" s="79" t="s">
        <v>2643</v>
      </c>
      <c r="F1710" s="80" t="s">
        <v>120</v>
      </c>
      <c r="G1710" s="101">
        <v>4</v>
      </c>
      <c r="H1710" s="81">
        <v>4</v>
      </c>
      <c r="I1710" s="116">
        <v>2.93</v>
      </c>
      <c r="J1710" s="81">
        <v>2.44</v>
      </c>
      <c r="K1710" s="116">
        <v>8.66</v>
      </c>
      <c r="L1710" s="81">
        <v>7.24</v>
      </c>
      <c r="M1710" s="81">
        <f t="shared" si="199"/>
        <v>38.72</v>
      </c>
      <c r="N1710" s="81">
        <f t="shared" si="200"/>
        <v>38.72</v>
      </c>
      <c r="O1710" s="48"/>
      <c r="P1710" s="81">
        <v>2.93</v>
      </c>
      <c r="Q1710" s="81">
        <v>8.66</v>
      </c>
      <c r="R1710" s="81">
        <v>46.36</v>
      </c>
      <c r="S1710" s="81">
        <v>46.36</v>
      </c>
      <c r="T1710" s="64">
        <f t="shared" si="196"/>
        <v>-7.6400000000000006</v>
      </c>
      <c r="U1710" s="81">
        <f t="shared" si="197"/>
        <v>9.76</v>
      </c>
      <c r="V1710" s="81">
        <f t="shared" si="198"/>
        <v>28.96</v>
      </c>
    </row>
    <row r="1711" spans="1:22" x14ac:dyDescent="0.25">
      <c r="A1711" s="51" t="s">
        <v>4862</v>
      </c>
      <c r="B1711" s="92" t="s">
        <v>2644</v>
      </c>
      <c r="C1711" s="77" t="s">
        <v>123</v>
      </c>
      <c r="D1711" s="78">
        <v>20139</v>
      </c>
      <c r="E1711" s="79" t="s">
        <v>2398</v>
      </c>
      <c r="F1711" s="80" t="s">
        <v>125</v>
      </c>
      <c r="G1711" s="101">
        <v>1.2</v>
      </c>
      <c r="H1711" s="81">
        <v>1.2</v>
      </c>
      <c r="I1711" s="116">
        <v>0</v>
      </c>
      <c r="J1711" s="81">
        <v>0</v>
      </c>
      <c r="K1711" s="116">
        <v>3.9</v>
      </c>
      <c r="L1711" s="81">
        <v>3.26</v>
      </c>
      <c r="M1711" s="81">
        <f t="shared" si="199"/>
        <v>3.91</v>
      </c>
      <c r="N1711" s="81">
        <f t="shared" si="200"/>
        <v>3.91</v>
      </c>
      <c r="O1711" s="38"/>
      <c r="P1711" s="81">
        <v>0</v>
      </c>
      <c r="Q1711" s="81">
        <v>3.9</v>
      </c>
      <c r="R1711" s="81">
        <v>4.68</v>
      </c>
      <c r="S1711" s="81">
        <v>4.68</v>
      </c>
      <c r="T1711" s="64">
        <f t="shared" si="196"/>
        <v>-0.76999999999999957</v>
      </c>
      <c r="U1711" s="81">
        <f t="shared" si="197"/>
        <v>0</v>
      </c>
      <c r="V1711" s="81">
        <f t="shared" si="198"/>
        <v>3.91</v>
      </c>
    </row>
    <row r="1712" spans="1:22" x14ac:dyDescent="0.25">
      <c r="A1712" s="51" t="s">
        <v>4863</v>
      </c>
      <c r="B1712" s="91" t="s">
        <v>2645</v>
      </c>
      <c r="C1712" s="95"/>
      <c r="D1712" s="95"/>
      <c r="E1712" s="74" t="s">
        <v>38</v>
      </c>
      <c r="F1712" s="95"/>
      <c r="G1712" s="100"/>
      <c r="H1712" s="75"/>
      <c r="I1712" s="115"/>
      <c r="J1712" s="75"/>
      <c r="K1712" s="115"/>
      <c r="L1712" s="75"/>
      <c r="M1712" s="76">
        <f>M1713</f>
        <v>5083.1400000000003</v>
      </c>
      <c r="N1712" s="76">
        <f>N1713</f>
        <v>5083.1400000000003</v>
      </c>
      <c r="O1712" s="38"/>
      <c r="P1712" s="75"/>
      <c r="Q1712" s="75"/>
      <c r="R1712" s="76">
        <v>6081.22</v>
      </c>
      <c r="S1712" s="76">
        <v>6081.22</v>
      </c>
      <c r="T1712" s="64">
        <f t="shared" si="196"/>
        <v>-998.07999999999993</v>
      </c>
      <c r="U1712" s="81">
        <f t="shared" si="197"/>
        <v>0</v>
      </c>
      <c r="V1712" s="81">
        <f t="shared" si="198"/>
        <v>0</v>
      </c>
    </row>
    <row r="1713" spans="1:22" x14ac:dyDescent="0.25">
      <c r="A1713" s="51" t="s">
        <v>4864</v>
      </c>
      <c r="B1713" s="92" t="s">
        <v>2646</v>
      </c>
      <c r="C1713" s="77" t="s">
        <v>123</v>
      </c>
      <c r="D1713" s="78">
        <v>30101</v>
      </c>
      <c r="E1713" s="79" t="s">
        <v>188</v>
      </c>
      <c r="F1713" s="80" t="s">
        <v>160</v>
      </c>
      <c r="G1713" s="101">
        <v>138.43</v>
      </c>
      <c r="H1713" s="81">
        <v>138.43</v>
      </c>
      <c r="I1713" s="116">
        <v>34.33</v>
      </c>
      <c r="J1713" s="81">
        <v>28.7</v>
      </c>
      <c r="K1713" s="116">
        <v>9.6</v>
      </c>
      <c r="L1713" s="81">
        <v>8.02</v>
      </c>
      <c r="M1713" s="81">
        <f>TRUNC(((J1713*G1713)+(L1713*G1713)),2)</f>
        <v>5083.1400000000003</v>
      </c>
      <c r="N1713" s="81">
        <f>TRUNC(((J1713*H1713)+(L1713*H1713)),2)</f>
        <v>5083.1400000000003</v>
      </c>
      <c r="O1713" s="38"/>
      <c r="P1713" s="81">
        <v>34.33</v>
      </c>
      <c r="Q1713" s="81">
        <v>9.6</v>
      </c>
      <c r="R1713" s="81">
        <v>6081.22</v>
      </c>
      <c r="S1713" s="81">
        <v>6081.22</v>
      </c>
      <c r="T1713" s="64">
        <f t="shared" si="196"/>
        <v>-998.07999999999993</v>
      </c>
      <c r="U1713" s="81">
        <f t="shared" si="197"/>
        <v>3972.94</v>
      </c>
      <c r="V1713" s="81">
        <f t="shared" si="198"/>
        <v>1110.2</v>
      </c>
    </row>
    <row r="1714" spans="1:22" x14ac:dyDescent="0.25">
      <c r="A1714" s="51" t="s">
        <v>4865</v>
      </c>
      <c r="B1714" s="91" t="s">
        <v>2647</v>
      </c>
      <c r="C1714" s="95"/>
      <c r="D1714" s="95"/>
      <c r="E1714" s="74" t="s">
        <v>40</v>
      </c>
      <c r="F1714" s="95"/>
      <c r="G1714" s="100"/>
      <c r="H1714" s="75"/>
      <c r="I1714" s="115"/>
      <c r="J1714" s="75"/>
      <c r="K1714" s="115"/>
      <c r="L1714" s="75"/>
      <c r="M1714" s="76">
        <f>SUM(M1715:M1719)</f>
        <v>189.71000000000004</v>
      </c>
      <c r="N1714" s="76">
        <f>SUM(N1715:N1719)</f>
        <v>189.71000000000004</v>
      </c>
      <c r="O1714" s="38"/>
      <c r="P1714" s="75"/>
      <c r="Q1714" s="75"/>
      <c r="R1714" s="76">
        <v>227.69</v>
      </c>
      <c r="S1714" s="76">
        <v>227.69</v>
      </c>
      <c r="T1714" s="64">
        <f t="shared" si="196"/>
        <v>-37.979999999999961</v>
      </c>
      <c r="U1714" s="81">
        <f t="shared" si="197"/>
        <v>0</v>
      </c>
      <c r="V1714" s="81">
        <f t="shared" si="198"/>
        <v>0</v>
      </c>
    </row>
    <row r="1715" spans="1:22" x14ac:dyDescent="0.25">
      <c r="A1715" s="51" t="s">
        <v>4866</v>
      </c>
      <c r="B1715" s="92" t="s">
        <v>2648</v>
      </c>
      <c r="C1715" s="77" t="s">
        <v>123</v>
      </c>
      <c r="D1715" s="78">
        <v>41004</v>
      </c>
      <c r="E1715" s="79" t="s">
        <v>159</v>
      </c>
      <c r="F1715" s="80" t="s">
        <v>160</v>
      </c>
      <c r="G1715" s="101">
        <v>6.2</v>
      </c>
      <c r="H1715" s="81">
        <v>6.2</v>
      </c>
      <c r="I1715" s="116">
        <v>1.78</v>
      </c>
      <c r="J1715" s="81">
        <v>1.48</v>
      </c>
      <c r="K1715" s="116">
        <v>0</v>
      </c>
      <c r="L1715" s="81">
        <v>0</v>
      </c>
      <c r="M1715" s="81">
        <f>TRUNC(((J1715*G1715)+(L1715*G1715)),2)</f>
        <v>9.17</v>
      </c>
      <c r="N1715" s="81">
        <f>TRUNC(((J1715*H1715)+(L1715*H1715)),2)</f>
        <v>9.17</v>
      </c>
      <c r="O1715" s="38"/>
      <c r="P1715" s="81">
        <v>1.78</v>
      </c>
      <c r="Q1715" s="81">
        <v>0</v>
      </c>
      <c r="R1715" s="81">
        <v>11.03</v>
      </c>
      <c r="S1715" s="81">
        <v>11.03</v>
      </c>
      <c r="T1715" s="64">
        <f t="shared" si="196"/>
        <v>-1.8599999999999994</v>
      </c>
      <c r="U1715" s="81">
        <f t="shared" si="197"/>
        <v>9.17</v>
      </c>
      <c r="V1715" s="81">
        <f t="shared" si="198"/>
        <v>0</v>
      </c>
    </row>
    <row r="1716" spans="1:22" x14ac:dyDescent="0.25">
      <c r="A1716" s="51" t="s">
        <v>4867</v>
      </c>
      <c r="B1716" s="92" t="s">
        <v>2649</v>
      </c>
      <c r="C1716" s="77" t="s">
        <v>123</v>
      </c>
      <c r="D1716" s="78">
        <v>41005</v>
      </c>
      <c r="E1716" s="79" t="s">
        <v>162</v>
      </c>
      <c r="F1716" s="80" t="s">
        <v>160</v>
      </c>
      <c r="G1716" s="101">
        <v>6.2</v>
      </c>
      <c r="H1716" s="81">
        <v>6.2</v>
      </c>
      <c r="I1716" s="116">
        <v>1.31</v>
      </c>
      <c r="J1716" s="81">
        <v>1.0900000000000001</v>
      </c>
      <c r="K1716" s="116">
        <v>0</v>
      </c>
      <c r="L1716" s="81">
        <v>0</v>
      </c>
      <c r="M1716" s="81">
        <f>TRUNC(((J1716*G1716)+(L1716*G1716)),2)</f>
        <v>6.75</v>
      </c>
      <c r="N1716" s="81">
        <f>TRUNC(((J1716*H1716)+(L1716*H1716)),2)</f>
        <v>6.75</v>
      </c>
      <c r="O1716" s="38"/>
      <c r="P1716" s="81">
        <v>1.31</v>
      </c>
      <c r="Q1716" s="81">
        <v>0</v>
      </c>
      <c r="R1716" s="81">
        <v>8.1199999999999992</v>
      </c>
      <c r="S1716" s="81">
        <v>8.1199999999999992</v>
      </c>
      <c r="T1716" s="64">
        <f t="shared" si="196"/>
        <v>-1.3699999999999992</v>
      </c>
      <c r="U1716" s="81">
        <f t="shared" si="197"/>
        <v>6.75</v>
      </c>
      <c r="V1716" s="81">
        <f t="shared" si="198"/>
        <v>0</v>
      </c>
    </row>
    <row r="1717" spans="1:22" x14ac:dyDescent="0.25">
      <c r="A1717" s="51" t="s">
        <v>4868</v>
      </c>
      <c r="B1717" s="92" t="s">
        <v>2650</v>
      </c>
      <c r="C1717" s="77" t="s">
        <v>123</v>
      </c>
      <c r="D1717" s="78">
        <v>41012</v>
      </c>
      <c r="E1717" s="79" t="s">
        <v>164</v>
      </c>
      <c r="F1717" s="80" t="s">
        <v>160</v>
      </c>
      <c r="G1717" s="101">
        <v>6.2</v>
      </c>
      <c r="H1717" s="81">
        <v>6.2</v>
      </c>
      <c r="I1717" s="116">
        <v>5</v>
      </c>
      <c r="J1717" s="81">
        <v>4.18</v>
      </c>
      <c r="K1717" s="116">
        <v>0</v>
      </c>
      <c r="L1717" s="81">
        <v>0</v>
      </c>
      <c r="M1717" s="81">
        <f>TRUNC(((J1717*G1717)+(L1717*G1717)),2)</f>
        <v>25.91</v>
      </c>
      <c r="N1717" s="81">
        <f>TRUNC(((J1717*H1717)+(L1717*H1717)),2)</f>
        <v>25.91</v>
      </c>
      <c r="O1717" s="38"/>
      <c r="P1717" s="81">
        <v>5</v>
      </c>
      <c r="Q1717" s="81">
        <v>0</v>
      </c>
      <c r="R1717" s="81">
        <v>31</v>
      </c>
      <c r="S1717" s="81">
        <v>31</v>
      </c>
      <c r="T1717" s="64">
        <f t="shared" si="196"/>
        <v>-5.09</v>
      </c>
      <c r="U1717" s="81">
        <f t="shared" si="197"/>
        <v>25.91</v>
      </c>
      <c r="V1717" s="81">
        <f t="shared" si="198"/>
        <v>0</v>
      </c>
    </row>
    <row r="1718" spans="1:22" x14ac:dyDescent="0.25">
      <c r="A1718" s="51" t="s">
        <v>4869</v>
      </c>
      <c r="B1718" s="92" t="s">
        <v>2651</v>
      </c>
      <c r="C1718" s="77" t="s">
        <v>123</v>
      </c>
      <c r="D1718" s="78">
        <v>41006</v>
      </c>
      <c r="E1718" s="79" t="s">
        <v>166</v>
      </c>
      <c r="F1718" s="80" t="s">
        <v>167</v>
      </c>
      <c r="G1718" s="101">
        <v>62</v>
      </c>
      <c r="H1718" s="81">
        <v>62</v>
      </c>
      <c r="I1718" s="116">
        <v>2.5099999999999998</v>
      </c>
      <c r="J1718" s="81">
        <v>2.09</v>
      </c>
      <c r="K1718" s="116">
        <v>0</v>
      </c>
      <c r="L1718" s="81">
        <v>0</v>
      </c>
      <c r="M1718" s="81">
        <f>TRUNC(((J1718*G1718)+(L1718*G1718)),2)</f>
        <v>129.58000000000001</v>
      </c>
      <c r="N1718" s="81">
        <f>TRUNC(((J1718*H1718)+(L1718*H1718)),2)</f>
        <v>129.58000000000001</v>
      </c>
      <c r="O1718" s="38"/>
      <c r="P1718" s="81">
        <v>2.5099999999999998</v>
      </c>
      <c r="Q1718" s="81">
        <v>0</v>
      </c>
      <c r="R1718" s="81">
        <v>155.62</v>
      </c>
      <c r="S1718" s="81">
        <v>155.62</v>
      </c>
      <c r="T1718" s="64">
        <f t="shared" si="196"/>
        <v>-26.039999999999992</v>
      </c>
      <c r="U1718" s="81">
        <f t="shared" si="197"/>
        <v>129.58000000000001</v>
      </c>
      <c r="V1718" s="81">
        <f t="shared" si="198"/>
        <v>0</v>
      </c>
    </row>
    <row r="1719" spans="1:22" x14ac:dyDescent="0.25">
      <c r="A1719" s="51" t="s">
        <v>4870</v>
      </c>
      <c r="B1719" s="92" t="s">
        <v>2652</v>
      </c>
      <c r="C1719" s="77" t="s">
        <v>123</v>
      </c>
      <c r="D1719" s="78">
        <v>41008</v>
      </c>
      <c r="E1719" s="79" t="s">
        <v>171</v>
      </c>
      <c r="F1719" s="80" t="s">
        <v>160</v>
      </c>
      <c r="G1719" s="101">
        <v>4.96</v>
      </c>
      <c r="H1719" s="81">
        <v>4.96</v>
      </c>
      <c r="I1719" s="116">
        <v>4.42</v>
      </c>
      <c r="J1719" s="81">
        <v>3.69</v>
      </c>
      <c r="K1719" s="116">
        <v>0</v>
      </c>
      <c r="L1719" s="81">
        <v>0</v>
      </c>
      <c r="M1719" s="81">
        <f>TRUNC(((J1719*G1719)+(L1719*G1719)),2)</f>
        <v>18.3</v>
      </c>
      <c r="N1719" s="81">
        <f>TRUNC(((J1719*H1719)+(L1719*H1719)),2)</f>
        <v>18.3</v>
      </c>
      <c r="O1719" s="38"/>
      <c r="P1719" s="81">
        <v>4.42</v>
      </c>
      <c r="Q1719" s="81">
        <v>0</v>
      </c>
      <c r="R1719" s="81">
        <v>21.92</v>
      </c>
      <c r="S1719" s="81">
        <v>21.92</v>
      </c>
      <c r="T1719" s="64">
        <f t="shared" si="196"/>
        <v>-3.620000000000001</v>
      </c>
      <c r="U1719" s="81">
        <f t="shared" si="197"/>
        <v>18.3</v>
      </c>
      <c r="V1719" s="81">
        <f t="shared" si="198"/>
        <v>0</v>
      </c>
    </row>
    <row r="1720" spans="1:22" x14ac:dyDescent="0.25">
      <c r="A1720" s="51" t="s">
        <v>4871</v>
      </c>
      <c r="B1720" s="91" t="s">
        <v>2653</v>
      </c>
      <c r="C1720" s="95"/>
      <c r="D1720" s="95"/>
      <c r="E1720" s="74" t="s">
        <v>42</v>
      </c>
      <c r="F1720" s="95"/>
      <c r="G1720" s="100"/>
      <c r="H1720" s="75"/>
      <c r="I1720" s="115"/>
      <c r="J1720" s="75"/>
      <c r="K1720" s="115"/>
      <c r="L1720" s="75"/>
      <c r="M1720" s="76">
        <f>M1721+M1729+M1733+M1740</f>
        <v>17973.28</v>
      </c>
      <c r="N1720" s="76">
        <f>N1721+N1729+N1733+N1740</f>
        <v>17973.28</v>
      </c>
      <c r="O1720" s="38"/>
      <c r="P1720" s="75"/>
      <c r="Q1720" s="75"/>
      <c r="R1720" s="76">
        <v>21503.13</v>
      </c>
      <c r="S1720" s="76">
        <v>21503.13</v>
      </c>
      <c r="T1720" s="64">
        <f t="shared" si="196"/>
        <v>-3529.8500000000022</v>
      </c>
      <c r="U1720" s="81">
        <f t="shared" si="197"/>
        <v>0</v>
      </c>
      <c r="V1720" s="81">
        <f t="shared" si="198"/>
        <v>0</v>
      </c>
    </row>
    <row r="1721" spans="1:22" x14ac:dyDescent="0.25">
      <c r="A1721" s="51" t="s">
        <v>4872</v>
      </c>
      <c r="B1721" s="93" t="s">
        <v>2654</v>
      </c>
      <c r="C1721" s="97"/>
      <c r="D1721" s="97"/>
      <c r="E1721" s="83" t="s">
        <v>2411</v>
      </c>
      <c r="F1721" s="97"/>
      <c r="G1721" s="102"/>
      <c r="H1721" s="84"/>
      <c r="I1721" s="115"/>
      <c r="J1721" s="84"/>
      <c r="K1721" s="115"/>
      <c r="L1721" s="84"/>
      <c r="M1721" s="85">
        <f>SUM(M1722:M1728)</f>
        <v>4710.66</v>
      </c>
      <c r="N1721" s="85">
        <f>SUM(N1722:N1728)</f>
        <v>4710.66</v>
      </c>
      <c r="O1721" s="38"/>
      <c r="P1721" s="84"/>
      <c r="Q1721" s="84"/>
      <c r="R1721" s="85">
        <v>5635.67</v>
      </c>
      <c r="S1721" s="85">
        <v>5635.67</v>
      </c>
      <c r="T1721" s="64">
        <f t="shared" si="196"/>
        <v>-925.01000000000022</v>
      </c>
      <c r="U1721" s="81">
        <f t="shared" si="197"/>
        <v>0</v>
      </c>
      <c r="V1721" s="81">
        <f t="shared" si="198"/>
        <v>0</v>
      </c>
    </row>
    <row r="1722" spans="1:22" x14ac:dyDescent="0.25">
      <c r="A1722" s="51" t="s">
        <v>4873</v>
      </c>
      <c r="B1722" s="92" t="s">
        <v>2655</v>
      </c>
      <c r="C1722" s="77" t="s">
        <v>123</v>
      </c>
      <c r="D1722" s="78">
        <v>52014</v>
      </c>
      <c r="E1722" s="79" t="s">
        <v>211</v>
      </c>
      <c r="F1722" s="80" t="s">
        <v>209</v>
      </c>
      <c r="G1722" s="101">
        <v>27</v>
      </c>
      <c r="H1722" s="81">
        <v>27</v>
      </c>
      <c r="I1722" s="116">
        <v>12.69</v>
      </c>
      <c r="J1722" s="81">
        <v>10.61</v>
      </c>
      <c r="K1722" s="116">
        <v>2.61</v>
      </c>
      <c r="L1722" s="81">
        <v>2.1800000000000002</v>
      </c>
      <c r="M1722" s="81">
        <f t="shared" ref="M1722:M1728" si="201">TRUNC(((J1722*G1722)+(L1722*G1722)),2)</f>
        <v>345.33</v>
      </c>
      <c r="N1722" s="81">
        <f t="shared" ref="N1722:N1728" si="202">TRUNC(((J1722*H1722)+(L1722*H1722)),2)</f>
        <v>345.33</v>
      </c>
      <c r="O1722" s="38"/>
      <c r="P1722" s="81">
        <v>12.69</v>
      </c>
      <c r="Q1722" s="81">
        <v>2.61</v>
      </c>
      <c r="R1722" s="81">
        <v>413.1</v>
      </c>
      <c r="S1722" s="81">
        <v>413.1</v>
      </c>
      <c r="T1722" s="64">
        <f t="shared" si="196"/>
        <v>-67.770000000000039</v>
      </c>
      <c r="U1722" s="81">
        <f t="shared" si="197"/>
        <v>286.47000000000003</v>
      </c>
      <c r="V1722" s="81">
        <f t="shared" si="198"/>
        <v>58.86</v>
      </c>
    </row>
    <row r="1723" spans="1:22" x14ac:dyDescent="0.25">
      <c r="A1723" s="51" t="s">
        <v>4874</v>
      </c>
      <c r="B1723" s="92" t="s">
        <v>2656</v>
      </c>
      <c r="C1723" s="77" t="s">
        <v>123</v>
      </c>
      <c r="D1723" s="78">
        <v>52003</v>
      </c>
      <c r="E1723" s="79" t="s">
        <v>226</v>
      </c>
      <c r="F1723" s="80" t="s">
        <v>209</v>
      </c>
      <c r="G1723" s="101">
        <v>49</v>
      </c>
      <c r="H1723" s="81">
        <v>49</v>
      </c>
      <c r="I1723" s="116">
        <v>9.7100000000000009</v>
      </c>
      <c r="J1723" s="81">
        <v>8.11</v>
      </c>
      <c r="K1723" s="116">
        <v>2.98</v>
      </c>
      <c r="L1723" s="81">
        <v>2.4900000000000002</v>
      </c>
      <c r="M1723" s="81">
        <f t="shared" si="201"/>
        <v>519.4</v>
      </c>
      <c r="N1723" s="81">
        <f t="shared" si="202"/>
        <v>519.4</v>
      </c>
      <c r="O1723" s="38"/>
      <c r="P1723" s="81">
        <v>9.7100000000000009</v>
      </c>
      <c r="Q1723" s="81">
        <v>2.98</v>
      </c>
      <c r="R1723" s="81">
        <v>621.80999999999995</v>
      </c>
      <c r="S1723" s="81">
        <v>621.80999999999995</v>
      </c>
      <c r="T1723" s="64">
        <f t="shared" si="196"/>
        <v>-102.40999999999997</v>
      </c>
      <c r="U1723" s="81">
        <f t="shared" si="197"/>
        <v>397.39</v>
      </c>
      <c r="V1723" s="81">
        <f t="shared" si="198"/>
        <v>122.01</v>
      </c>
    </row>
    <row r="1724" spans="1:22" x14ac:dyDescent="0.25">
      <c r="A1724" s="51" t="s">
        <v>4875</v>
      </c>
      <c r="B1724" s="92" t="s">
        <v>2657</v>
      </c>
      <c r="C1724" s="77" t="s">
        <v>123</v>
      </c>
      <c r="D1724" s="78">
        <v>52005</v>
      </c>
      <c r="E1724" s="79" t="s">
        <v>208</v>
      </c>
      <c r="F1724" s="80" t="s">
        <v>209</v>
      </c>
      <c r="G1724" s="101">
        <v>78</v>
      </c>
      <c r="H1724" s="81">
        <v>78</v>
      </c>
      <c r="I1724" s="116">
        <v>8.99</v>
      </c>
      <c r="J1724" s="81">
        <v>7.51</v>
      </c>
      <c r="K1724" s="116">
        <v>2.98</v>
      </c>
      <c r="L1724" s="81">
        <v>2.4900000000000002</v>
      </c>
      <c r="M1724" s="81">
        <f t="shared" si="201"/>
        <v>780</v>
      </c>
      <c r="N1724" s="81">
        <f t="shared" si="202"/>
        <v>780</v>
      </c>
      <c r="O1724" s="38"/>
      <c r="P1724" s="81">
        <v>8.99</v>
      </c>
      <c r="Q1724" s="81">
        <v>2.98</v>
      </c>
      <c r="R1724" s="81">
        <v>933.66</v>
      </c>
      <c r="S1724" s="81">
        <v>933.66</v>
      </c>
      <c r="T1724" s="64">
        <f t="shared" si="196"/>
        <v>-153.65999999999997</v>
      </c>
      <c r="U1724" s="81">
        <f t="shared" si="197"/>
        <v>585.78</v>
      </c>
      <c r="V1724" s="81">
        <f t="shared" si="198"/>
        <v>194.22</v>
      </c>
    </row>
    <row r="1725" spans="1:22" x14ac:dyDescent="0.25">
      <c r="A1725" s="51" t="s">
        <v>4876</v>
      </c>
      <c r="B1725" s="92" t="s">
        <v>2658</v>
      </c>
      <c r="C1725" s="77" t="s">
        <v>123</v>
      </c>
      <c r="D1725" s="78">
        <v>50902</v>
      </c>
      <c r="E1725" s="79" t="s">
        <v>217</v>
      </c>
      <c r="F1725" s="80" t="s">
        <v>125</v>
      </c>
      <c r="G1725" s="101">
        <v>9.33</v>
      </c>
      <c r="H1725" s="81">
        <v>9.33</v>
      </c>
      <c r="I1725" s="116">
        <v>0</v>
      </c>
      <c r="J1725" s="81">
        <v>0</v>
      </c>
      <c r="K1725" s="116">
        <v>5.34</v>
      </c>
      <c r="L1725" s="81">
        <v>4.46</v>
      </c>
      <c r="M1725" s="81">
        <f t="shared" si="201"/>
        <v>41.61</v>
      </c>
      <c r="N1725" s="81">
        <f t="shared" si="202"/>
        <v>41.61</v>
      </c>
      <c r="O1725" s="38"/>
      <c r="P1725" s="81">
        <v>0</v>
      </c>
      <c r="Q1725" s="81">
        <v>5.34</v>
      </c>
      <c r="R1725" s="81">
        <v>49.82</v>
      </c>
      <c r="S1725" s="81">
        <v>49.82</v>
      </c>
      <c r="T1725" s="64">
        <f t="shared" si="196"/>
        <v>-8.2100000000000009</v>
      </c>
      <c r="U1725" s="81">
        <f t="shared" si="197"/>
        <v>0</v>
      </c>
      <c r="V1725" s="81">
        <f t="shared" si="198"/>
        <v>41.61</v>
      </c>
    </row>
    <row r="1726" spans="1:22" x14ac:dyDescent="0.25">
      <c r="A1726" s="51" t="s">
        <v>4877</v>
      </c>
      <c r="B1726" s="92" t="s">
        <v>2659</v>
      </c>
      <c r="C1726" s="77" t="s">
        <v>123</v>
      </c>
      <c r="D1726" s="78">
        <v>51036</v>
      </c>
      <c r="E1726" s="79" t="s">
        <v>221</v>
      </c>
      <c r="F1726" s="80" t="s">
        <v>160</v>
      </c>
      <c r="G1726" s="101">
        <v>5.6</v>
      </c>
      <c r="H1726" s="81">
        <v>5.6</v>
      </c>
      <c r="I1726" s="116">
        <v>588.54</v>
      </c>
      <c r="J1726" s="81">
        <v>492.07</v>
      </c>
      <c r="K1726" s="116">
        <v>0</v>
      </c>
      <c r="L1726" s="81">
        <v>0</v>
      </c>
      <c r="M1726" s="81">
        <f t="shared" si="201"/>
        <v>2755.59</v>
      </c>
      <c r="N1726" s="81">
        <f t="shared" si="202"/>
        <v>2755.59</v>
      </c>
      <c r="O1726" s="38"/>
      <c r="P1726" s="81">
        <v>588.54</v>
      </c>
      <c r="Q1726" s="81">
        <v>0</v>
      </c>
      <c r="R1726" s="81">
        <v>3295.82</v>
      </c>
      <c r="S1726" s="81">
        <v>3295.82</v>
      </c>
      <c r="T1726" s="64">
        <f t="shared" si="196"/>
        <v>-540.23</v>
      </c>
      <c r="U1726" s="81">
        <f t="shared" si="197"/>
        <v>2755.59</v>
      </c>
      <c r="V1726" s="81">
        <f t="shared" si="198"/>
        <v>0</v>
      </c>
    </row>
    <row r="1727" spans="1:22" ht="24" x14ac:dyDescent="0.3">
      <c r="A1727" s="51" t="s">
        <v>4878</v>
      </c>
      <c r="B1727" s="92" t="s">
        <v>2660</v>
      </c>
      <c r="C1727" s="77" t="s">
        <v>123</v>
      </c>
      <c r="D1727" s="78">
        <v>51060</v>
      </c>
      <c r="E1727" s="82" t="s">
        <v>3084</v>
      </c>
      <c r="F1727" s="80" t="s">
        <v>160</v>
      </c>
      <c r="G1727" s="101">
        <v>5.6</v>
      </c>
      <c r="H1727" s="81">
        <v>5.6</v>
      </c>
      <c r="I1727" s="116">
        <v>0.12</v>
      </c>
      <c r="J1727" s="81">
        <v>0.1</v>
      </c>
      <c r="K1727" s="116">
        <v>40.18</v>
      </c>
      <c r="L1727" s="81">
        <v>33.590000000000003</v>
      </c>
      <c r="M1727" s="81">
        <f t="shared" si="201"/>
        <v>188.66</v>
      </c>
      <c r="N1727" s="81">
        <f t="shared" si="202"/>
        <v>188.66</v>
      </c>
      <c r="O1727" s="48"/>
      <c r="P1727" s="81">
        <v>0.12</v>
      </c>
      <c r="Q1727" s="81">
        <v>40.18</v>
      </c>
      <c r="R1727" s="81">
        <v>225.68</v>
      </c>
      <c r="S1727" s="81">
        <v>225.68</v>
      </c>
      <c r="T1727" s="64">
        <f t="shared" si="196"/>
        <v>-37.02000000000001</v>
      </c>
      <c r="U1727" s="81">
        <f t="shared" si="197"/>
        <v>0.56000000000000005</v>
      </c>
      <c r="V1727" s="81">
        <f t="shared" si="198"/>
        <v>188.1</v>
      </c>
    </row>
    <row r="1728" spans="1:22" x14ac:dyDescent="0.25">
      <c r="A1728" s="51" t="s">
        <v>4879</v>
      </c>
      <c r="B1728" s="92" t="s">
        <v>2661</v>
      </c>
      <c r="C1728" s="77" t="s">
        <v>123</v>
      </c>
      <c r="D1728" s="78">
        <v>51027</v>
      </c>
      <c r="E1728" s="79" t="s">
        <v>2419</v>
      </c>
      <c r="F1728" s="80" t="s">
        <v>160</v>
      </c>
      <c r="G1728" s="101">
        <v>0.46</v>
      </c>
      <c r="H1728" s="81">
        <v>0.46</v>
      </c>
      <c r="I1728" s="116">
        <v>181.54</v>
      </c>
      <c r="J1728" s="81">
        <v>151.78</v>
      </c>
      <c r="K1728" s="116">
        <v>26.68</v>
      </c>
      <c r="L1728" s="81">
        <v>22.3</v>
      </c>
      <c r="M1728" s="81">
        <f t="shared" si="201"/>
        <v>80.069999999999993</v>
      </c>
      <c r="N1728" s="81">
        <f t="shared" si="202"/>
        <v>80.069999999999993</v>
      </c>
      <c r="O1728" s="38"/>
      <c r="P1728" s="81">
        <v>181.54</v>
      </c>
      <c r="Q1728" s="81">
        <v>26.68</v>
      </c>
      <c r="R1728" s="81">
        <v>95.78</v>
      </c>
      <c r="S1728" s="81">
        <v>95.78</v>
      </c>
      <c r="T1728" s="64">
        <f t="shared" si="196"/>
        <v>-15.710000000000008</v>
      </c>
      <c r="U1728" s="81">
        <f t="shared" si="197"/>
        <v>69.81</v>
      </c>
      <c r="V1728" s="81">
        <f t="shared" si="198"/>
        <v>10.25</v>
      </c>
    </row>
    <row r="1729" spans="1:22" x14ac:dyDescent="0.25">
      <c r="A1729" s="51" t="s">
        <v>4880</v>
      </c>
      <c r="B1729" s="93" t="s">
        <v>2662</v>
      </c>
      <c r="C1729" s="97"/>
      <c r="D1729" s="97"/>
      <c r="E1729" s="83" t="s">
        <v>204</v>
      </c>
      <c r="F1729" s="97"/>
      <c r="G1729" s="102"/>
      <c r="H1729" s="84"/>
      <c r="I1729" s="115"/>
      <c r="J1729" s="84"/>
      <c r="K1729" s="115"/>
      <c r="L1729" s="84"/>
      <c r="M1729" s="85">
        <f>SUM(M1730:M1732)</f>
        <v>8677.51</v>
      </c>
      <c r="N1729" s="85">
        <f>SUM(N1730:N1732)</f>
        <v>8677.51</v>
      </c>
      <c r="O1729" s="38"/>
      <c r="P1729" s="84"/>
      <c r="Q1729" s="84"/>
      <c r="R1729" s="85">
        <v>10381.709999999999</v>
      </c>
      <c r="S1729" s="85">
        <v>10381.709999999999</v>
      </c>
      <c r="T1729" s="64">
        <f t="shared" si="196"/>
        <v>-1704.1999999999989</v>
      </c>
      <c r="U1729" s="81">
        <f t="shared" si="197"/>
        <v>0</v>
      </c>
      <c r="V1729" s="81">
        <f t="shared" si="198"/>
        <v>0</v>
      </c>
    </row>
    <row r="1730" spans="1:22" x14ac:dyDescent="0.25">
      <c r="A1730" s="51" t="s">
        <v>4881</v>
      </c>
      <c r="B1730" s="92" t="s">
        <v>2663</v>
      </c>
      <c r="C1730" s="77" t="s">
        <v>123</v>
      </c>
      <c r="D1730" s="78">
        <v>50302</v>
      </c>
      <c r="E1730" s="79" t="s">
        <v>206</v>
      </c>
      <c r="F1730" s="80" t="s">
        <v>138</v>
      </c>
      <c r="G1730" s="101">
        <v>105</v>
      </c>
      <c r="H1730" s="81">
        <v>105</v>
      </c>
      <c r="I1730" s="116">
        <v>31.84</v>
      </c>
      <c r="J1730" s="81">
        <v>26.62</v>
      </c>
      <c r="K1730" s="116">
        <v>37.479999999999997</v>
      </c>
      <c r="L1730" s="81">
        <v>31.33</v>
      </c>
      <c r="M1730" s="81">
        <f>TRUNC(((J1730*G1730)+(L1730*G1730)),2)</f>
        <v>6084.75</v>
      </c>
      <c r="N1730" s="81">
        <f>TRUNC(((J1730*H1730)+(L1730*H1730)),2)</f>
        <v>6084.75</v>
      </c>
      <c r="O1730" s="38"/>
      <c r="P1730" s="81">
        <v>31.84</v>
      </c>
      <c r="Q1730" s="81">
        <v>37.479999999999997</v>
      </c>
      <c r="R1730" s="81">
        <v>7278.6</v>
      </c>
      <c r="S1730" s="81">
        <v>7278.6</v>
      </c>
      <c r="T1730" s="64">
        <f t="shared" si="196"/>
        <v>-1193.8500000000004</v>
      </c>
      <c r="U1730" s="81">
        <f t="shared" si="197"/>
        <v>2795.1</v>
      </c>
      <c r="V1730" s="81">
        <f t="shared" si="198"/>
        <v>3289.65</v>
      </c>
    </row>
    <row r="1731" spans="1:22" x14ac:dyDescent="0.25">
      <c r="A1731" s="51" t="s">
        <v>4882</v>
      </c>
      <c r="B1731" s="92" t="s">
        <v>2664</v>
      </c>
      <c r="C1731" s="77" t="s">
        <v>123</v>
      </c>
      <c r="D1731" s="78">
        <v>52014</v>
      </c>
      <c r="E1731" s="79" t="s">
        <v>211</v>
      </c>
      <c r="F1731" s="80" t="s">
        <v>209</v>
      </c>
      <c r="G1731" s="101">
        <v>44</v>
      </c>
      <c r="H1731" s="81">
        <v>44</v>
      </c>
      <c r="I1731" s="116">
        <v>12.69</v>
      </c>
      <c r="J1731" s="81">
        <v>10.61</v>
      </c>
      <c r="K1731" s="116">
        <v>2.61</v>
      </c>
      <c r="L1731" s="81">
        <v>2.1800000000000002</v>
      </c>
      <c r="M1731" s="81">
        <f>TRUNC(((J1731*G1731)+(L1731*G1731)),2)</f>
        <v>562.76</v>
      </c>
      <c r="N1731" s="81">
        <f>TRUNC(((J1731*H1731)+(L1731*H1731)),2)</f>
        <v>562.76</v>
      </c>
      <c r="O1731" s="38"/>
      <c r="P1731" s="81">
        <v>12.69</v>
      </c>
      <c r="Q1731" s="81">
        <v>2.61</v>
      </c>
      <c r="R1731" s="81">
        <v>673.2</v>
      </c>
      <c r="S1731" s="81">
        <v>673.2</v>
      </c>
      <c r="T1731" s="64">
        <f t="shared" si="196"/>
        <v>-110.44000000000005</v>
      </c>
      <c r="U1731" s="81">
        <f t="shared" si="197"/>
        <v>466.84</v>
      </c>
      <c r="V1731" s="81">
        <f t="shared" si="198"/>
        <v>95.92</v>
      </c>
    </row>
    <row r="1732" spans="1:22" x14ac:dyDescent="0.25">
      <c r="A1732" s="51" t="s">
        <v>4883</v>
      </c>
      <c r="B1732" s="92" t="s">
        <v>2665</v>
      </c>
      <c r="C1732" s="77" t="s">
        <v>123</v>
      </c>
      <c r="D1732" s="78">
        <v>52005</v>
      </c>
      <c r="E1732" s="79" t="s">
        <v>208</v>
      </c>
      <c r="F1732" s="80" t="s">
        <v>209</v>
      </c>
      <c r="G1732" s="101">
        <v>203</v>
      </c>
      <c r="H1732" s="81">
        <v>203</v>
      </c>
      <c r="I1732" s="116">
        <v>8.99</v>
      </c>
      <c r="J1732" s="81">
        <v>7.51</v>
      </c>
      <c r="K1732" s="116">
        <v>2.98</v>
      </c>
      <c r="L1732" s="81">
        <v>2.4900000000000002</v>
      </c>
      <c r="M1732" s="81">
        <f>TRUNC(((J1732*G1732)+(L1732*G1732)),2)</f>
        <v>2030</v>
      </c>
      <c r="N1732" s="81">
        <f>TRUNC(((J1732*H1732)+(L1732*H1732)),2)</f>
        <v>2030</v>
      </c>
      <c r="O1732" s="38"/>
      <c r="P1732" s="81">
        <v>8.99</v>
      </c>
      <c r="Q1732" s="81">
        <v>2.98</v>
      </c>
      <c r="R1732" s="81">
        <v>2429.91</v>
      </c>
      <c r="S1732" s="81">
        <v>2429.91</v>
      </c>
      <c r="T1732" s="64">
        <f t="shared" si="196"/>
        <v>-399.90999999999985</v>
      </c>
      <c r="U1732" s="81">
        <f t="shared" si="197"/>
        <v>1524.53</v>
      </c>
      <c r="V1732" s="81">
        <f t="shared" si="198"/>
        <v>505.47</v>
      </c>
    </row>
    <row r="1733" spans="1:22" x14ac:dyDescent="0.25">
      <c r="A1733" s="51" t="s">
        <v>4884</v>
      </c>
      <c r="B1733" s="93" t="s">
        <v>2666</v>
      </c>
      <c r="C1733" s="97"/>
      <c r="D1733" s="97"/>
      <c r="E1733" s="83" t="s">
        <v>2667</v>
      </c>
      <c r="F1733" s="97"/>
      <c r="G1733" s="102"/>
      <c r="H1733" s="84"/>
      <c r="I1733" s="115"/>
      <c r="J1733" s="84"/>
      <c r="K1733" s="115"/>
      <c r="L1733" s="84"/>
      <c r="M1733" s="85">
        <f>SUM(M1734:M1739)</f>
        <v>1743.28</v>
      </c>
      <c r="N1733" s="85">
        <f>SUM(N1734:N1739)</f>
        <v>1743.28</v>
      </c>
      <c r="O1733" s="38"/>
      <c r="P1733" s="84"/>
      <c r="Q1733" s="84"/>
      <c r="R1733" s="85">
        <v>2085.7199999999998</v>
      </c>
      <c r="S1733" s="85">
        <v>2085.7199999999998</v>
      </c>
      <c r="T1733" s="64">
        <f t="shared" si="196"/>
        <v>-342.43999999999983</v>
      </c>
      <c r="U1733" s="81">
        <f t="shared" si="197"/>
        <v>0</v>
      </c>
      <c r="V1733" s="81">
        <f t="shared" si="198"/>
        <v>0</v>
      </c>
    </row>
    <row r="1734" spans="1:22" x14ac:dyDescent="0.25">
      <c r="A1734" s="51" t="s">
        <v>4885</v>
      </c>
      <c r="B1734" s="92" t="s">
        <v>2668</v>
      </c>
      <c r="C1734" s="77" t="s">
        <v>123</v>
      </c>
      <c r="D1734" s="78">
        <v>52014</v>
      </c>
      <c r="E1734" s="79" t="s">
        <v>211</v>
      </c>
      <c r="F1734" s="80" t="s">
        <v>209</v>
      </c>
      <c r="G1734" s="101">
        <v>12</v>
      </c>
      <c r="H1734" s="81">
        <v>12</v>
      </c>
      <c r="I1734" s="116">
        <v>12.69</v>
      </c>
      <c r="J1734" s="81">
        <v>10.61</v>
      </c>
      <c r="K1734" s="116">
        <v>2.61</v>
      </c>
      <c r="L1734" s="81">
        <v>2.1800000000000002</v>
      </c>
      <c r="M1734" s="81">
        <f t="shared" ref="M1734:M1739" si="203">TRUNC(((J1734*G1734)+(L1734*G1734)),2)</f>
        <v>153.47999999999999</v>
      </c>
      <c r="N1734" s="81">
        <f t="shared" ref="N1734:N1739" si="204">TRUNC(((J1734*H1734)+(L1734*H1734)),2)</f>
        <v>153.47999999999999</v>
      </c>
      <c r="O1734" s="38"/>
      <c r="P1734" s="81">
        <v>12.69</v>
      </c>
      <c r="Q1734" s="81">
        <v>2.61</v>
      </c>
      <c r="R1734" s="81">
        <v>183.6</v>
      </c>
      <c r="S1734" s="81">
        <v>183.6</v>
      </c>
      <c r="T1734" s="64">
        <f t="shared" si="196"/>
        <v>-30.120000000000005</v>
      </c>
      <c r="U1734" s="81">
        <f t="shared" si="197"/>
        <v>127.32</v>
      </c>
      <c r="V1734" s="81">
        <f t="shared" si="198"/>
        <v>26.16</v>
      </c>
    </row>
    <row r="1735" spans="1:22" x14ac:dyDescent="0.25">
      <c r="A1735" s="51" t="s">
        <v>4886</v>
      </c>
      <c r="B1735" s="92" t="s">
        <v>2669</v>
      </c>
      <c r="C1735" s="77" t="s">
        <v>123</v>
      </c>
      <c r="D1735" s="78">
        <v>52005</v>
      </c>
      <c r="E1735" s="79" t="s">
        <v>208</v>
      </c>
      <c r="F1735" s="80" t="s">
        <v>209</v>
      </c>
      <c r="G1735" s="101">
        <v>65</v>
      </c>
      <c r="H1735" s="81">
        <v>65</v>
      </c>
      <c r="I1735" s="116">
        <v>8.99</v>
      </c>
      <c r="J1735" s="81">
        <v>7.51</v>
      </c>
      <c r="K1735" s="116">
        <v>2.98</v>
      </c>
      <c r="L1735" s="81">
        <v>2.4900000000000002</v>
      </c>
      <c r="M1735" s="81">
        <f t="shared" si="203"/>
        <v>650</v>
      </c>
      <c r="N1735" s="81">
        <f t="shared" si="204"/>
        <v>650</v>
      </c>
      <c r="O1735" s="38"/>
      <c r="P1735" s="81">
        <v>8.99</v>
      </c>
      <c r="Q1735" s="81">
        <v>2.98</v>
      </c>
      <c r="R1735" s="81">
        <v>778.05</v>
      </c>
      <c r="S1735" s="81">
        <v>778.05</v>
      </c>
      <c r="T1735" s="64">
        <f t="shared" si="196"/>
        <v>-128.04999999999995</v>
      </c>
      <c r="U1735" s="81">
        <f t="shared" si="197"/>
        <v>488.15</v>
      </c>
      <c r="V1735" s="81">
        <f t="shared" si="198"/>
        <v>161.85</v>
      </c>
    </row>
    <row r="1736" spans="1:22" x14ac:dyDescent="0.25">
      <c r="A1736" s="51" t="s">
        <v>4887</v>
      </c>
      <c r="B1736" s="92" t="s">
        <v>2670</v>
      </c>
      <c r="C1736" s="77" t="s">
        <v>123</v>
      </c>
      <c r="D1736" s="78">
        <v>50902</v>
      </c>
      <c r="E1736" s="79" t="s">
        <v>217</v>
      </c>
      <c r="F1736" s="80" t="s">
        <v>125</v>
      </c>
      <c r="G1736" s="101">
        <v>2.88</v>
      </c>
      <c r="H1736" s="81">
        <v>2.88</v>
      </c>
      <c r="I1736" s="116">
        <v>0</v>
      </c>
      <c r="J1736" s="81">
        <v>0</v>
      </c>
      <c r="K1736" s="116">
        <v>5.34</v>
      </c>
      <c r="L1736" s="81">
        <v>4.46</v>
      </c>
      <c r="M1736" s="81">
        <f t="shared" si="203"/>
        <v>12.84</v>
      </c>
      <c r="N1736" s="81">
        <f t="shared" si="204"/>
        <v>12.84</v>
      </c>
      <c r="O1736" s="38"/>
      <c r="P1736" s="81">
        <v>0</v>
      </c>
      <c r="Q1736" s="81">
        <v>5.34</v>
      </c>
      <c r="R1736" s="81">
        <v>15.37</v>
      </c>
      <c r="S1736" s="81">
        <v>15.37</v>
      </c>
      <c r="T1736" s="64">
        <f t="shared" si="196"/>
        <v>-2.5299999999999994</v>
      </c>
      <c r="U1736" s="81">
        <f t="shared" si="197"/>
        <v>0</v>
      </c>
      <c r="V1736" s="81">
        <f t="shared" si="198"/>
        <v>12.84</v>
      </c>
    </row>
    <row r="1737" spans="1:22" x14ac:dyDescent="0.25">
      <c r="A1737" s="51" t="s">
        <v>4888</v>
      </c>
      <c r="B1737" s="92" t="s">
        <v>2671</v>
      </c>
      <c r="C1737" s="77" t="s">
        <v>123</v>
      </c>
      <c r="D1737" s="78">
        <v>51036</v>
      </c>
      <c r="E1737" s="79" t="s">
        <v>221</v>
      </c>
      <c r="F1737" s="80" t="s">
        <v>160</v>
      </c>
      <c r="G1737" s="101">
        <v>1.73</v>
      </c>
      <c r="H1737" s="81">
        <v>1.73</v>
      </c>
      <c r="I1737" s="116">
        <v>588.54</v>
      </c>
      <c r="J1737" s="81">
        <v>492.07</v>
      </c>
      <c r="K1737" s="116">
        <v>0</v>
      </c>
      <c r="L1737" s="81">
        <v>0</v>
      </c>
      <c r="M1737" s="81">
        <f t="shared" si="203"/>
        <v>851.28</v>
      </c>
      <c r="N1737" s="81">
        <f t="shared" si="204"/>
        <v>851.28</v>
      </c>
      <c r="O1737" s="38"/>
      <c r="P1737" s="81">
        <v>588.54</v>
      </c>
      <c r="Q1737" s="81">
        <v>0</v>
      </c>
      <c r="R1737" s="81">
        <v>1018.17</v>
      </c>
      <c r="S1737" s="81">
        <v>1018.17</v>
      </c>
      <c r="T1737" s="64">
        <f t="shared" si="196"/>
        <v>-166.89</v>
      </c>
      <c r="U1737" s="81">
        <f t="shared" si="197"/>
        <v>851.28</v>
      </c>
      <c r="V1737" s="81">
        <f t="shared" si="198"/>
        <v>0</v>
      </c>
    </row>
    <row r="1738" spans="1:22" x14ac:dyDescent="0.3">
      <c r="A1738" s="51" t="s">
        <v>4889</v>
      </c>
      <c r="B1738" s="92" t="s">
        <v>2672</v>
      </c>
      <c r="C1738" s="77" t="s">
        <v>123</v>
      </c>
      <c r="D1738" s="78">
        <v>51060</v>
      </c>
      <c r="E1738" s="79" t="s">
        <v>223</v>
      </c>
      <c r="F1738" s="80" t="s">
        <v>160</v>
      </c>
      <c r="G1738" s="101">
        <v>1.73</v>
      </c>
      <c r="H1738" s="81">
        <v>1.73</v>
      </c>
      <c r="I1738" s="116">
        <v>0.12</v>
      </c>
      <c r="J1738" s="81">
        <v>0.1</v>
      </c>
      <c r="K1738" s="116">
        <v>40.18</v>
      </c>
      <c r="L1738" s="81">
        <v>33.590000000000003</v>
      </c>
      <c r="M1738" s="81">
        <f t="shared" si="203"/>
        <v>58.28</v>
      </c>
      <c r="N1738" s="81">
        <f t="shared" si="204"/>
        <v>58.28</v>
      </c>
      <c r="O1738" s="48"/>
      <c r="P1738" s="81">
        <v>0.12</v>
      </c>
      <c r="Q1738" s="81">
        <v>40.18</v>
      </c>
      <c r="R1738" s="81">
        <v>69.709999999999994</v>
      </c>
      <c r="S1738" s="81">
        <v>69.709999999999994</v>
      </c>
      <c r="T1738" s="64">
        <f t="shared" si="196"/>
        <v>-11.429999999999993</v>
      </c>
      <c r="U1738" s="81">
        <f t="shared" si="197"/>
        <v>0.17</v>
      </c>
      <c r="V1738" s="81">
        <f t="shared" si="198"/>
        <v>58.11</v>
      </c>
    </row>
    <row r="1739" spans="1:22" x14ac:dyDescent="0.25">
      <c r="A1739" s="51" t="s">
        <v>4890</v>
      </c>
      <c r="B1739" s="92" t="s">
        <v>2673</v>
      </c>
      <c r="C1739" s="77" t="s">
        <v>123</v>
      </c>
      <c r="D1739" s="78">
        <v>51027</v>
      </c>
      <c r="E1739" s="79" t="s">
        <v>2419</v>
      </c>
      <c r="F1739" s="80" t="s">
        <v>160</v>
      </c>
      <c r="G1739" s="101">
        <v>0.1</v>
      </c>
      <c r="H1739" s="81">
        <v>0.1</v>
      </c>
      <c r="I1739" s="116">
        <v>181.54</v>
      </c>
      <c r="J1739" s="81">
        <v>151.78</v>
      </c>
      <c r="K1739" s="116">
        <v>26.68</v>
      </c>
      <c r="L1739" s="81">
        <v>22.3</v>
      </c>
      <c r="M1739" s="81">
        <f t="shared" si="203"/>
        <v>17.399999999999999</v>
      </c>
      <c r="N1739" s="81">
        <f t="shared" si="204"/>
        <v>17.399999999999999</v>
      </c>
      <c r="O1739" s="38"/>
      <c r="P1739" s="81">
        <v>181.54</v>
      </c>
      <c r="Q1739" s="81">
        <v>26.68</v>
      </c>
      <c r="R1739" s="81">
        <v>20.82</v>
      </c>
      <c r="S1739" s="81">
        <v>20.82</v>
      </c>
      <c r="T1739" s="64">
        <f t="shared" si="196"/>
        <v>-3.4200000000000017</v>
      </c>
      <c r="U1739" s="81">
        <f t="shared" si="197"/>
        <v>15.17</v>
      </c>
      <c r="V1739" s="81">
        <f t="shared" si="198"/>
        <v>2.23</v>
      </c>
    </row>
    <row r="1740" spans="1:22" x14ac:dyDescent="0.25">
      <c r="A1740" s="51" t="s">
        <v>4891</v>
      </c>
      <c r="B1740" s="93" t="s">
        <v>2674</v>
      </c>
      <c r="C1740" s="97"/>
      <c r="D1740" s="97"/>
      <c r="E1740" s="83" t="s">
        <v>2675</v>
      </c>
      <c r="F1740" s="97"/>
      <c r="G1740" s="102"/>
      <c r="H1740" s="84"/>
      <c r="I1740" s="115"/>
      <c r="J1740" s="84"/>
      <c r="K1740" s="115"/>
      <c r="L1740" s="84"/>
      <c r="M1740" s="85">
        <f>SUM(M1741:M1743)</f>
        <v>2841.83</v>
      </c>
      <c r="N1740" s="85">
        <f>SUM(N1741:N1743)</f>
        <v>2841.83</v>
      </c>
      <c r="O1740" s="38"/>
      <c r="P1740" s="84"/>
      <c r="Q1740" s="84"/>
      <c r="R1740" s="85">
        <v>3400.03</v>
      </c>
      <c r="S1740" s="85">
        <v>3400.03</v>
      </c>
      <c r="T1740" s="64">
        <f t="shared" si="196"/>
        <v>-558.20000000000027</v>
      </c>
      <c r="U1740" s="81">
        <f t="shared" si="197"/>
        <v>0</v>
      </c>
      <c r="V1740" s="81">
        <f t="shared" si="198"/>
        <v>0</v>
      </c>
    </row>
    <row r="1741" spans="1:22" x14ac:dyDescent="0.25">
      <c r="A1741" s="51" t="s">
        <v>4892</v>
      </c>
      <c r="B1741" s="92" t="s">
        <v>2676</v>
      </c>
      <c r="C1741" s="77" t="s">
        <v>123</v>
      </c>
      <c r="D1741" s="78">
        <v>50302</v>
      </c>
      <c r="E1741" s="79" t="s">
        <v>206</v>
      </c>
      <c r="F1741" s="80" t="s">
        <v>138</v>
      </c>
      <c r="G1741" s="101">
        <v>32</v>
      </c>
      <c r="H1741" s="81">
        <v>32</v>
      </c>
      <c r="I1741" s="116">
        <v>31.84</v>
      </c>
      <c r="J1741" s="81">
        <v>26.62</v>
      </c>
      <c r="K1741" s="116">
        <v>37.479999999999997</v>
      </c>
      <c r="L1741" s="81">
        <v>31.33</v>
      </c>
      <c r="M1741" s="81">
        <f>TRUNC(((J1741*G1741)+(L1741*G1741)),2)</f>
        <v>1854.4</v>
      </c>
      <c r="N1741" s="81">
        <f>TRUNC(((J1741*H1741)+(L1741*H1741)),2)</f>
        <v>1854.4</v>
      </c>
      <c r="O1741" s="38"/>
      <c r="P1741" s="81">
        <v>31.84</v>
      </c>
      <c r="Q1741" s="81">
        <v>37.479999999999997</v>
      </c>
      <c r="R1741" s="81">
        <v>2218.2399999999998</v>
      </c>
      <c r="S1741" s="81">
        <v>2218.2399999999998</v>
      </c>
      <c r="T1741" s="64">
        <f t="shared" ref="T1741:T1804" si="205">N1741-S1741</f>
        <v>-363.83999999999969</v>
      </c>
      <c r="U1741" s="81">
        <f t="shared" si="197"/>
        <v>851.84</v>
      </c>
      <c r="V1741" s="81">
        <f t="shared" si="198"/>
        <v>1002.56</v>
      </c>
    </row>
    <row r="1742" spans="1:22" x14ac:dyDescent="0.25">
      <c r="A1742" s="51" t="s">
        <v>4893</v>
      </c>
      <c r="B1742" s="92" t="s">
        <v>2677</v>
      </c>
      <c r="C1742" s="77" t="s">
        <v>123</v>
      </c>
      <c r="D1742" s="78">
        <v>52014</v>
      </c>
      <c r="E1742" s="79" t="s">
        <v>211</v>
      </c>
      <c r="F1742" s="80" t="s">
        <v>209</v>
      </c>
      <c r="G1742" s="101">
        <v>17</v>
      </c>
      <c r="H1742" s="81">
        <v>17</v>
      </c>
      <c r="I1742" s="116">
        <v>12.69</v>
      </c>
      <c r="J1742" s="81">
        <v>10.61</v>
      </c>
      <c r="K1742" s="116">
        <v>2.61</v>
      </c>
      <c r="L1742" s="81">
        <v>2.1800000000000002</v>
      </c>
      <c r="M1742" s="81">
        <f>TRUNC(((J1742*G1742)+(L1742*G1742)),2)</f>
        <v>217.43</v>
      </c>
      <c r="N1742" s="81">
        <f>TRUNC(((J1742*H1742)+(L1742*H1742)),2)</f>
        <v>217.43</v>
      </c>
      <c r="O1742" s="38"/>
      <c r="P1742" s="81">
        <v>12.69</v>
      </c>
      <c r="Q1742" s="81">
        <v>2.61</v>
      </c>
      <c r="R1742" s="81">
        <v>260.10000000000002</v>
      </c>
      <c r="S1742" s="81">
        <v>260.10000000000002</v>
      </c>
      <c r="T1742" s="64">
        <f t="shared" si="205"/>
        <v>-42.670000000000016</v>
      </c>
      <c r="U1742" s="81">
        <f t="shared" si="197"/>
        <v>180.37</v>
      </c>
      <c r="V1742" s="81">
        <f t="shared" si="198"/>
        <v>37.06</v>
      </c>
    </row>
    <row r="1743" spans="1:22" x14ac:dyDescent="0.25">
      <c r="A1743" s="51" t="s">
        <v>4894</v>
      </c>
      <c r="B1743" s="92" t="s">
        <v>2678</v>
      </c>
      <c r="C1743" s="77" t="s">
        <v>123</v>
      </c>
      <c r="D1743" s="78">
        <v>52005</v>
      </c>
      <c r="E1743" s="79" t="s">
        <v>208</v>
      </c>
      <c r="F1743" s="80" t="s">
        <v>209</v>
      </c>
      <c r="G1743" s="101">
        <v>77</v>
      </c>
      <c r="H1743" s="81">
        <v>77</v>
      </c>
      <c r="I1743" s="116">
        <v>8.99</v>
      </c>
      <c r="J1743" s="81">
        <v>7.51</v>
      </c>
      <c r="K1743" s="116">
        <v>2.98</v>
      </c>
      <c r="L1743" s="81">
        <v>2.4900000000000002</v>
      </c>
      <c r="M1743" s="81">
        <f>TRUNC(((J1743*G1743)+(L1743*G1743)),2)</f>
        <v>770</v>
      </c>
      <c r="N1743" s="81">
        <f>TRUNC(((J1743*H1743)+(L1743*H1743)),2)</f>
        <v>770</v>
      </c>
      <c r="O1743" s="38"/>
      <c r="P1743" s="81">
        <v>8.99</v>
      </c>
      <c r="Q1743" s="81">
        <v>2.98</v>
      </c>
      <c r="R1743" s="81">
        <v>921.69</v>
      </c>
      <c r="S1743" s="81">
        <v>921.69</v>
      </c>
      <c r="T1743" s="64">
        <f t="shared" si="205"/>
        <v>-151.69000000000005</v>
      </c>
      <c r="U1743" s="81">
        <f t="shared" ref="U1743:U1806" si="206">TRUNC(J1743*H1743,2)</f>
        <v>578.27</v>
      </c>
      <c r="V1743" s="81">
        <f t="shared" ref="V1743:V1806" si="207">TRUNC(L1743*H1743,2)</f>
        <v>191.73</v>
      </c>
    </row>
    <row r="1744" spans="1:22" x14ac:dyDescent="0.25">
      <c r="A1744" s="51" t="s">
        <v>4895</v>
      </c>
      <c r="B1744" s="91" t="s">
        <v>2679</v>
      </c>
      <c r="C1744" s="95"/>
      <c r="D1744" s="95"/>
      <c r="E1744" s="74" t="s">
        <v>44</v>
      </c>
      <c r="F1744" s="95"/>
      <c r="G1744" s="100"/>
      <c r="H1744" s="75"/>
      <c r="I1744" s="115"/>
      <c r="J1744" s="75"/>
      <c r="K1744" s="115"/>
      <c r="L1744" s="75"/>
      <c r="M1744" s="76">
        <f>M1745+M1754+M1764+M1771+M1779+M1781+M1788+M1790+M1795</f>
        <v>45716.490000000005</v>
      </c>
      <c r="N1744" s="76">
        <f>N1745+N1754+N1764+N1771+N1779+N1781+N1788+N1790+N1795</f>
        <v>45716.490000000005</v>
      </c>
      <c r="O1744" s="38"/>
      <c r="P1744" s="75"/>
      <c r="Q1744" s="75"/>
      <c r="R1744" s="76">
        <v>54689.73</v>
      </c>
      <c r="S1744" s="76">
        <v>54689.73</v>
      </c>
      <c r="T1744" s="64">
        <f t="shared" si="205"/>
        <v>-8973.239999999998</v>
      </c>
      <c r="U1744" s="81">
        <f t="shared" si="206"/>
        <v>0</v>
      </c>
      <c r="V1744" s="81">
        <f t="shared" si="207"/>
        <v>0</v>
      </c>
    </row>
    <row r="1745" spans="1:22" x14ac:dyDescent="0.25">
      <c r="A1745" s="51" t="s">
        <v>4896</v>
      </c>
      <c r="B1745" s="93" t="s">
        <v>2680</v>
      </c>
      <c r="C1745" s="97"/>
      <c r="D1745" s="97"/>
      <c r="E1745" s="83" t="s">
        <v>748</v>
      </c>
      <c r="F1745" s="97"/>
      <c r="G1745" s="102"/>
      <c r="H1745" s="84"/>
      <c r="I1745" s="115"/>
      <c r="J1745" s="84"/>
      <c r="K1745" s="115"/>
      <c r="L1745" s="84"/>
      <c r="M1745" s="85">
        <f>SUM(M1746:M1753)</f>
        <v>3775.9900000000002</v>
      </c>
      <c r="N1745" s="85">
        <f>SUM(N1746:N1753)</f>
        <v>3775.9900000000002</v>
      </c>
      <c r="O1745" s="38"/>
      <c r="P1745" s="84"/>
      <c r="Q1745" s="84"/>
      <c r="R1745" s="85">
        <v>4516.96</v>
      </c>
      <c r="S1745" s="85">
        <v>4516.96</v>
      </c>
      <c r="T1745" s="64">
        <f t="shared" si="205"/>
        <v>-740.9699999999998</v>
      </c>
      <c r="U1745" s="81">
        <f t="shared" si="206"/>
        <v>0</v>
      </c>
      <c r="V1745" s="81">
        <f t="shared" si="207"/>
        <v>0</v>
      </c>
    </row>
    <row r="1746" spans="1:22" x14ac:dyDescent="0.25">
      <c r="A1746" s="51" t="s">
        <v>4897</v>
      </c>
      <c r="B1746" s="92" t="s">
        <v>2681</v>
      </c>
      <c r="C1746" s="77" t="s">
        <v>123</v>
      </c>
      <c r="D1746" s="78">
        <v>60205</v>
      </c>
      <c r="E1746" s="79" t="s">
        <v>253</v>
      </c>
      <c r="F1746" s="80" t="s">
        <v>125</v>
      </c>
      <c r="G1746" s="101">
        <v>31</v>
      </c>
      <c r="H1746" s="81">
        <v>31</v>
      </c>
      <c r="I1746" s="116">
        <v>34.159999999999997</v>
      </c>
      <c r="J1746" s="81">
        <v>28.56</v>
      </c>
      <c r="K1746" s="116">
        <v>23.52</v>
      </c>
      <c r="L1746" s="81">
        <v>19.66</v>
      </c>
      <c r="M1746" s="81">
        <f t="shared" ref="M1746:M1753" si="208">TRUNC(((J1746*G1746)+(L1746*G1746)),2)</f>
        <v>1494.82</v>
      </c>
      <c r="N1746" s="81">
        <f t="shared" ref="N1746:N1753" si="209">TRUNC(((J1746*H1746)+(L1746*H1746)),2)</f>
        <v>1494.82</v>
      </c>
      <c r="O1746" s="38"/>
      <c r="P1746" s="81">
        <v>34.159999999999997</v>
      </c>
      <c r="Q1746" s="81">
        <v>23.52</v>
      </c>
      <c r="R1746" s="81">
        <v>1788.08</v>
      </c>
      <c r="S1746" s="81">
        <v>1788.08</v>
      </c>
      <c r="T1746" s="64">
        <f t="shared" si="205"/>
        <v>-293.26</v>
      </c>
      <c r="U1746" s="81">
        <f t="shared" si="206"/>
        <v>885.36</v>
      </c>
      <c r="V1746" s="81">
        <f t="shared" si="207"/>
        <v>609.46</v>
      </c>
    </row>
    <row r="1747" spans="1:22" x14ac:dyDescent="0.25">
      <c r="A1747" s="51" t="s">
        <v>4898</v>
      </c>
      <c r="B1747" s="92" t="s">
        <v>2682</v>
      </c>
      <c r="C1747" s="77" t="s">
        <v>123</v>
      </c>
      <c r="D1747" s="78">
        <v>60524</v>
      </c>
      <c r="E1747" s="79" t="s">
        <v>221</v>
      </c>
      <c r="F1747" s="80" t="s">
        <v>160</v>
      </c>
      <c r="G1747" s="101">
        <v>1.9</v>
      </c>
      <c r="H1747" s="81">
        <v>1.9</v>
      </c>
      <c r="I1747" s="116">
        <v>588.54</v>
      </c>
      <c r="J1747" s="81">
        <v>492.07</v>
      </c>
      <c r="K1747" s="116">
        <v>0</v>
      </c>
      <c r="L1747" s="81">
        <v>0</v>
      </c>
      <c r="M1747" s="81">
        <f t="shared" si="208"/>
        <v>934.93</v>
      </c>
      <c r="N1747" s="81">
        <f t="shared" si="209"/>
        <v>934.93</v>
      </c>
      <c r="O1747" s="38"/>
      <c r="P1747" s="81">
        <v>588.54</v>
      </c>
      <c r="Q1747" s="81">
        <v>0</v>
      </c>
      <c r="R1747" s="81">
        <v>1118.22</v>
      </c>
      <c r="S1747" s="81">
        <v>1118.22</v>
      </c>
      <c r="T1747" s="64">
        <f t="shared" si="205"/>
        <v>-183.29000000000008</v>
      </c>
      <c r="U1747" s="81">
        <f t="shared" si="206"/>
        <v>934.93</v>
      </c>
      <c r="V1747" s="81">
        <f t="shared" si="207"/>
        <v>0</v>
      </c>
    </row>
    <row r="1748" spans="1:22" ht="24" x14ac:dyDescent="0.3">
      <c r="A1748" s="51" t="s">
        <v>4899</v>
      </c>
      <c r="B1748" s="92" t="s">
        <v>2683</v>
      </c>
      <c r="C1748" s="77" t="s">
        <v>123</v>
      </c>
      <c r="D1748" s="78">
        <v>60800</v>
      </c>
      <c r="E1748" s="79" t="s">
        <v>256</v>
      </c>
      <c r="F1748" s="80" t="s">
        <v>160</v>
      </c>
      <c r="G1748" s="101">
        <v>1.9</v>
      </c>
      <c r="H1748" s="81">
        <v>1.9</v>
      </c>
      <c r="I1748" s="116">
        <v>0.12</v>
      </c>
      <c r="J1748" s="81">
        <v>0.1</v>
      </c>
      <c r="K1748" s="116">
        <v>51.75</v>
      </c>
      <c r="L1748" s="81">
        <v>43.26</v>
      </c>
      <c r="M1748" s="81">
        <f t="shared" si="208"/>
        <v>82.38</v>
      </c>
      <c r="N1748" s="81">
        <f t="shared" si="209"/>
        <v>82.38</v>
      </c>
      <c r="O1748" s="48"/>
      <c r="P1748" s="81">
        <v>0.12</v>
      </c>
      <c r="Q1748" s="81">
        <v>51.75</v>
      </c>
      <c r="R1748" s="81">
        <v>98.55</v>
      </c>
      <c r="S1748" s="81">
        <v>98.55</v>
      </c>
      <c r="T1748" s="64">
        <f t="shared" si="205"/>
        <v>-16.170000000000002</v>
      </c>
      <c r="U1748" s="81">
        <f t="shared" si="206"/>
        <v>0.19</v>
      </c>
      <c r="V1748" s="81">
        <f t="shared" si="207"/>
        <v>82.19</v>
      </c>
    </row>
    <row r="1749" spans="1:22" x14ac:dyDescent="0.25">
      <c r="A1749" s="51" t="s">
        <v>4900</v>
      </c>
      <c r="B1749" s="92" t="s">
        <v>2684</v>
      </c>
      <c r="C1749" s="77" t="s">
        <v>123</v>
      </c>
      <c r="D1749" s="78">
        <v>51027</v>
      </c>
      <c r="E1749" s="79" t="s">
        <v>2419</v>
      </c>
      <c r="F1749" s="80" t="s">
        <v>160</v>
      </c>
      <c r="G1749" s="101">
        <v>0.2</v>
      </c>
      <c r="H1749" s="81">
        <v>0.2</v>
      </c>
      <c r="I1749" s="116">
        <v>181.54</v>
      </c>
      <c r="J1749" s="81">
        <v>151.78</v>
      </c>
      <c r="K1749" s="116">
        <v>26.68</v>
      </c>
      <c r="L1749" s="81">
        <v>22.3</v>
      </c>
      <c r="M1749" s="81">
        <f t="shared" si="208"/>
        <v>34.81</v>
      </c>
      <c r="N1749" s="81">
        <f t="shared" si="209"/>
        <v>34.81</v>
      </c>
      <c r="O1749" s="38"/>
      <c r="P1749" s="81">
        <v>181.54</v>
      </c>
      <c r="Q1749" s="81">
        <v>26.68</v>
      </c>
      <c r="R1749" s="81">
        <v>41.64</v>
      </c>
      <c r="S1749" s="81">
        <v>41.64</v>
      </c>
      <c r="T1749" s="64">
        <f t="shared" si="205"/>
        <v>-6.8299999999999983</v>
      </c>
      <c r="U1749" s="81">
        <f t="shared" si="206"/>
        <v>30.35</v>
      </c>
      <c r="V1749" s="81">
        <f t="shared" si="207"/>
        <v>4.46</v>
      </c>
    </row>
    <row r="1750" spans="1:22" x14ac:dyDescent="0.25">
      <c r="A1750" s="51" t="s">
        <v>4901</v>
      </c>
      <c r="B1750" s="92" t="s">
        <v>2685</v>
      </c>
      <c r="C1750" s="77" t="s">
        <v>123</v>
      </c>
      <c r="D1750" s="78">
        <v>60314</v>
      </c>
      <c r="E1750" s="79" t="s">
        <v>249</v>
      </c>
      <c r="F1750" s="80" t="s">
        <v>209</v>
      </c>
      <c r="G1750" s="101">
        <v>37</v>
      </c>
      <c r="H1750" s="81">
        <v>37</v>
      </c>
      <c r="I1750" s="116">
        <v>12.69</v>
      </c>
      <c r="J1750" s="81">
        <v>10.61</v>
      </c>
      <c r="K1750" s="116">
        <v>2.61</v>
      </c>
      <c r="L1750" s="81">
        <v>2.1800000000000002</v>
      </c>
      <c r="M1750" s="81">
        <f t="shared" si="208"/>
        <v>473.23</v>
      </c>
      <c r="N1750" s="81">
        <f t="shared" si="209"/>
        <v>473.23</v>
      </c>
      <c r="O1750" s="38"/>
      <c r="P1750" s="81">
        <v>12.69</v>
      </c>
      <c r="Q1750" s="81">
        <v>2.61</v>
      </c>
      <c r="R1750" s="81">
        <v>566.1</v>
      </c>
      <c r="S1750" s="81">
        <v>566.1</v>
      </c>
      <c r="T1750" s="64">
        <f t="shared" si="205"/>
        <v>-92.87</v>
      </c>
      <c r="U1750" s="81">
        <f t="shared" si="206"/>
        <v>392.57</v>
      </c>
      <c r="V1750" s="81">
        <f t="shared" si="207"/>
        <v>80.66</v>
      </c>
    </row>
    <row r="1751" spans="1:22" x14ac:dyDescent="0.25">
      <c r="A1751" s="51" t="s">
        <v>4902</v>
      </c>
      <c r="B1751" s="92" t="s">
        <v>2686</v>
      </c>
      <c r="C1751" s="77" t="s">
        <v>123</v>
      </c>
      <c r="D1751" s="78">
        <v>60303</v>
      </c>
      <c r="E1751" s="79" t="s">
        <v>244</v>
      </c>
      <c r="F1751" s="80" t="s">
        <v>209</v>
      </c>
      <c r="G1751" s="101">
        <v>13</v>
      </c>
      <c r="H1751" s="81">
        <v>13</v>
      </c>
      <c r="I1751" s="116">
        <v>9.7100000000000009</v>
      </c>
      <c r="J1751" s="81">
        <v>8.11</v>
      </c>
      <c r="K1751" s="116">
        <v>2.98</v>
      </c>
      <c r="L1751" s="81">
        <v>2.4900000000000002</v>
      </c>
      <c r="M1751" s="81">
        <f t="shared" si="208"/>
        <v>137.80000000000001</v>
      </c>
      <c r="N1751" s="81">
        <f t="shared" si="209"/>
        <v>137.80000000000001</v>
      </c>
      <c r="O1751" s="38"/>
      <c r="P1751" s="81">
        <v>9.7100000000000009</v>
      </c>
      <c r="Q1751" s="81">
        <v>2.98</v>
      </c>
      <c r="R1751" s="81">
        <v>164.97</v>
      </c>
      <c r="S1751" s="81">
        <v>164.97</v>
      </c>
      <c r="T1751" s="64">
        <f t="shared" si="205"/>
        <v>-27.169999999999987</v>
      </c>
      <c r="U1751" s="81">
        <f t="shared" si="206"/>
        <v>105.43</v>
      </c>
      <c r="V1751" s="81">
        <f t="shared" si="207"/>
        <v>32.369999999999997</v>
      </c>
    </row>
    <row r="1752" spans="1:22" x14ac:dyDescent="0.25">
      <c r="A1752" s="51" t="s">
        <v>4903</v>
      </c>
      <c r="B1752" s="92" t="s">
        <v>2687</v>
      </c>
      <c r="C1752" s="77" t="s">
        <v>123</v>
      </c>
      <c r="D1752" s="78">
        <v>60304</v>
      </c>
      <c r="E1752" s="79" t="s">
        <v>246</v>
      </c>
      <c r="F1752" s="80" t="s">
        <v>209</v>
      </c>
      <c r="G1752" s="101">
        <v>53</v>
      </c>
      <c r="H1752" s="81">
        <v>53</v>
      </c>
      <c r="I1752" s="116">
        <v>9.39</v>
      </c>
      <c r="J1752" s="81">
        <v>7.85</v>
      </c>
      <c r="K1752" s="116">
        <v>2.98</v>
      </c>
      <c r="L1752" s="81">
        <v>2.4900000000000002</v>
      </c>
      <c r="M1752" s="81">
        <f t="shared" si="208"/>
        <v>548.02</v>
      </c>
      <c r="N1752" s="81">
        <f t="shared" si="209"/>
        <v>548.02</v>
      </c>
      <c r="O1752" s="38"/>
      <c r="P1752" s="81">
        <v>9.39</v>
      </c>
      <c r="Q1752" s="81">
        <v>2.98</v>
      </c>
      <c r="R1752" s="81">
        <v>655.61</v>
      </c>
      <c r="S1752" s="81">
        <v>655.61</v>
      </c>
      <c r="T1752" s="64">
        <f t="shared" si="205"/>
        <v>-107.59000000000003</v>
      </c>
      <c r="U1752" s="81">
        <f t="shared" si="206"/>
        <v>416.05</v>
      </c>
      <c r="V1752" s="81">
        <f t="shared" si="207"/>
        <v>131.97</v>
      </c>
    </row>
    <row r="1753" spans="1:22" x14ac:dyDescent="0.25">
      <c r="A1753" s="51" t="s">
        <v>4904</v>
      </c>
      <c r="B1753" s="92" t="s">
        <v>2688</v>
      </c>
      <c r="C1753" s="77" t="s">
        <v>123</v>
      </c>
      <c r="D1753" s="78">
        <v>52005</v>
      </c>
      <c r="E1753" s="79" t="s">
        <v>208</v>
      </c>
      <c r="F1753" s="80" t="s">
        <v>209</v>
      </c>
      <c r="G1753" s="101">
        <v>7</v>
      </c>
      <c r="H1753" s="81">
        <v>7</v>
      </c>
      <c r="I1753" s="116">
        <v>8.99</v>
      </c>
      <c r="J1753" s="81">
        <v>7.51</v>
      </c>
      <c r="K1753" s="116">
        <v>2.98</v>
      </c>
      <c r="L1753" s="81">
        <v>2.4900000000000002</v>
      </c>
      <c r="M1753" s="81">
        <f t="shared" si="208"/>
        <v>70</v>
      </c>
      <c r="N1753" s="81">
        <f t="shared" si="209"/>
        <v>70</v>
      </c>
      <c r="O1753" s="38"/>
      <c r="P1753" s="81">
        <v>8.99</v>
      </c>
      <c r="Q1753" s="81">
        <v>2.98</v>
      </c>
      <c r="R1753" s="81">
        <v>83.79</v>
      </c>
      <c r="S1753" s="81">
        <v>83.79</v>
      </c>
      <c r="T1753" s="64">
        <f t="shared" si="205"/>
        <v>-13.790000000000006</v>
      </c>
      <c r="U1753" s="81">
        <f t="shared" si="206"/>
        <v>52.57</v>
      </c>
      <c r="V1753" s="81">
        <f t="shared" si="207"/>
        <v>17.43</v>
      </c>
    </row>
    <row r="1754" spans="1:22" x14ac:dyDescent="0.25">
      <c r="A1754" s="51" t="s">
        <v>4905</v>
      </c>
      <c r="B1754" s="93" t="s">
        <v>2689</v>
      </c>
      <c r="C1754" s="97"/>
      <c r="D1754" s="97"/>
      <c r="E1754" s="83" t="s">
        <v>2690</v>
      </c>
      <c r="F1754" s="97"/>
      <c r="G1754" s="102"/>
      <c r="H1754" s="84"/>
      <c r="I1754" s="115"/>
      <c r="J1754" s="84"/>
      <c r="K1754" s="115"/>
      <c r="L1754" s="84"/>
      <c r="M1754" s="85">
        <f>SUM(M1755:M1763)</f>
        <v>3816.76</v>
      </c>
      <c r="N1754" s="85">
        <f>SUM(N1755:N1763)</f>
        <v>3816.76</v>
      </c>
      <c r="O1754" s="38"/>
      <c r="P1754" s="84"/>
      <c r="Q1754" s="84"/>
      <c r="R1754" s="85">
        <v>4565.8999999999996</v>
      </c>
      <c r="S1754" s="85">
        <v>4565.8999999999996</v>
      </c>
      <c r="T1754" s="64">
        <f t="shared" si="205"/>
        <v>-749.13999999999942</v>
      </c>
      <c r="U1754" s="81">
        <f t="shared" si="206"/>
        <v>0</v>
      </c>
      <c r="V1754" s="81">
        <f t="shared" si="207"/>
        <v>0</v>
      </c>
    </row>
    <row r="1755" spans="1:22" x14ac:dyDescent="0.25">
      <c r="A1755" s="51" t="s">
        <v>4906</v>
      </c>
      <c r="B1755" s="92" t="s">
        <v>2691</v>
      </c>
      <c r="C1755" s="77" t="s">
        <v>123</v>
      </c>
      <c r="D1755" s="78">
        <v>60205</v>
      </c>
      <c r="E1755" s="79" t="s">
        <v>253</v>
      </c>
      <c r="F1755" s="80" t="s">
        <v>125</v>
      </c>
      <c r="G1755" s="101">
        <v>32.200000000000003</v>
      </c>
      <c r="H1755" s="81">
        <v>32.200000000000003</v>
      </c>
      <c r="I1755" s="116">
        <v>34.159999999999997</v>
      </c>
      <c r="J1755" s="81">
        <v>28.56</v>
      </c>
      <c r="K1755" s="116">
        <v>23.52</v>
      </c>
      <c r="L1755" s="81">
        <v>19.66</v>
      </c>
      <c r="M1755" s="81">
        <f t="shared" ref="M1755:M1763" si="210">TRUNC(((J1755*G1755)+(L1755*G1755)),2)</f>
        <v>1552.68</v>
      </c>
      <c r="N1755" s="81">
        <f t="shared" ref="N1755:N1763" si="211">TRUNC(((J1755*H1755)+(L1755*H1755)),2)</f>
        <v>1552.68</v>
      </c>
      <c r="O1755" s="38"/>
      <c r="P1755" s="81">
        <v>34.159999999999997</v>
      </c>
      <c r="Q1755" s="81">
        <v>23.52</v>
      </c>
      <c r="R1755" s="81">
        <v>1857.29</v>
      </c>
      <c r="S1755" s="81">
        <v>1857.29</v>
      </c>
      <c r="T1755" s="64">
        <f t="shared" si="205"/>
        <v>-304.6099999999999</v>
      </c>
      <c r="U1755" s="81">
        <f t="shared" si="206"/>
        <v>919.63</v>
      </c>
      <c r="V1755" s="81">
        <f t="shared" si="207"/>
        <v>633.04999999999995</v>
      </c>
    </row>
    <row r="1756" spans="1:22" x14ac:dyDescent="0.25">
      <c r="A1756" s="51" t="s">
        <v>4907</v>
      </c>
      <c r="B1756" s="92" t="s">
        <v>2692</v>
      </c>
      <c r="C1756" s="77" t="s">
        <v>123</v>
      </c>
      <c r="D1756" s="78">
        <v>60524</v>
      </c>
      <c r="E1756" s="79" t="s">
        <v>221</v>
      </c>
      <c r="F1756" s="80" t="s">
        <v>160</v>
      </c>
      <c r="G1756" s="101">
        <v>1.9</v>
      </c>
      <c r="H1756" s="81">
        <v>1.9</v>
      </c>
      <c r="I1756" s="116">
        <v>588.54</v>
      </c>
      <c r="J1756" s="81">
        <v>492.07</v>
      </c>
      <c r="K1756" s="116">
        <v>0</v>
      </c>
      <c r="L1756" s="81">
        <v>0</v>
      </c>
      <c r="M1756" s="81">
        <f t="shared" si="210"/>
        <v>934.93</v>
      </c>
      <c r="N1756" s="81">
        <f t="shared" si="211"/>
        <v>934.93</v>
      </c>
      <c r="O1756" s="38"/>
      <c r="P1756" s="81">
        <v>588.54</v>
      </c>
      <c r="Q1756" s="81">
        <v>0</v>
      </c>
      <c r="R1756" s="81">
        <v>1118.22</v>
      </c>
      <c r="S1756" s="81">
        <v>1118.22</v>
      </c>
      <c r="T1756" s="64">
        <f t="shared" si="205"/>
        <v>-183.29000000000008</v>
      </c>
      <c r="U1756" s="81">
        <f t="shared" si="206"/>
        <v>934.93</v>
      </c>
      <c r="V1756" s="81">
        <f t="shared" si="207"/>
        <v>0</v>
      </c>
    </row>
    <row r="1757" spans="1:22" ht="24" x14ac:dyDescent="0.3">
      <c r="A1757" s="51" t="s">
        <v>4908</v>
      </c>
      <c r="B1757" s="92" t="s">
        <v>2693</v>
      </c>
      <c r="C1757" s="77" t="s">
        <v>123</v>
      </c>
      <c r="D1757" s="78">
        <v>60800</v>
      </c>
      <c r="E1757" s="82" t="s">
        <v>3063</v>
      </c>
      <c r="F1757" s="80" t="s">
        <v>160</v>
      </c>
      <c r="G1757" s="101">
        <v>1.9</v>
      </c>
      <c r="H1757" s="81">
        <v>1.9</v>
      </c>
      <c r="I1757" s="116">
        <v>0.12</v>
      </c>
      <c r="J1757" s="81">
        <v>0.1</v>
      </c>
      <c r="K1757" s="116">
        <v>51.75</v>
      </c>
      <c r="L1757" s="81">
        <v>43.26</v>
      </c>
      <c r="M1757" s="81">
        <f t="shared" si="210"/>
        <v>82.38</v>
      </c>
      <c r="N1757" s="81">
        <f t="shared" si="211"/>
        <v>82.38</v>
      </c>
      <c r="O1757" s="48"/>
      <c r="P1757" s="81">
        <v>0.12</v>
      </c>
      <c r="Q1757" s="81">
        <v>51.75</v>
      </c>
      <c r="R1757" s="81">
        <v>98.55</v>
      </c>
      <c r="S1757" s="81">
        <v>98.55</v>
      </c>
      <c r="T1757" s="64">
        <f t="shared" si="205"/>
        <v>-16.170000000000002</v>
      </c>
      <c r="U1757" s="81">
        <f t="shared" si="206"/>
        <v>0.19</v>
      </c>
      <c r="V1757" s="81">
        <f t="shared" si="207"/>
        <v>82.19</v>
      </c>
    </row>
    <row r="1758" spans="1:22" x14ac:dyDescent="0.25">
      <c r="A1758" s="51" t="s">
        <v>4909</v>
      </c>
      <c r="B1758" s="92" t="s">
        <v>2694</v>
      </c>
      <c r="C1758" s="77" t="s">
        <v>123</v>
      </c>
      <c r="D1758" s="78">
        <v>51027</v>
      </c>
      <c r="E1758" s="79" t="s">
        <v>2419</v>
      </c>
      <c r="F1758" s="80" t="s">
        <v>160</v>
      </c>
      <c r="G1758" s="101">
        <v>0.15</v>
      </c>
      <c r="H1758" s="81">
        <v>0.15</v>
      </c>
      <c r="I1758" s="116">
        <v>181.54</v>
      </c>
      <c r="J1758" s="81">
        <v>151.78</v>
      </c>
      <c r="K1758" s="116">
        <v>26.68</v>
      </c>
      <c r="L1758" s="81">
        <v>22.3</v>
      </c>
      <c r="M1758" s="81">
        <f t="shared" si="210"/>
        <v>26.11</v>
      </c>
      <c r="N1758" s="81">
        <f t="shared" si="211"/>
        <v>26.11</v>
      </c>
      <c r="O1758" s="38"/>
      <c r="P1758" s="81">
        <v>181.54</v>
      </c>
      <c r="Q1758" s="81">
        <v>26.68</v>
      </c>
      <c r="R1758" s="81">
        <v>31.23</v>
      </c>
      <c r="S1758" s="81">
        <v>31.23</v>
      </c>
      <c r="T1758" s="64">
        <f t="shared" si="205"/>
        <v>-5.120000000000001</v>
      </c>
      <c r="U1758" s="81">
        <f t="shared" si="206"/>
        <v>22.76</v>
      </c>
      <c r="V1758" s="81">
        <f t="shared" si="207"/>
        <v>3.34</v>
      </c>
    </row>
    <row r="1759" spans="1:22" x14ac:dyDescent="0.25">
      <c r="A1759" s="51" t="s">
        <v>4910</v>
      </c>
      <c r="B1759" s="92" t="s">
        <v>2695</v>
      </c>
      <c r="C1759" s="77" t="s">
        <v>123</v>
      </c>
      <c r="D1759" s="78">
        <v>60314</v>
      </c>
      <c r="E1759" s="79" t="s">
        <v>249</v>
      </c>
      <c r="F1759" s="80" t="s">
        <v>209</v>
      </c>
      <c r="G1759" s="101">
        <v>32</v>
      </c>
      <c r="H1759" s="81">
        <v>32</v>
      </c>
      <c r="I1759" s="116">
        <v>12.69</v>
      </c>
      <c r="J1759" s="81">
        <v>10.61</v>
      </c>
      <c r="K1759" s="116">
        <v>2.61</v>
      </c>
      <c r="L1759" s="81">
        <v>2.1800000000000002</v>
      </c>
      <c r="M1759" s="81">
        <f t="shared" si="210"/>
        <v>409.28</v>
      </c>
      <c r="N1759" s="81">
        <f t="shared" si="211"/>
        <v>409.28</v>
      </c>
      <c r="O1759" s="38"/>
      <c r="P1759" s="81">
        <v>12.69</v>
      </c>
      <c r="Q1759" s="81">
        <v>2.61</v>
      </c>
      <c r="R1759" s="81">
        <v>489.6</v>
      </c>
      <c r="S1759" s="81">
        <v>489.6</v>
      </c>
      <c r="T1759" s="64">
        <f t="shared" si="205"/>
        <v>-80.32000000000005</v>
      </c>
      <c r="U1759" s="81">
        <f t="shared" si="206"/>
        <v>339.52</v>
      </c>
      <c r="V1759" s="81">
        <f t="shared" si="207"/>
        <v>69.760000000000005</v>
      </c>
    </row>
    <row r="1760" spans="1:22" x14ac:dyDescent="0.25">
      <c r="A1760" s="51" t="s">
        <v>4911</v>
      </c>
      <c r="B1760" s="92" t="s">
        <v>2696</v>
      </c>
      <c r="C1760" s="77" t="s">
        <v>123</v>
      </c>
      <c r="D1760" s="78">
        <v>60303</v>
      </c>
      <c r="E1760" s="79" t="s">
        <v>244</v>
      </c>
      <c r="F1760" s="80" t="s">
        <v>209</v>
      </c>
      <c r="G1760" s="101">
        <v>9</v>
      </c>
      <c r="H1760" s="81">
        <v>9</v>
      </c>
      <c r="I1760" s="116">
        <v>9.7100000000000009</v>
      </c>
      <c r="J1760" s="81">
        <v>8.11</v>
      </c>
      <c r="K1760" s="116">
        <v>2.98</v>
      </c>
      <c r="L1760" s="81">
        <v>2.4900000000000002</v>
      </c>
      <c r="M1760" s="81">
        <f t="shared" si="210"/>
        <v>95.4</v>
      </c>
      <c r="N1760" s="81">
        <f t="shared" si="211"/>
        <v>95.4</v>
      </c>
      <c r="O1760" s="38"/>
      <c r="P1760" s="81">
        <v>9.7100000000000009</v>
      </c>
      <c r="Q1760" s="81">
        <v>2.98</v>
      </c>
      <c r="R1760" s="81">
        <v>114.21</v>
      </c>
      <c r="S1760" s="81">
        <v>114.21</v>
      </c>
      <c r="T1760" s="64">
        <f t="shared" si="205"/>
        <v>-18.809999999999988</v>
      </c>
      <c r="U1760" s="81">
        <f t="shared" si="206"/>
        <v>72.989999999999995</v>
      </c>
      <c r="V1760" s="81">
        <f t="shared" si="207"/>
        <v>22.41</v>
      </c>
    </row>
    <row r="1761" spans="1:22" x14ac:dyDescent="0.25">
      <c r="A1761" s="51" t="s">
        <v>4912</v>
      </c>
      <c r="B1761" s="92" t="s">
        <v>2697</v>
      </c>
      <c r="C1761" s="77" t="s">
        <v>123</v>
      </c>
      <c r="D1761" s="78">
        <v>60304</v>
      </c>
      <c r="E1761" s="79" t="s">
        <v>246</v>
      </c>
      <c r="F1761" s="80" t="s">
        <v>209</v>
      </c>
      <c r="G1761" s="101">
        <v>32</v>
      </c>
      <c r="H1761" s="81">
        <v>32</v>
      </c>
      <c r="I1761" s="116">
        <v>9.39</v>
      </c>
      <c r="J1761" s="81">
        <v>7.85</v>
      </c>
      <c r="K1761" s="116">
        <v>2.98</v>
      </c>
      <c r="L1761" s="81">
        <v>2.4900000000000002</v>
      </c>
      <c r="M1761" s="81">
        <f t="shared" si="210"/>
        <v>330.88</v>
      </c>
      <c r="N1761" s="81">
        <f t="shared" si="211"/>
        <v>330.88</v>
      </c>
      <c r="O1761" s="38"/>
      <c r="P1761" s="81">
        <v>9.39</v>
      </c>
      <c r="Q1761" s="81">
        <v>2.98</v>
      </c>
      <c r="R1761" s="81">
        <v>395.84</v>
      </c>
      <c r="S1761" s="81">
        <v>395.84</v>
      </c>
      <c r="T1761" s="64">
        <f t="shared" si="205"/>
        <v>-64.95999999999998</v>
      </c>
      <c r="U1761" s="81">
        <f t="shared" si="206"/>
        <v>251.2</v>
      </c>
      <c r="V1761" s="81">
        <f t="shared" si="207"/>
        <v>79.680000000000007</v>
      </c>
    </row>
    <row r="1762" spans="1:22" x14ac:dyDescent="0.25">
      <c r="A1762" s="51" t="s">
        <v>4913</v>
      </c>
      <c r="B1762" s="92" t="s">
        <v>2698</v>
      </c>
      <c r="C1762" s="77" t="s">
        <v>123</v>
      </c>
      <c r="D1762" s="78">
        <v>52005</v>
      </c>
      <c r="E1762" s="79" t="s">
        <v>208</v>
      </c>
      <c r="F1762" s="80" t="s">
        <v>209</v>
      </c>
      <c r="G1762" s="101">
        <v>28</v>
      </c>
      <c r="H1762" s="81">
        <v>28</v>
      </c>
      <c r="I1762" s="116">
        <v>8.99</v>
      </c>
      <c r="J1762" s="81">
        <v>7.51</v>
      </c>
      <c r="K1762" s="116">
        <v>2.98</v>
      </c>
      <c r="L1762" s="81">
        <v>2.4900000000000002</v>
      </c>
      <c r="M1762" s="81">
        <f t="shared" si="210"/>
        <v>280</v>
      </c>
      <c r="N1762" s="81">
        <f t="shared" si="211"/>
        <v>280</v>
      </c>
      <c r="O1762" s="38"/>
      <c r="P1762" s="81">
        <v>8.99</v>
      </c>
      <c r="Q1762" s="81">
        <v>2.98</v>
      </c>
      <c r="R1762" s="81">
        <v>335.16</v>
      </c>
      <c r="S1762" s="81">
        <v>335.16</v>
      </c>
      <c r="T1762" s="64">
        <f t="shared" si="205"/>
        <v>-55.160000000000025</v>
      </c>
      <c r="U1762" s="81">
        <f t="shared" si="206"/>
        <v>210.28</v>
      </c>
      <c r="V1762" s="81">
        <f t="shared" si="207"/>
        <v>69.72</v>
      </c>
    </row>
    <row r="1763" spans="1:22" x14ac:dyDescent="0.25">
      <c r="A1763" s="51" t="s">
        <v>4914</v>
      </c>
      <c r="B1763" s="92" t="s">
        <v>2699</v>
      </c>
      <c r="C1763" s="77" t="s">
        <v>123</v>
      </c>
      <c r="D1763" s="78">
        <v>60306</v>
      </c>
      <c r="E1763" s="79" t="s">
        <v>1355</v>
      </c>
      <c r="F1763" s="80" t="s">
        <v>209</v>
      </c>
      <c r="G1763" s="101">
        <v>10</v>
      </c>
      <c r="H1763" s="81">
        <v>10</v>
      </c>
      <c r="I1763" s="116">
        <v>8.84</v>
      </c>
      <c r="J1763" s="81">
        <v>7.39</v>
      </c>
      <c r="K1763" s="116">
        <v>3.74</v>
      </c>
      <c r="L1763" s="81">
        <v>3.12</v>
      </c>
      <c r="M1763" s="81">
        <f t="shared" si="210"/>
        <v>105.1</v>
      </c>
      <c r="N1763" s="81">
        <f t="shared" si="211"/>
        <v>105.1</v>
      </c>
      <c r="O1763" s="38"/>
      <c r="P1763" s="81">
        <v>8.84</v>
      </c>
      <c r="Q1763" s="81">
        <v>3.74</v>
      </c>
      <c r="R1763" s="81">
        <v>125.8</v>
      </c>
      <c r="S1763" s="81">
        <v>125.8</v>
      </c>
      <c r="T1763" s="64">
        <f t="shared" si="205"/>
        <v>-20.700000000000003</v>
      </c>
      <c r="U1763" s="81">
        <f t="shared" si="206"/>
        <v>73.900000000000006</v>
      </c>
      <c r="V1763" s="81">
        <f t="shared" si="207"/>
        <v>31.2</v>
      </c>
    </row>
    <row r="1764" spans="1:22" x14ac:dyDescent="0.25">
      <c r="A1764" s="51" t="s">
        <v>4915</v>
      </c>
      <c r="B1764" s="93" t="s">
        <v>2700</v>
      </c>
      <c r="C1764" s="97"/>
      <c r="D1764" s="97"/>
      <c r="E1764" s="83" t="s">
        <v>251</v>
      </c>
      <c r="F1764" s="97"/>
      <c r="G1764" s="102"/>
      <c r="H1764" s="84"/>
      <c r="I1764" s="115"/>
      <c r="J1764" s="84"/>
      <c r="K1764" s="115"/>
      <c r="L1764" s="84"/>
      <c r="M1764" s="85">
        <f>SUM(M1765:M1770)</f>
        <v>8879.43</v>
      </c>
      <c r="N1764" s="85">
        <f>SUM(N1765:N1770)</f>
        <v>8879.43</v>
      </c>
      <c r="O1764" s="38"/>
      <c r="P1764" s="84"/>
      <c r="Q1764" s="84"/>
      <c r="R1764" s="85">
        <v>10625.13</v>
      </c>
      <c r="S1764" s="85">
        <v>10625.13</v>
      </c>
      <c r="T1764" s="64">
        <f t="shared" si="205"/>
        <v>-1745.6999999999989</v>
      </c>
      <c r="U1764" s="81">
        <f t="shared" si="206"/>
        <v>0</v>
      </c>
      <c r="V1764" s="81">
        <f t="shared" si="207"/>
        <v>0</v>
      </c>
    </row>
    <row r="1765" spans="1:22" x14ac:dyDescent="0.25">
      <c r="A1765" s="51" t="s">
        <v>4916</v>
      </c>
      <c r="B1765" s="92" t="s">
        <v>2701</v>
      </c>
      <c r="C1765" s="77" t="s">
        <v>123</v>
      </c>
      <c r="D1765" s="78">
        <v>60205</v>
      </c>
      <c r="E1765" s="79" t="s">
        <v>253</v>
      </c>
      <c r="F1765" s="80" t="s">
        <v>125</v>
      </c>
      <c r="G1765" s="101">
        <v>71.400000000000006</v>
      </c>
      <c r="H1765" s="81">
        <v>71.400000000000006</v>
      </c>
      <c r="I1765" s="116">
        <v>34.159999999999997</v>
      </c>
      <c r="J1765" s="81">
        <v>28.56</v>
      </c>
      <c r="K1765" s="116">
        <v>23.52</v>
      </c>
      <c r="L1765" s="81">
        <v>19.66</v>
      </c>
      <c r="M1765" s="81">
        <f t="shared" ref="M1765:M1770" si="212">TRUNC(((J1765*G1765)+(L1765*G1765)),2)</f>
        <v>3442.9</v>
      </c>
      <c r="N1765" s="81">
        <f t="shared" ref="N1765:N1770" si="213">TRUNC(((J1765*H1765)+(L1765*H1765)),2)</f>
        <v>3442.9</v>
      </c>
      <c r="O1765" s="38"/>
      <c r="P1765" s="81">
        <v>34.159999999999997</v>
      </c>
      <c r="Q1765" s="81">
        <v>23.52</v>
      </c>
      <c r="R1765" s="81">
        <v>4118.3500000000004</v>
      </c>
      <c r="S1765" s="81">
        <v>4118.3500000000004</v>
      </c>
      <c r="T1765" s="64">
        <f t="shared" si="205"/>
        <v>-675.45000000000027</v>
      </c>
      <c r="U1765" s="81">
        <f t="shared" si="206"/>
        <v>2039.18</v>
      </c>
      <c r="V1765" s="81">
        <f t="shared" si="207"/>
        <v>1403.72</v>
      </c>
    </row>
    <row r="1766" spans="1:22" x14ac:dyDescent="0.25">
      <c r="A1766" s="51" t="s">
        <v>4917</v>
      </c>
      <c r="B1766" s="92" t="s">
        <v>2702</v>
      </c>
      <c r="C1766" s="77" t="s">
        <v>123</v>
      </c>
      <c r="D1766" s="78">
        <v>60524</v>
      </c>
      <c r="E1766" s="79" t="s">
        <v>221</v>
      </c>
      <c r="F1766" s="80" t="s">
        <v>160</v>
      </c>
      <c r="G1766" s="101">
        <v>3.4</v>
      </c>
      <c r="H1766" s="81">
        <v>3.4</v>
      </c>
      <c r="I1766" s="116">
        <v>588.54</v>
      </c>
      <c r="J1766" s="81">
        <v>492.07</v>
      </c>
      <c r="K1766" s="116">
        <v>0</v>
      </c>
      <c r="L1766" s="81">
        <v>0</v>
      </c>
      <c r="M1766" s="81">
        <f t="shared" si="212"/>
        <v>1673.03</v>
      </c>
      <c r="N1766" s="81">
        <f t="shared" si="213"/>
        <v>1673.03</v>
      </c>
      <c r="O1766" s="38"/>
      <c r="P1766" s="81">
        <v>588.54</v>
      </c>
      <c r="Q1766" s="81">
        <v>0</v>
      </c>
      <c r="R1766" s="81">
        <v>2001.03</v>
      </c>
      <c r="S1766" s="81">
        <v>2001.03</v>
      </c>
      <c r="T1766" s="64">
        <f t="shared" si="205"/>
        <v>-328</v>
      </c>
      <c r="U1766" s="81">
        <f t="shared" si="206"/>
        <v>1673.03</v>
      </c>
      <c r="V1766" s="81">
        <f t="shared" si="207"/>
        <v>0</v>
      </c>
    </row>
    <row r="1767" spans="1:22" ht="24" x14ac:dyDescent="0.3">
      <c r="A1767" s="51" t="s">
        <v>4918</v>
      </c>
      <c r="B1767" s="92" t="s">
        <v>2703</v>
      </c>
      <c r="C1767" s="77" t="s">
        <v>123</v>
      </c>
      <c r="D1767" s="78">
        <v>60800</v>
      </c>
      <c r="E1767" s="79" t="s">
        <v>256</v>
      </c>
      <c r="F1767" s="80" t="s">
        <v>160</v>
      </c>
      <c r="G1767" s="101">
        <v>3.4</v>
      </c>
      <c r="H1767" s="81">
        <v>3.4</v>
      </c>
      <c r="I1767" s="116">
        <v>0.12</v>
      </c>
      <c r="J1767" s="81">
        <v>0.1</v>
      </c>
      <c r="K1767" s="116">
        <v>51.75</v>
      </c>
      <c r="L1767" s="81">
        <v>43.26</v>
      </c>
      <c r="M1767" s="81">
        <f t="shared" si="212"/>
        <v>147.41999999999999</v>
      </c>
      <c r="N1767" s="81">
        <f t="shared" si="213"/>
        <v>147.41999999999999</v>
      </c>
      <c r="O1767" s="48"/>
      <c r="P1767" s="81">
        <v>0.12</v>
      </c>
      <c r="Q1767" s="81">
        <v>51.75</v>
      </c>
      <c r="R1767" s="81">
        <v>176.35</v>
      </c>
      <c r="S1767" s="81">
        <v>176.35</v>
      </c>
      <c r="T1767" s="64">
        <f t="shared" si="205"/>
        <v>-28.930000000000007</v>
      </c>
      <c r="U1767" s="81">
        <f t="shared" si="206"/>
        <v>0.34</v>
      </c>
      <c r="V1767" s="81">
        <f t="shared" si="207"/>
        <v>147.08000000000001</v>
      </c>
    </row>
    <row r="1768" spans="1:22" ht="24" x14ac:dyDescent="0.3">
      <c r="A1768" s="51" t="s">
        <v>4919</v>
      </c>
      <c r="B1768" s="92" t="s">
        <v>2704</v>
      </c>
      <c r="C1768" s="77" t="s">
        <v>194</v>
      </c>
      <c r="D1768" s="78">
        <v>92759</v>
      </c>
      <c r="E1768" s="82" t="s">
        <v>3066</v>
      </c>
      <c r="F1768" s="80" t="s">
        <v>209</v>
      </c>
      <c r="G1768" s="101">
        <v>96</v>
      </c>
      <c r="H1768" s="81">
        <v>96</v>
      </c>
      <c r="I1768" s="116">
        <v>10.39</v>
      </c>
      <c r="J1768" s="81">
        <v>8.68</v>
      </c>
      <c r="K1768" s="116">
        <v>4.08</v>
      </c>
      <c r="L1768" s="81">
        <v>3.41</v>
      </c>
      <c r="M1768" s="81">
        <f t="shared" si="212"/>
        <v>1160.6400000000001</v>
      </c>
      <c r="N1768" s="81">
        <f t="shared" si="213"/>
        <v>1160.6400000000001</v>
      </c>
      <c r="O1768" s="48"/>
      <c r="P1768" s="81">
        <v>10.39</v>
      </c>
      <c r="Q1768" s="81">
        <v>4.08</v>
      </c>
      <c r="R1768" s="81">
        <v>1389.12</v>
      </c>
      <c r="S1768" s="81">
        <v>1389.12</v>
      </c>
      <c r="T1768" s="64">
        <f t="shared" si="205"/>
        <v>-228.47999999999979</v>
      </c>
      <c r="U1768" s="81">
        <f t="shared" si="206"/>
        <v>833.28</v>
      </c>
      <c r="V1768" s="81">
        <f t="shared" si="207"/>
        <v>327.36</v>
      </c>
    </row>
    <row r="1769" spans="1:22" ht="24" x14ac:dyDescent="0.3">
      <c r="A1769" s="51" t="s">
        <v>4920</v>
      </c>
      <c r="B1769" s="92" t="s">
        <v>2705</v>
      </c>
      <c r="C1769" s="77" t="s">
        <v>194</v>
      </c>
      <c r="D1769" s="78">
        <v>92762</v>
      </c>
      <c r="E1769" s="79" t="s">
        <v>268</v>
      </c>
      <c r="F1769" s="80" t="s">
        <v>209</v>
      </c>
      <c r="G1769" s="101">
        <v>231</v>
      </c>
      <c r="H1769" s="81">
        <v>231</v>
      </c>
      <c r="I1769" s="116">
        <v>10.23</v>
      </c>
      <c r="J1769" s="81">
        <v>8.5500000000000007</v>
      </c>
      <c r="K1769" s="116">
        <v>1.17</v>
      </c>
      <c r="L1769" s="81">
        <v>0.97</v>
      </c>
      <c r="M1769" s="81">
        <f t="shared" si="212"/>
        <v>2199.12</v>
      </c>
      <c r="N1769" s="81">
        <f t="shared" si="213"/>
        <v>2199.12</v>
      </c>
      <c r="O1769" s="48"/>
      <c r="P1769" s="81">
        <v>10.23</v>
      </c>
      <c r="Q1769" s="81">
        <v>1.17</v>
      </c>
      <c r="R1769" s="81">
        <v>2633.4</v>
      </c>
      <c r="S1769" s="81">
        <v>2633.4</v>
      </c>
      <c r="T1769" s="64">
        <f t="shared" si="205"/>
        <v>-434.2800000000002</v>
      </c>
      <c r="U1769" s="81">
        <f t="shared" si="206"/>
        <v>1975.05</v>
      </c>
      <c r="V1769" s="81">
        <f t="shared" si="207"/>
        <v>224.07</v>
      </c>
    </row>
    <row r="1770" spans="1:22" ht="24" x14ac:dyDescent="0.3">
      <c r="A1770" s="51" t="s">
        <v>4921</v>
      </c>
      <c r="B1770" s="92" t="s">
        <v>2706</v>
      </c>
      <c r="C1770" s="77" t="s">
        <v>194</v>
      </c>
      <c r="D1770" s="78">
        <v>92763</v>
      </c>
      <c r="E1770" s="79" t="s">
        <v>779</v>
      </c>
      <c r="F1770" s="80" t="s">
        <v>209</v>
      </c>
      <c r="G1770" s="101">
        <v>32</v>
      </c>
      <c r="H1770" s="81">
        <v>32</v>
      </c>
      <c r="I1770" s="116">
        <v>8.8699999999999992</v>
      </c>
      <c r="J1770" s="81">
        <v>7.41</v>
      </c>
      <c r="K1770" s="116">
        <v>0.72</v>
      </c>
      <c r="L1770" s="81">
        <v>0.6</v>
      </c>
      <c r="M1770" s="81">
        <f t="shared" si="212"/>
        <v>256.32</v>
      </c>
      <c r="N1770" s="81">
        <f t="shared" si="213"/>
        <v>256.32</v>
      </c>
      <c r="O1770" s="48"/>
      <c r="P1770" s="81">
        <v>8.8699999999999992</v>
      </c>
      <c r="Q1770" s="81">
        <v>0.72</v>
      </c>
      <c r="R1770" s="81">
        <v>306.88</v>
      </c>
      <c r="S1770" s="81">
        <v>306.88</v>
      </c>
      <c r="T1770" s="64">
        <f t="shared" si="205"/>
        <v>-50.56</v>
      </c>
      <c r="U1770" s="81">
        <f t="shared" si="206"/>
        <v>237.12</v>
      </c>
      <c r="V1770" s="81">
        <f t="shared" si="207"/>
        <v>19.2</v>
      </c>
    </row>
    <row r="1771" spans="1:22" x14ac:dyDescent="0.25">
      <c r="A1771" s="51" t="s">
        <v>4922</v>
      </c>
      <c r="B1771" s="93" t="s">
        <v>2707</v>
      </c>
      <c r="C1771" s="97"/>
      <c r="D1771" s="97"/>
      <c r="E1771" s="83" t="s">
        <v>2440</v>
      </c>
      <c r="F1771" s="97"/>
      <c r="G1771" s="102"/>
      <c r="H1771" s="84"/>
      <c r="I1771" s="115"/>
      <c r="J1771" s="84"/>
      <c r="K1771" s="115"/>
      <c r="L1771" s="84"/>
      <c r="M1771" s="85">
        <f>SUM(M1772:M1778)</f>
        <v>4165.26</v>
      </c>
      <c r="N1771" s="85">
        <f>SUM(N1772:N1778)</f>
        <v>4165.26</v>
      </c>
      <c r="O1771" s="38"/>
      <c r="P1771" s="84"/>
      <c r="Q1771" s="84"/>
      <c r="R1771" s="85">
        <v>4983.7299999999996</v>
      </c>
      <c r="S1771" s="85">
        <v>4983.7299999999996</v>
      </c>
      <c r="T1771" s="64">
        <f t="shared" si="205"/>
        <v>-818.46999999999935</v>
      </c>
      <c r="U1771" s="81">
        <f t="shared" si="206"/>
        <v>0</v>
      </c>
      <c r="V1771" s="81">
        <f t="shared" si="207"/>
        <v>0</v>
      </c>
    </row>
    <row r="1772" spans="1:22" x14ac:dyDescent="0.25">
      <c r="A1772" s="51" t="s">
        <v>4923</v>
      </c>
      <c r="B1772" s="92" t="s">
        <v>2708</v>
      </c>
      <c r="C1772" s="77" t="s">
        <v>123</v>
      </c>
      <c r="D1772" s="78">
        <v>60205</v>
      </c>
      <c r="E1772" s="79" t="s">
        <v>253</v>
      </c>
      <c r="F1772" s="80" t="s">
        <v>125</v>
      </c>
      <c r="G1772" s="101">
        <v>26</v>
      </c>
      <c r="H1772" s="81">
        <v>26</v>
      </c>
      <c r="I1772" s="116">
        <v>34.159999999999997</v>
      </c>
      <c r="J1772" s="81">
        <v>28.56</v>
      </c>
      <c r="K1772" s="116">
        <v>23.52</v>
      </c>
      <c r="L1772" s="81">
        <v>19.66</v>
      </c>
      <c r="M1772" s="81">
        <f t="shared" ref="M1772:M1778" si="214">TRUNC(((J1772*G1772)+(L1772*G1772)),2)</f>
        <v>1253.72</v>
      </c>
      <c r="N1772" s="81">
        <f t="shared" ref="N1772:N1778" si="215">TRUNC(((J1772*H1772)+(L1772*H1772)),2)</f>
        <v>1253.72</v>
      </c>
      <c r="O1772" s="38"/>
      <c r="P1772" s="81">
        <v>34.159999999999997</v>
      </c>
      <c r="Q1772" s="81">
        <v>23.52</v>
      </c>
      <c r="R1772" s="81">
        <v>1499.68</v>
      </c>
      <c r="S1772" s="81">
        <v>1499.68</v>
      </c>
      <c r="T1772" s="64">
        <f t="shared" si="205"/>
        <v>-245.96000000000004</v>
      </c>
      <c r="U1772" s="81">
        <f t="shared" si="206"/>
        <v>742.56</v>
      </c>
      <c r="V1772" s="81">
        <f t="shared" si="207"/>
        <v>511.16</v>
      </c>
    </row>
    <row r="1773" spans="1:22" x14ac:dyDescent="0.25">
      <c r="A1773" s="51" t="s">
        <v>4924</v>
      </c>
      <c r="B1773" s="92" t="s">
        <v>2709</v>
      </c>
      <c r="C1773" s="77" t="s">
        <v>123</v>
      </c>
      <c r="D1773" s="78">
        <v>60524</v>
      </c>
      <c r="E1773" s="79" t="s">
        <v>221</v>
      </c>
      <c r="F1773" s="80" t="s">
        <v>160</v>
      </c>
      <c r="G1773" s="101">
        <v>2</v>
      </c>
      <c r="H1773" s="81">
        <v>2</v>
      </c>
      <c r="I1773" s="116">
        <v>588.54</v>
      </c>
      <c r="J1773" s="81">
        <v>492.07</v>
      </c>
      <c r="K1773" s="116">
        <v>0</v>
      </c>
      <c r="L1773" s="81">
        <v>0</v>
      </c>
      <c r="M1773" s="81">
        <f t="shared" si="214"/>
        <v>984.14</v>
      </c>
      <c r="N1773" s="81">
        <f t="shared" si="215"/>
        <v>984.14</v>
      </c>
      <c r="O1773" s="38"/>
      <c r="P1773" s="81">
        <v>588.54</v>
      </c>
      <c r="Q1773" s="81">
        <v>0</v>
      </c>
      <c r="R1773" s="81">
        <v>1177.08</v>
      </c>
      <c r="S1773" s="81">
        <v>1177.08</v>
      </c>
      <c r="T1773" s="64">
        <f t="shared" si="205"/>
        <v>-192.93999999999994</v>
      </c>
      <c r="U1773" s="81">
        <f t="shared" si="206"/>
        <v>984.14</v>
      </c>
      <c r="V1773" s="81">
        <f t="shared" si="207"/>
        <v>0</v>
      </c>
    </row>
    <row r="1774" spans="1:22" ht="24" x14ac:dyDescent="0.3">
      <c r="A1774" s="51" t="s">
        <v>4925</v>
      </c>
      <c r="B1774" s="92" t="s">
        <v>2710</v>
      </c>
      <c r="C1774" s="77" t="s">
        <v>123</v>
      </c>
      <c r="D1774" s="78">
        <v>60800</v>
      </c>
      <c r="E1774" s="79" t="s">
        <v>256</v>
      </c>
      <c r="F1774" s="80" t="s">
        <v>160</v>
      </c>
      <c r="G1774" s="101">
        <v>2</v>
      </c>
      <c r="H1774" s="81">
        <v>2</v>
      </c>
      <c r="I1774" s="116">
        <v>0.12</v>
      </c>
      <c r="J1774" s="81">
        <v>0.1</v>
      </c>
      <c r="K1774" s="116">
        <v>51.75</v>
      </c>
      <c r="L1774" s="81">
        <v>43.26</v>
      </c>
      <c r="M1774" s="81">
        <f t="shared" si="214"/>
        <v>86.72</v>
      </c>
      <c r="N1774" s="81">
        <f t="shared" si="215"/>
        <v>86.72</v>
      </c>
      <c r="O1774" s="48"/>
      <c r="P1774" s="81">
        <v>0.12</v>
      </c>
      <c r="Q1774" s="81">
        <v>51.75</v>
      </c>
      <c r="R1774" s="81">
        <v>103.74</v>
      </c>
      <c r="S1774" s="81">
        <v>103.74</v>
      </c>
      <c r="T1774" s="64">
        <f t="shared" si="205"/>
        <v>-17.019999999999996</v>
      </c>
      <c r="U1774" s="81">
        <f t="shared" si="206"/>
        <v>0.2</v>
      </c>
      <c r="V1774" s="81">
        <f t="shared" si="207"/>
        <v>86.52</v>
      </c>
    </row>
    <row r="1775" spans="1:22" ht="24" x14ac:dyDescent="0.3">
      <c r="A1775" s="51" t="s">
        <v>4926</v>
      </c>
      <c r="B1775" s="92" t="s">
        <v>2711</v>
      </c>
      <c r="C1775" s="77" t="s">
        <v>194</v>
      </c>
      <c r="D1775" s="78">
        <v>92759</v>
      </c>
      <c r="E1775" s="82" t="s">
        <v>3066</v>
      </c>
      <c r="F1775" s="80" t="s">
        <v>209</v>
      </c>
      <c r="G1775" s="101">
        <v>42</v>
      </c>
      <c r="H1775" s="81">
        <v>42</v>
      </c>
      <c r="I1775" s="116">
        <v>10.39</v>
      </c>
      <c r="J1775" s="81">
        <v>8.68</v>
      </c>
      <c r="K1775" s="116">
        <v>4.08</v>
      </c>
      <c r="L1775" s="81">
        <v>3.41</v>
      </c>
      <c r="M1775" s="81">
        <f t="shared" si="214"/>
        <v>507.78</v>
      </c>
      <c r="N1775" s="81">
        <f t="shared" si="215"/>
        <v>507.78</v>
      </c>
      <c r="O1775" s="48"/>
      <c r="P1775" s="81">
        <v>10.39</v>
      </c>
      <c r="Q1775" s="81">
        <v>4.08</v>
      </c>
      <c r="R1775" s="81">
        <v>607.74</v>
      </c>
      <c r="S1775" s="81">
        <v>607.74</v>
      </c>
      <c r="T1775" s="64">
        <f t="shared" si="205"/>
        <v>-99.960000000000036</v>
      </c>
      <c r="U1775" s="81">
        <f t="shared" si="206"/>
        <v>364.56</v>
      </c>
      <c r="V1775" s="81">
        <f t="shared" si="207"/>
        <v>143.22</v>
      </c>
    </row>
    <row r="1776" spans="1:22" x14ac:dyDescent="0.25">
      <c r="A1776" s="51" t="s">
        <v>4927</v>
      </c>
      <c r="B1776" s="92" t="s">
        <v>2712</v>
      </c>
      <c r="C1776" s="77" t="s">
        <v>123</v>
      </c>
      <c r="D1776" s="78">
        <v>60304</v>
      </c>
      <c r="E1776" s="79" t="s">
        <v>246</v>
      </c>
      <c r="F1776" s="80" t="s">
        <v>209</v>
      </c>
      <c r="G1776" s="101">
        <v>33</v>
      </c>
      <c r="H1776" s="81">
        <v>33</v>
      </c>
      <c r="I1776" s="116">
        <v>9.39</v>
      </c>
      <c r="J1776" s="81">
        <v>7.85</v>
      </c>
      <c r="K1776" s="116">
        <v>2.98</v>
      </c>
      <c r="L1776" s="81">
        <v>2.4900000000000002</v>
      </c>
      <c r="M1776" s="81">
        <f t="shared" si="214"/>
        <v>341.22</v>
      </c>
      <c r="N1776" s="81">
        <f t="shared" si="215"/>
        <v>341.22</v>
      </c>
      <c r="O1776" s="38"/>
      <c r="P1776" s="81">
        <v>9.39</v>
      </c>
      <c r="Q1776" s="81">
        <v>2.98</v>
      </c>
      <c r="R1776" s="81">
        <v>408.21</v>
      </c>
      <c r="S1776" s="81">
        <v>408.21</v>
      </c>
      <c r="T1776" s="64">
        <f t="shared" si="205"/>
        <v>-66.989999999999952</v>
      </c>
      <c r="U1776" s="81">
        <f t="shared" si="206"/>
        <v>259.05</v>
      </c>
      <c r="V1776" s="81">
        <f t="shared" si="207"/>
        <v>82.17</v>
      </c>
    </row>
    <row r="1777" spans="1:22" ht="24" x14ac:dyDescent="0.3">
      <c r="A1777" s="51" t="s">
        <v>4928</v>
      </c>
      <c r="B1777" s="92" t="s">
        <v>2713</v>
      </c>
      <c r="C1777" s="77" t="s">
        <v>194</v>
      </c>
      <c r="D1777" s="78">
        <v>92762</v>
      </c>
      <c r="E1777" s="82" t="s">
        <v>3064</v>
      </c>
      <c r="F1777" s="80" t="s">
        <v>209</v>
      </c>
      <c r="G1777" s="101">
        <v>69</v>
      </c>
      <c r="H1777" s="81">
        <v>69</v>
      </c>
      <c r="I1777" s="116">
        <v>10.23</v>
      </c>
      <c r="J1777" s="81">
        <v>8.5500000000000007</v>
      </c>
      <c r="K1777" s="116">
        <v>1.17</v>
      </c>
      <c r="L1777" s="81">
        <v>0.97</v>
      </c>
      <c r="M1777" s="81">
        <f t="shared" si="214"/>
        <v>656.88</v>
      </c>
      <c r="N1777" s="81">
        <f t="shared" si="215"/>
        <v>656.88</v>
      </c>
      <c r="O1777" s="48"/>
      <c r="P1777" s="81">
        <v>10.23</v>
      </c>
      <c r="Q1777" s="81">
        <v>1.17</v>
      </c>
      <c r="R1777" s="81">
        <v>786.6</v>
      </c>
      <c r="S1777" s="81">
        <v>786.6</v>
      </c>
      <c r="T1777" s="64">
        <f t="shared" si="205"/>
        <v>-129.72000000000003</v>
      </c>
      <c r="U1777" s="81">
        <f t="shared" si="206"/>
        <v>589.95000000000005</v>
      </c>
      <c r="V1777" s="81">
        <f t="shared" si="207"/>
        <v>66.930000000000007</v>
      </c>
    </row>
    <row r="1778" spans="1:22" ht="24" x14ac:dyDescent="0.3">
      <c r="A1778" s="51" t="s">
        <v>4929</v>
      </c>
      <c r="B1778" s="92" t="s">
        <v>2714</v>
      </c>
      <c r="C1778" s="77" t="s">
        <v>194</v>
      </c>
      <c r="D1778" s="78">
        <v>104107</v>
      </c>
      <c r="E1778" s="79" t="s">
        <v>2449</v>
      </c>
      <c r="F1778" s="80" t="s">
        <v>209</v>
      </c>
      <c r="G1778" s="101">
        <v>36</v>
      </c>
      <c r="H1778" s="81">
        <v>36</v>
      </c>
      <c r="I1778" s="116">
        <v>9.19</v>
      </c>
      <c r="J1778" s="81">
        <v>7.68</v>
      </c>
      <c r="K1778" s="116">
        <v>1.94</v>
      </c>
      <c r="L1778" s="81">
        <v>1.62</v>
      </c>
      <c r="M1778" s="81">
        <f t="shared" si="214"/>
        <v>334.8</v>
      </c>
      <c r="N1778" s="81">
        <f t="shared" si="215"/>
        <v>334.8</v>
      </c>
      <c r="O1778" s="48"/>
      <c r="P1778" s="81">
        <v>9.19</v>
      </c>
      <c r="Q1778" s="81">
        <v>1.94</v>
      </c>
      <c r="R1778" s="81">
        <v>400.68</v>
      </c>
      <c r="S1778" s="81">
        <v>400.68</v>
      </c>
      <c r="T1778" s="64">
        <f t="shared" si="205"/>
        <v>-65.88</v>
      </c>
      <c r="U1778" s="81">
        <f t="shared" si="206"/>
        <v>276.48</v>
      </c>
      <c r="V1778" s="81">
        <f t="shared" si="207"/>
        <v>58.32</v>
      </c>
    </row>
    <row r="1779" spans="1:22" x14ac:dyDescent="0.25">
      <c r="A1779" s="51" t="s">
        <v>4930</v>
      </c>
      <c r="B1779" s="93" t="s">
        <v>2715</v>
      </c>
      <c r="C1779" s="97"/>
      <c r="D1779" s="97"/>
      <c r="E1779" s="83" t="s">
        <v>2451</v>
      </c>
      <c r="F1779" s="97"/>
      <c r="G1779" s="102"/>
      <c r="H1779" s="84"/>
      <c r="I1779" s="115"/>
      <c r="J1779" s="84"/>
      <c r="K1779" s="115"/>
      <c r="L1779" s="84"/>
      <c r="M1779" s="85">
        <f>M1780</f>
        <v>7427.7</v>
      </c>
      <c r="N1779" s="85">
        <f>N1780</f>
        <v>7427.7</v>
      </c>
      <c r="O1779" s="38"/>
      <c r="P1779" s="84"/>
      <c r="Q1779" s="84"/>
      <c r="R1779" s="85">
        <v>8884.08</v>
      </c>
      <c r="S1779" s="85">
        <v>8884.08</v>
      </c>
      <c r="T1779" s="64">
        <f t="shared" si="205"/>
        <v>-1456.38</v>
      </c>
      <c r="U1779" s="81">
        <f t="shared" si="206"/>
        <v>0</v>
      </c>
      <c r="V1779" s="81">
        <f t="shared" si="207"/>
        <v>0</v>
      </c>
    </row>
    <row r="1780" spans="1:22" ht="36" x14ac:dyDescent="0.3">
      <c r="A1780" s="51" t="s">
        <v>4931</v>
      </c>
      <c r="B1780" s="92" t="s">
        <v>2716</v>
      </c>
      <c r="C1780" s="77" t="s">
        <v>274</v>
      </c>
      <c r="D1780" s="86" t="s">
        <v>2453</v>
      </c>
      <c r="E1780" s="79" t="s">
        <v>2454</v>
      </c>
      <c r="F1780" s="80" t="s">
        <v>125</v>
      </c>
      <c r="G1780" s="101">
        <v>40.5</v>
      </c>
      <c r="H1780" s="81">
        <v>40.5</v>
      </c>
      <c r="I1780" s="116">
        <v>168.14</v>
      </c>
      <c r="J1780" s="81">
        <v>140.58000000000001</v>
      </c>
      <c r="K1780" s="116">
        <v>51.22</v>
      </c>
      <c r="L1780" s="81">
        <v>42.82</v>
      </c>
      <c r="M1780" s="81">
        <f>TRUNC(((J1780*G1780)+(L1780*G1780)),2)</f>
        <v>7427.7</v>
      </c>
      <c r="N1780" s="81">
        <f>TRUNC(((J1780*H1780)+(L1780*H1780)),2)</f>
        <v>7427.7</v>
      </c>
      <c r="O1780" s="49"/>
      <c r="P1780" s="81">
        <v>168.14</v>
      </c>
      <c r="Q1780" s="81">
        <v>51.22</v>
      </c>
      <c r="R1780" s="81">
        <v>8884.08</v>
      </c>
      <c r="S1780" s="81">
        <v>8884.08</v>
      </c>
      <c r="T1780" s="64">
        <f t="shared" si="205"/>
        <v>-1456.38</v>
      </c>
      <c r="U1780" s="81">
        <f t="shared" si="206"/>
        <v>5693.49</v>
      </c>
      <c r="V1780" s="81">
        <f t="shared" si="207"/>
        <v>1734.21</v>
      </c>
    </row>
    <row r="1781" spans="1:22" x14ac:dyDescent="0.25">
      <c r="A1781" s="51" t="s">
        <v>4932</v>
      </c>
      <c r="B1781" s="93" t="s">
        <v>2717</v>
      </c>
      <c r="C1781" s="97"/>
      <c r="D1781" s="97"/>
      <c r="E1781" s="83" t="s">
        <v>2456</v>
      </c>
      <c r="F1781" s="97"/>
      <c r="G1781" s="102"/>
      <c r="H1781" s="84"/>
      <c r="I1781" s="115"/>
      <c r="J1781" s="84"/>
      <c r="K1781" s="115"/>
      <c r="L1781" s="84"/>
      <c r="M1781" s="85">
        <f>SUM(M1782:M1787)</f>
        <v>3872.4799999999996</v>
      </c>
      <c r="N1781" s="85">
        <f>SUM(N1782:N1787)</f>
        <v>3872.4799999999996</v>
      </c>
      <c r="O1781" s="38"/>
      <c r="P1781" s="84"/>
      <c r="Q1781" s="84"/>
      <c r="R1781" s="85">
        <v>4633.09</v>
      </c>
      <c r="S1781" s="85">
        <v>4633.09</v>
      </c>
      <c r="T1781" s="64">
        <f t="shared" si="205"/>
        <v>-760.61000000000058</v>
      </c>
      <c r="U1781" s="81">
        <f t="shared" si="206"/>
        <v>0</v>
      </c>
      <c r="V1781" s="81">
        <f t="shared" si="207"/>
        <v>0</v>
      </c>
    </row>
    <row r="1782" spans="1:22" x14ac:dyDescent="0.25">
      <c r="A1782" s="51" t="s">
        <v>4933</v>
      </c>
      <c r="B1782" s="92" t="s">
        <v>2718</v>
      </c>
      <c r="C1782" s="77" t="s">
        <v>123</v>
      </c>
      <c r="D1782" s="78">
        <v>60205</v>
      </c>
      <c r="E1782" s="79" t="s">
        <v>253</v>
      </c>
      <c r="F1782" s="80" t="s">
        <v>125</v>
      </c>
      <c r="G1782" s="101">
        <v>26.3</v>
      </c>
      <c r="H1782" s="81">
        <v>26.3</v>
      </c>
      <c r="I1782" s="116">
        <v>34.159999999999997</v>
      </c>
      <c r="J1782" s="81">
        <v>28.56</v>
      </c>
      <c r="K1782" s="116">
        <v>23.52</v>
      </c>
      <c r="L1782" s="81">
        <v>19.66</v>
      </c>
      <c r="M1782" s="81">
        <f t="shared" ref="M1782:M1787" si="216">TRUNC(((J1782*G1782)+(L1782*G1782)),2)</f>
        <v>1268.18</v>
      </c>
      <c r="N1782" s="81">
        <f t="shared" ref="N1782:N1787" si="217">TRUNC(((J1782*H1782)+(L1782*H1782)),2)</f>
        <v>1268.18</v>
      </c>
      <c r="O1782" s="38"/>
      <c r="P1782" s="81">
        <v>34.159999999999997</v>
      </c>
      <c r="Q1782" s="81">
        <v>23.52</v>
      </c>
      <c r="R1782" s="81">
        <v>1516.98</v>
      </c>
      <c r="S1782" s="81">
        <v>1516.98</v>
      </c>
      <c r="T1782" s="64">
        <f t="shared" si="205"/>
        <v>-248.79999999999995</v>
      </c>
      <c r="U1782" s="81">
        <f t="shared" si="206"/>
        <v>751.12</v>
      </c>
      <c r="V1782" s="81">
        <f t="shared" si="207"/>
        <v>517.04999999999995</v>
      </c>
    </row>
    <row r="1783" spans="1:22" x14ac:dyDescent="0.25">
      <c r="A1783" s="51" t="s">
        <v>4934</v>
      </c>
      <c r="B1783" s="92" t="s">
        <v>2719</v>
      </c>
      <c r="C1783" s="77" t="s">
        <v>123</v>
      </c>
      <c r="D1783" s="78">
        <v>60524</v>
      </c>
      <c r="E1783" s="79" t="s">
        <v>221</v>
      </c>
      <c r="F1783" s="80" t="s">
        <v>160</v>
      </c>
      <c r="G1783" s="101">
        <v>2</v>
      </c>
      <c r="H1783" s="81">
        <v>2</v>
      </c>
      <c r="I1783" s="116">
        <v>588.54</v>
      </c>
      <c r="J1783" s="81">
        <v>492.07</v>
      </c>
      <c r="K1783" s="116">
        <v>0</v>
      </c>
      <c r="L1783" s="81">
        <v>0</v>
      </c>
      <c r="M1783" s="81">
        <f t="shared" si="216"/>
        <v>984.14</v>
      </c>
      <c r="N1783" s="81">
        <f t="shared" si="217"/>
        <v>984.14</v>
      </c>
      <c r="O1783" s="38"/>
      <c r="P1783" s="81">
        <v>588.54</v>
      </c>
      <c r="Q1783" s="81">
        <v>0</v>
      </c>
      <c r="R1783" s="81">
        <v>1177.08</v>
      </c>
      <c r="S1783" s="81">
        <v>1177.08</v>
      </c>
      <c r="T1783" s="64">
        <f t="shared" si="205"/>
        <v>-192.93999999999994</v>
      </c>
      <c r="U1783" s="81">
        <f t="shared" si="206"/>
        <v>984.14</v>
      </c>
      <c r="V1783" s="81">
        <f t="shared" si="207"/>
        <v>0</v>
      </c>
    </row>
    <row r="1784" spans="1:22" ht="24" x14ac:dyDescent="0.3">
      <c r="A1784" s="51" t="s">
        <v>4935</v>
      </c>
      <c r="B1784" s="92" t="s">
        <v>2720</v>
      </c>
      <c r="C1784" s="77" t="s">
        <v>123</v>
      </c>
      <c r="D1784" s="78">
        <v>60800</v>
      </c>
      <c r="E1784" s="82" t="s">
        <v>3063</v>
      </c>
      <c r="F1784" s="80" t="s">
        <v>160</v>
      </c>
      <c r="G1784" s="101">
        <v>2</v>
      </c>
      <c r="H1784" s="81">
        <v>2</v>
      </c>
      <c r="I1784" s="116">
        <v>0.12</v>
      </c>
      <c r="J1784" s="81">
        <v>0.1</v>
      </c>
      <c r="K1784" s="116">
        <v>51.75</v>
      </c>
      <c r="L1784" s="81">
        <v>43.26</v>
      </c>
      <c r="M1784" s="81">
        <f t="shared" si="216"/>
        <v>86.72</v>
      </c>
      <c r="N1784" s="81">
        <f t="shared" si="217"/>
        <v>86.72</v>
      </c>
      <c r="O1784" s="48"/>
      <c r="P1784" s="81">
        <v>0.12</v>
      </c>
      <c r="Q1784" s="81">
        <v>51.75</v>
      </c>
      <c r="R1784" s="81">
        <v>103.74</v>
      </c>
      <c r="S1784" s="81">
        <v>103.74</v>
      </c>
      <c r="T1784" s="64">
        <f t="shared" si="205"/>
        <v>-17.019999999999996</v>
      </c>
      <c r="U1784" s="81">
        <f t="shared" si="206"/>
        <v>0.2</v>
      </c>
      <c r="V1784" s="81">
        <f t="shared" si="207"/>
        <v>86.52</v>
      </c>
    </row>
    <row r="1785" spans="1:22" ht="24" x14ac:dyDescent="0.3">
      <c r="A1785" s="51" t="s">
        <v>4936</v>
      </c>
      <c r="B1785" s="92" t="s">
        <v>2721</v>
      </c>
      <c r="C1785" s="77" t="s">
        <v>194</v>
      </c>
      <c r="D1785" s="78">
        <v>92759</v>
      </c>
      <c r="E1785" s="82" t="s">
        <v>3066</v>
      </c>
      <c r="F1785" s="80" t="s">
        <v>209</v>
      </c>
      <c r="G1785" s="101">
        <v>42</v>
      </c>
      <c r="H1785" s="81">
        <v>42</v>
      </c>
      <c r="I1785" s="116">
        <v>10.39</v>
      </c>
      <c r="J1785" s="81">
        <v>8.68</v>
      </c>
      <c r="K1785" s="116">
        <v>4.08</v>
      </c>
      <c r="L1785" s="81">
        <v>3.41</v>
      </c>
      <c r="M1785" s="81">
        <f t="shared" si="216"/>
        <v>507.78</v>
      </c>
      <c r="N1785" s="81">
        <f t="shared" si="217"/>
        <v>507.78</v>
      </c>
      <c r="O1785" s="48"/>
      <c r="P1785" s="81">
        <v>10.39</v>
      </c>
      <c r="Q1785" s="81">
        <v>4.08</v>
      </c>
      <c r="R1785" s="81">
        <v>607.74</v>
      </c>
      <c r="S1785" s="81">
        <v>607.74</v>
      </c>
      <c r="T1785" s="64">
        <f t="shared" si="205"/>
        <v>-99.960000000000036</v>
      </c>
      <c r="U1785" s="81">
        <f t="shared" si="206"/>
        <v>364.56</v>
      </c>
      <c r="V1785" s="81">
        <f t="shared" si="207"/>
        <v>143.22</v>
      </c>
    </row>
    <row r="1786" spans="1:22" x14ac:dyDescent="0.25">
      <c r="A1786" s="51" t="s">
        <v>4937</v>
      </c>
      <c r="B1786" s="92" t="s">
        <v>2722</v>
      </c>
      <c r="C1786" s="77" t="s">
        <v>123</v>
      </c>
      <c r="D1786" s="78">
        <v>60304</v>
      </c>
      <c r="E1786" s="79" t="s">
        <v>246</v>
      </c>
      <c r="F1786" s="80" t="s">
        <v>209</v>
      </c>
      <c r="G1786" s="101">
        <v>55</v>
      </c>
      <c r="H1786" s="81">
        <v>55</v>
      </c>
      <c r="I1786" s="116">
        <v>9.39</v>
      </c>
      <c r="J1786" s="81">
        <v>7.85</v>
      </c>
      <c r="K1786" s="116">
        <v>2.98</v>
      </c>
      <c r="L1786" s="81">
        <v>2.4900000000000002</v>
      </c>
      <c r="M1786" s="81">
        <f t="shared" si="216"/>
        <v>568.70000000000005</v>
      </c>
      <c r="N1786" s="81">
        <f t="shared" si="217"/>
        <v>568.70000000000005</v>
      </c>
      <c r="O1786" s="38"/>
      <c r="P1786" s="81">
        <v>9.39</v>
      </c>
      <c r="Q1786" s="81">
        <v>2.98</v>
      </c>
      <c r="R1786" s="81">
        <v>680.35</v>
      </c>
      <c r="S1786" s="81">
        <v>680.35</v>
      </c>
      <c r="T1786" s="64">
        <f t="shared" si="205"/>
        <v>-111.64999999999998</v>
      </c>
      <c r="U1786" s="81">
        <f t="shared" si="206"/>
        <v>431.75</v>
      </c>
      <c r="V1786" s="81">
        <f t="shared" si="207"/>
        <v>136.94999999999999</v>
      </c>
    </row>
    <row r="1787" spans="1:22" ht="24" x14ac:dyDescent="0.3">
      <c r="A1787" s="51" t="s">
        <v>4938</v>
      </c>
      <c r="B1787" s="92" t="s">
        <v>2723</v>
      </c>
      <c r="C1787" s="77" t="s">
        <v>194</v>
      </c>
      <c r="D1787" s="78">
        <v>92762</v>
      </c>
      <c r="E1787" s="79" t="s">
        <v>268</v>
      </c>
      <c r="F1787" s="80" t="s">
        <v>209</v>
      </c>
      <c r="G1787" s="101">
        <v>48</v>
      </c>
      <c r="H1787" s="81">
        <v>48</v>
      </c>
      <c r="I1787" s="116">
        <v>10.23</v>
      </c>
      <c r="J1787" s="81">
        <v>8.5500000000000007</v>
      </c>
      <c r="K1787" s="116">
        <v>1.17</v>
      </c>
      <c r="L1787" s="81">
        <v>0.97</v>
      </c>
      <c r="M1787" s="81">
        <f t="shared" si="216"/>
        <v>456.96</v>
      </c>
      <c r="N1787" s="81">
        <f t="shared" si="217"/>
        <v>456.96</v>
      </c>
      <c r="O1787" s="48"/>
      <c r="P1787" s="81">
        <v>10.23</v>
      </c>
      <c r="Q1787" s="81">
        <v>1.17</v>
      </c>
      <c r="R1787" s="81">
        <v>547.20000000000005</v>
      </c>
      <c r="S1787" s="81">
        <v>547.20000000000005</v>
      </c>
      <c r="T1787" s="64">
        <f t="shared" si="205"/>
        <v>-90.240000000000066</v>
      </c>
      <c r="U1787" s="81">
        <f t="shared" si="206"/>
        <v>410.4</v>
      </c>
      <c r="V1787" s="81">
        <f t="shared" si="207"/>
        <v>46.56</v>
      </c>
    </row>
    <row r="1788" spans="1:22" x14ac:dyDescent="0.25">
      <c r="A1788" s="51" t="s">
        <v>4939</v>
      </c>
      <c r="B1788" s="93" t="s">
        <v>2724</v>
      </c>
      <c r="C1788" s="97"/>
      <c r="D1788" s="97"/>
      <c r="E1788" s="83" t="s">
        <v>2465</v>
      </c>
      <c r="F1788" s="97"/>
      <c r="G1788" s="102"/>
      <c r="H1788" s="84"/>
      <c r="I1788" s="115"/>
      <c r="J1788" s="84"/>
      <c r="K1788" s="115"/>
      <c r="L1788" s="84"/>
      <c r="M1788" s="85">
        <f>M1789</f>
        <v>5191.6899999999996</v>
      </c>
      <c r="N1788" s="85">
        <f>N1789</f>
        <v>5191.6899999999996</v>
      </c>
      <c r="O1788" s="38"/>
      <c r="P1788" s="84"/>
      <c r="Q1788" s="84"/>
      <c r="R1788" s="85">
        <v>6209.86</v>
      </c>
      <c r="S1788" s="85">
        <v>6209.86</v>
      </c>
      <c r="T1788" s="64">
        <f t="shared" si="205"/>
        <v>-1018.1700000000001</v>
      </c>
      <c r="U1788" s="81">
        <f t="shared" si="206"/>
        <v>0</v>
      </c>
      <c r="V1788" s="81">
        <f t="shared" si="207"/>
        <v>0</v>
      </c>
    </row>
    <row r="1789" spans="1:22" ht="36" x14ac:dyDescent="0.3">
      <c r="A1789" s="51" t="s">
        <v>4940</v>
      </c>
      <c r="B1789" s="92" t="s">
        <v>2725</v>
      </c>
      <c r="C1789" s="77" t="s">
        <v>274</v>
      </c>
      <c r="D1789" s="86" t="s">
        <v>275</v>
      </c>
      <c r="E1789" s="79" t="s">
        <v>276</v>
      </c>
      <c r="F1789" s="80" t="s">
        <v>125</v>
      </c>
      <c r="G1789" s="101">
        <v>40.5</v>
      </c>
      <c r="H1789" s="81">
        <v>40.5</v>
      </c>
      <c r="I1789" s="116">
        <v>118.44</v>
      </c>
      <c r="J1789" s="81">
        <v>99.02</v>
      </c>
      <c r="K1789" s="116">
        <v>34.89</v>
      </c>
      <c r="L1789" s="81">
        <v>29.17</v>
      </c>
      <c r="M1789" s="81">
        <f>TRUNC(((J1789*G1789)+(L1789*G1789)),2)</f>
        <v>5191.6899999999996</v>
      </c>
      <c r="N1789" s="81">
        <f>TRUNC(((J1789*H1789)+(L1789*H1789)),2)</f>
        <v>5191.6899999999996</v>
      </c>
      <c r="O1789" s="49"/>
      <c r="P1789" s="81">
        <v>118.44</v>
      </c>
      <c r="Q1789" s="81">
        <v>34.89</v>
      </c>
      <c r="R1789" s="81">
        <v>6209.86</v>
      </c>
      <c r="S1789" s="81">
        <v>6209.86</v>
      </c>
      <c r="T1789" s="64">
        <f t="shared" si="205"/>
        <v>-1018.1700000000001</v>
      </c>
      <c r="U1789" s="81">
        <f t="shared" si="206"/>
        <v>4010.31</v>
      </c>
      <c r="V1789" s="81">
        <f t="shared" si="207"/>
        <v>1181.3800000000001</v>
      </c>
    </row>
    <row r="1790" spans="1:22" x14ac:dyDescent="0.25">
      <c r="A1790" s="51" t="s">
        <v>4941</v>
      </c>
      <c r="B1790" s="93" t="s">
        <v>2726</v>
      </c>
      <c r="C1790" s="97"/>
      <c r="D1790" s="97"/>
      <c r="E1790" s="83" t="s">
        <v>2727</v>
      </c>
      <c r="F1790" s="97"/>
      <c r="G1790" s="102"/>
      <c r="H1790" s="84"/>
      <c r="I1790" s="115"/>
      <c r="J1790" s="84"/>
      <c r="K1790" s="115"/>
      <c r="L1790" s="84"/>
      <c r="M1790" s="85">
        <f>SUM(M1791:M1794)</f>
        <v>732.99</v>
      </c>
      <c r="N1790" s="85">
        <f>SUM(N1791:N1794)</f>
        <v>732.99</v>
      </c>
      <c r="O1790" s="38"/>
      <c r="P1790" s="84"/>
      <c r="Q1790" s="84"/>
      <c r="R1790" s="85">
        <v>877.1</v>
      </c>
      <c r="S1790" s="85">
        <v>877.1</v>
      </c>
      <c r="T1790" s="64">
        <f t="shared" si="205"/>
        <v>-144.11000000000001</v>
      </c>
      <c r="U1790" s="81">
        <f t="shared" si="206"/>
        <v>0</v>
      </c>
      <c r="V1790" s="81">
        <f t="shared" si="207"/>
        <v>0</v>
      </c>
    </row>
    <row r="1791" spans="1:22" x14ac:dyDescent="0.25">
      <c r="A1791" s="51" t="s">
        <v>4942</v>
      </c>
      <c r="B1791" s="92" t="s">
        <v>2728</v>
      </c>
      <c r="C1791" s="77" t="s">
        <v>123</v>
      </c>
      <c r="D1791" s="78">
        <v>60205</v>
      </c>
      <c r="E1791" s="79" t="s">
        <v>253</v>
      </c>
      <c r="F1791" s="80" t="s">
        <v>125</v>
      </c>
      <c r="G1791" s="101">
        <v>3.17</v>
      </c>
      <c r="H1791" s="81">
        <v>3.17</v>
      </c>
      <c r="I1791" s="116">
        <v>34.159999999999997</v>
      </c>
      <c r="J1791" s="81">
        <v>28.56</v>
      </c>
      <c r="K1791" s="116">
        <v>23.52</v>
      </c>
      <c r="L1791" s="81">
        <v>19.66</v>
      </c>
      <c r="M1791" s="81">
        <f>TRUNC(((J1791*G1791)+(L1791*G1791)),2)</f>
        <v>152.85</v>
      </c>
      <c r="N1791" s="81">
        <f>TRUNC(((J1791*H1791)+(L1791*H1791)),2)</f>
        <v>152.85</v>
      </c>
      <c r="O1791" s="38"/>
      <c r="P1791" s="81">
        <v>34.159999999999997</v>
      </c>
      <c r="Q1791" s="81">
        <v>23.52</v>
      </c>
      <c r="R1791" s="81">
        <v>182.84</v>
      </c>
      <c r="S1791" s="81">
        <v>182.84</v>
      </c>
      <c r="T1791" s="64">
        <f t="shared" si="205"/>
        <v>-29.990000000000009</v>
      </c>
      <c r="U1791" s="81">
        <f t="shared" si="206"/>
        <v>90.53</v>
      </c>
      <c r="V1791" s="81">
        <f t="shared" si="207"/>
        <v>62.32</v>
      </c>
    </row>
    <row r="1792" spans="1:22" x14ac:dyDescent="0.25">
      <c r="A1792" s="51" t="s">
        <v>4943</v>
      </c>
      <c r="B1792" s="92" t="s">
        <v>2729</v>
      </c>
      <c r="C1792" s="77" t="s">
        <v>123</v>
      </c>
      <c r="D1792" s="78">
        <v>60524</v>
      </c>
      <c r="E1792" s="79" t="s">
        <v>221</v>
      </c>
      <c r="F1792" s="80" t="s">
        <v>160</v>
      </c>
      <c r="G1792" s="101">
        <v>0.45</v>
      </c>
      <c r="H1792" s="81">
        <v>0.45</v>
      </c>
      <c r="I1792" s="116">
        <v>588.54</v>
      </c>
      <c r="J1792" s="81">
        <v>492.07</v>
      </c>
      <c r="K1792" s="116">
        <v>0</v>
      </c>
      <c r="L1792" s="81">
        <v>0</v>
      </c>
      <c r="M1792" s="81">
        <f>TRUNC(((J1792*G1792)+(L1792*G1792)),2)</f>
        <v>221.43</v>
      </c>
      <c r="N1792" s="81">
        <f>TRUNC(((J1792*H1792)+(L1792*H1792)),2)</f>
        <v>221.43</v>
      </c>
      <c r="O1792" s="38"/>
      <c r="P1792" s="81">
        <v>588.54</v>
      </c>
      <c r="Q1792" s="81">
        <v>0</v>
      </c>
      <c r="R1792" s="81">
        <v>264.83999999999997</v>
      </c>
      <c r="S1792" s="81">
        <v>264.83999999999997</v>
      </c>
      <c r="T1792" s="64">
        <f t="shared" si="205"/>
        <v>-43.409999999999968</v>
      </c>
      <c r="U1792" s="81">
        <f t="shared" si="206"/>
        <v>221.43</v>
      </c>
      <c r="V1792" s="81">
        <f t="shared" si="207"/>
        <v>0</v>
      </c>
    </row>
    <row r="1793" spans="1:22" ht="24" x14ac:dyDescent="0.3">
      <c r="A1793" s="51" t="s">
        <v>4944</v>
      </c>
      <c r="B1793" s="92" t="s">
        <v>2730</v>
      </c>
      <c r="C1793" s="77" t="s">
        <v>123</v>
      </c>
      <c r="D1793" s="78">
        <v>60800</v>
      </c>
      <c r="E1793" s="82" t="s">
        <v>3063</v>
      </c>
      <c r="F1793" s="80" t="s">
        <v>160</v>
      </c>
      <c r="G1793" s="101">
        <v>0.45</v>
      </c>
      <c r="H1793" s="81">
        <v>0.45</v>
      </c>
      <c r="I1793" s="116">
        <v>0.12</v>
      </c>
      <c r="J1793" s="81">
        <v>0.1</v>
      </c>
      <c r="K1793" s="116">
        <v>51.75</v>
      </c>
      <c r="L1793" s="81">
        <v>43.26</v>
      </c>
      <c r="M1793" s="81">
        <f>TRUNC(((J1793*G1793)+(L1793*G1793)),2)</f>
        <v>19.510000000000002</v>
      </c>
      <c r="N1793" s="81">
        <f>TRUNC(((J1793*H1793)+(L1793*H1793)),2)</f>
        <v>19.510000000000002</v>
      </c>
      <c r="O1793" s="48"/>
      <c r="P1793" s="81">
        <v>0.12</v>
      </c>
      <c r="Q1793" s="81">
        <v>51.75</v>
      </c>
      <c r="R1793" s="81">
        <v>23.34</v>
      </c>
      <c r="S1793" s="81">
        <v>23.34</v>
      </c>
      <c r="T1793" s="64">
        <f t="shared" si="205"/>
        <v>-3.8299999999999983</v>
      </c>
      <c r="U1793" s="81">
        <f t="shared" si="206"/>
        <v>0.04</v>
      </c>
      <c r="V1793" s="81">
        <f t="shared" si="207"/>
        <v>19.46</v>
      </c>
    </row>
    <row r="1794" spans="1:22" x14ac:dyDescent="0.25">
      <c r="A1794" s="51" t="s">
        <v>4945</v>
      </c>
      <c r="B1794" s="92" t="s">
        <v>2731</v>
      </c>
      <c r="C1794" s="77" t="s">
        <v>123</v>
      </c>
      <c r="D1794" s="78">
        <v>60303</v>
      </c>
      <c r="E1794" s="79" t="s">
        <v>244</v>
      </c>
      <c r="F1794" s="80" t="s">
        <v>209</v>
      </c>
      <c r="G1794" s="101">
        <v>32</v>
      </c>
      <c r="H1794" s="81">
        <v>32</v>
      </c>
      <c r="I1794" s="116">
        <v>9.7100000000000009</v>
      </c>
      <c r="J1794" s="81">
        <v>8.11</v>
      </c>
      <c r="K1794" s="116">
        <v>2.98</v>
      </c>
      <c r="L1794" s="81">
        <v>2.4900000000000002</v>
      </c>
      <c r="M1794" s="81">
        <f>TRUNC(((J1794*G1794)+(L1794*G1794)),2)</f>
        <v>339.2</v>
      </c>
      <c r="N1794" s="81">
        <f>TRUNC(((J1794*H1794)+(L1794*H1794)),2)</f>
        <v>339.2</v>
      </c>
      <c r="O1794" s="38"/>
      <c r="P1794" s="81">
        <v>9.7100000000000009</v>
      </c>
      <c r="Q1794" s="81">
        <v>2.98</v>
      </c>
      <c r="R1794" s="81">
        <v>406.08</v>
      </c>
      <c r="S1794" s="81">
        <v>406.08</v>
      </c>
      <c r="T1794" s="64">
        <f t="shared" si="205"/>
        <v>-66.88</v>
      </c>
      <c r="U1794" s="81">
        <f t="shared" si="206"/>
        <v>259.52</v>
      </c>
      <c r="V1794" s="81">
        <f t="shared" si="207"/>
        <v>79.680000000000007</v>
      </c>
    </row>
    <row r="1795" spans="1:22" x14ac:dyDescent="0.25">
      <c r="A1795" s="51" t="s">
        <v>4946</v>
      </c>
      <c r="B1795" s="93" t="s">
        <v>2732</v>
      </c>
      <c r="C1795" s="97"/>
      <c r="D1795" s="97"/>
      <c r="E1795" s="83" t="s">
        <v>278</v>
      </c>
      <c r="F1795" s="97"/>
      <c r="G1795" s="102"/>
      <c r="H1795" s="84"/>
      <c r="I1795" s="115"/>
      <c r="J1795" s="84"/>
      <c r="K1795" s="115"/>
      <c r="L1795" s="84"/>
      <c r="M1795" s="85">
        <f>M1796</f>
        <v>7854.19</v>
      </c>
      <c r="N1795" s="85">
        <f>N1796</f>
        <v>7854.19</v>
      </c>
      <c r="O1795" s="38"/>
      <c r="P1795" s="84"/>
      <c r="Q1795" s="84"/>
      <c r="R1795" s="85">
        <v>9393.8799999999992</v>
      </c>
      <c r="S1795" s="85">
        <v>9393.8799999999992</v>
      </c>
      <c r="T1795" s="64">
        <f t="shared" si="205"/>
        <v>-1539.6899999999996</v>
      </c>
      <c r="U1795" s="81">
        <f t="shared" si="206"/>
        <v>0</v>
      </c>
      <c r="V1795" s="81">
        <f t="shared" si="207"/>
        <v>0</v>
      </c>
    </row>
    <row r="1796" spans="1:22" x14ac:dyDescent="0.25">
      <c r="A1796" s="51" t="s">
        <v>4947</v>
      </c>
      <c r="B1796" s="92" t="s">
        <v>2733</v>
      </c>
      <c r="C1796" s="77" t="s">
        <v>123</v>
      </c>
      <c r="D1796" s="78">
        <v>60010</v>
      </c>
      <c r="E1796" s="79" t="s">
        <v>280</v>
      </c>
      <c r="F1796" s="80" t="s">
        <v>160</v>
      </c>
      <c r="G1796" s="101">
        <v>3.19</v>
      </c>
      <c r="H1796" s="81">
        <v>3.19</v>
      </c>
      <c r="I1796" s="116">
        <v>2196.19</v>
      </c>
      <c r="J1796" s="81">
        <v>1836.23</v>
      </c>
      <c r="K1796" s="116">
        <v>748.6</v>
      </c>
      <c r="L1796" s="81">
        <v>625.9</v>
      </c>
      <c r="M1796" s="81">
        <f>TRUNC(((J1796*G1796)+(L1796*G1796)),2)</f>
        <v>7854.19</v>
      </c>
      <c r="N1796" s="81">
        <f>TRUNC(((J1796*H1796)+(L1796*H1796)),2)</f>
        <v>7854.19</v>
      </c>
      <c r="O1796" s="38"/>
      <c r="P1796" s="81">
        <v>2196.19</v>
      </c>
      <c r="Q1796" s="81">
        <v>748.6</v>
      </c>
      <c r="R1796" s="81">
        <v>9393.8799999999992</v>
      </c>
      <c r="S1796" s="81">
        <v>9393.8799999999992</v>
      </c>
      <c r="T1796" s="64">
        <f t="shared" si="205"/>
        <v>-1539.6899999999996</v>
      </c>
      <c r="U1796" s="81">
        <f t="shared" si="206"/>
        <v>5857.57</v>
      </c>
      <c r="V1796" s="81">
        <f t="shared" si="207"/>
        <v>1996.62</v>
      </c>
    </row>
    <row r="1797" spans="1:22" x14ac:dyDescent="0.25">
      <c r="A1797" s="51" t="s">
        <v>4948</v>
      </c>
      <c r="B1797" s="91" t="s">
        <v>2734</v>
      </c>
      <c r="C1797" s="95"/>
      <c r="D1797" s="95"/>
      <c r="E1797" s="74" t="s">
        <v>52</v>
      </c>
      <c r="F1797" s="95"/>
      <c r="G1797" s="100"/>
      <c r="H1797" s="75"/>
      <c r="I1797" s="115"/>
      <c r="J1797" s="75"/>
      <c r="K1797" s="115"/>
      <c r="L1797" s="75"/>
      <c r="M1797" s="76">
        <f>SUM(M1798:M1799)</f>
        <v>7332.15</v>
      </c>
      <c r="N1797" s="76">
        <f>SUM(N1798:N1799)</f>
        <v>7332.15</v>
      </c>
      <c r="O1797" s="38"/>
      <c r="P1797" s="75"/>
      <c r="Q1797" s="75"/>
      <c r="R1797" s="76">
        <v>8771.66</v>
      </c>
      <c r="S1797" s="76">
        <v>8771.66</v>
      </c>
      <c r="T1797" s="64">
        <f t="shared" si="205"/>
        <v>-1439.5100000000002</v>
      </c>
      <c r="U1797" s="81">
        <f t="shared" si="206"/>
        <v>0</v>
      </c>
      <c r="V1797" s="81">
        <f t="shared" si="207"/>
        <v>0</v>
      </c>
    </row>
    <row r="1798" spans="1:22" ht="24" x14ac:dyDescent="0.3">
      <c r="A1798" s="51" t="s">
        <v>4949</v>
      </c>
      <c r="B1798" s="92" t="s">
        <v>2735</v>
      </c>
      <c r="C1798" s="77" t="s">
        <v>123</v>
      </c>
      <c r="D1798" s="78">
        <v>100160</v>
      </c>
      <c r="E1798" s="82" t="s">
        <v>3088</v>
      </c>
      <c r="F1798" s="80" t="s">
        <v>125</v>
      </c>
      <c r="G1798" s="101">
        <v>162.78</v>
      </c>
      <c r="H1798" s="81">
        <v>162.78</v>
      </c>
      <c r="I1798" s="116">
        <v>23.65</v>
      </c>
      <c r="J1798" s="81">
        <v>19.77</v>
      </c>
      <c r="K1798" s="116">
        <v>27.93</v>
      </c>
      <c r="L1798" s="81">
        <v>23.35</v>
      </c>
      <c r="M1798" s="81">
        <f>TRUNC(((J1798*G1798)+(L1798*G1798)),2)</f>
        <v>7019.07</v>
      </c>
      <c r="N1798" s="81">
        <f>TRUNC(((J1798*H1798)+(L1798*H1798)),2)</f>
        <v>7019.07</v>
      </c>
      <c r="O1798" s="48"/>
      <c r="P1798" s="81">
        <v>23.65</v>
      </c>
      <c r="Q1798" s="81">
        <v>27.93</v>
      </c>
      <c r="R1798" s="81">
        <v>8396.19</v>
      </c>
      <c r="S1798" s="81">
        <v>8396.19</v>
      </c>
      <c r="T1798" s="64">
        <f t="shared" si="205"/>
        <v>-1377.1200000000008</v>
      </c>
      <c r="U1798" s="81">
        <f t="shared" si="206"/>
        <v>3218.16</v>
      </c>
      <c r="V1798" s="81">
        <f t="shared" si="207"/>
        <v>3800.91</v>
      </c>
    </row>
    <row r="1799" spans="1:22" ht="24" x14ac:dyDescent="0.3">
      <c r="A1799" s="51" t="s">
        <v>4950</v>
      </c>
      <c r="B1799" s="92" t="s">
        <v>2736</v>
      </c>
      <c r="C1799" s="77" t="s">
        <v>194</v>
      </c>
      <c r="D1799" s="78">
        <v>93201</v>
      </c>
      <c r="E1799" s="79" t="s">
        <v>553</v>
      </c>
      <c r="F1799" s="80" t="s">
        <v>138</v>
      </c>
      <c r="G1799" s="101">
        <v>54.26</v>
      </c>
      <c r="H1799" s="81">
        <v>54.26</v>
      </c>
      <c r="I1799" s="116">
        <v>2.82</v>
      </c>
      <c r="J1799" s="81">
        <v>2.35</v>
      </c>
      <c r="K1799" s="116">
        <v>4.0999999999999996</v>
      </c>
      <c r="L1799" s="81">
        <v>3.42</v>
      </c>
      <c r="M1799" s="81">
        <f>TRUNC(((J1799*G1799)+(L1799*G1799)),2)</f>
        <v>313.08</v>
      </c>
      <c r="N1799" s="81">
        <f>TRUNC(((J1799*H1799)+(L1799*H1799)),2)</f>
        <v>313.08</v>
      </c>
      <c r="O1799" s="48"/>
      <c r="P1799" s="81">
        <v>2.82</v>
      </c>
      <c r="Q1799" s="81">
        <v>4.0999999999999996</v>
      </c>
      <c r="R1799" s="81">
        <v>375.47</v>
      </c>
      <c r="S1799" s="81">
        <v>375.47</v>
      </c>
      <c r="T1799" s="64">
        <f t="shared" si="205"/>
        <v>-62.390000000000043</v>
      </c>
      <c r="U1799" s="81">
        <f t="shared" si="206"/>
        <v>127.51</v>
      </c>
      <c r="V1799" s="81">
        <f t="shared" si="207"/>
        <v>185.56</v>
      </c>
    </row>
    <row r="1800" spans="1:22" x14ac:dyDescent="0.25">
      <c r="A1800" s="51" t="s">
        <v>4951</v>
      </c>
      <c r="B1800" s="91" t="s">
        <v>2737</v>
      </c>
      <c r="C1800" s="95"/>
      <c r="D1800" s="95"/>
      <c r="E1800" s="74" t="s">
        <v>58</v>
      </c>
      <c r="F1800" s="95"/>
      <c r="G1800" s="100"/>
      <c r="H1800" s="75"/>
      <c r="I1800" s="115"/>
      <c r="J1800" s="75"/>
      <c r="K1800" s="115"/>
      <c r="L1800" s="75"/>
      <c r="M1800" s="76">
        <f>SUM(M1801:M1805)</f>
        <v>32269.82</v>
      </c>
      <c r="N1800" s="76">
        <f>SUM(N1801:N1805)</f>
        <v>32269.82</v>
      </c>
      <c r="O1800" s="38"/>
      <c r="P1800" s="75"/>
      <c r="Q1800" s="75"/>
      <c r="R1800" s="76">
        <v>38607.769999999997</v>
      </c>
      <c r="S1800" s="76">
        <v>38607.769999999997</v>
      </c>
      <c r="T1800" s="64">
        <f t="shared" si="205"/>
        <v>-6337.9499999999971</v>
      </c>
      <c r="U1800" s="81">
        <f t="shared" si="206"/>
        <v>0</v>
      </c>
      <c r="V1800" s="81">
        <f t="shared" si="207"/>
        <v>0</v>
      </c>
    </row>
    <row r="1801" spans="1:22" x14ac:dyDescent="0.25">
      <c r="A1801" s="51" t="s">
        <v>4952</v>
      </c>
      <c r="B1801" s="92" t="s">
        <v>2738</v>
      </c>
      <c r="C1801" s="77" t="s">
        <v>123</v>
      </c>
      <c r="D1801" s="78">
        <v>160501</v>
      </c>
      <c r="E1801" s="79" t="s">
        <v>2488</v>
      </c>
      <c r="F1801" s="80" t="s">
        <v>125</v>
      </c>
      <c r="G1801" s="101">
        <v>491.18</v>
      </c>
      <c r="H1801" s="81">
        <v>491.18</v>
      </c>
      <c r="I1801" s="116">
        <v>35.76</v>
      </c>
      <c r="J1801" s="81">
        <v>29.89</v>
      </c>
      <c r="K1801" s="116">
        <v>7.84</v>
      </c>
      <c r="L1801" s="81">
        <v>6.55</v>
      </c>
      <c r="M1801" s="81">
        <f>TRUNC(((J1801*G1801)+(L1801*G1801)),2)</f>
        <v>17898.59</v>
      </c>
      <c r="N1801" s="81">
        <f>TRUNC(((J1801*H1801)+(L1801*H1801)),2)</f>
        <v>17898.59</v>
      </c>
      <c r="O1801" s="38"/>
      <c r="P1801" s="81">
        <v>35.76</v>
      </c>
      <c r="Q1801" s="81">
        <v>7.84</v>
      </c>
      <c r="R1801" s="81">
        <v>21415.439999999999</v>
      </c>
      <c r="S1801" s="81">
        <v>21415.439999999999</v>
      </c>
      <c r="T1801" s="64">
        <f t="shared" si="205"/>
        <v>-3516.8499999999985</v>
      </c>
      <c r="U1801" s="81">
        <f t="shared" si="206"/>
        <v>14681.37</v>
      </c>
      <c r="V1801" s="81">
        <f t="shared" si="207"/>
        <v>3217.22</v>
      </c>
    </row>
    <row r="1802" spans="1:22" x14ac:dyDescent="0.25">
      <c r="A1802" s="51" t="s">
        <v>4953</v>
      </c>
      <c r="B1802" s="92" t="s">
        <v>2739</v>
      </c>
      <c r="C1802" s="77" t="s">
        <v>123</v>
      </c>
      <c r="D1802" s="78">
        <v>160502</v>
      </c>
      <c r="E1802" s="79" t="s">
        <v>2490</v>
      </c>
      <c r="F1802" s="80" t="s">
        <v>138</v>
      </c>
      <c r="G1802" s="101">
        <v>86.98</v>
      </c>
      <c r="H1802" s="81">
        <v>86.98</v>
      </c>
      <c r="I1802" s="116">
        <v>43.3</v>
      </c>
      <c r="J1802" s="81">
        <v>36.200000000000003</v>
      </c>
      <c r="K1802" s="116">
        <v>4.28</v>
      </c>
      <c r="L1802" s="81">
        <v>3.57</v>
      </c>
      <c r="M1802" s="81">
        <f>TRUNC(((J1802*G1802)+(L1802*G1802)),2)</f>
        <v>3459.19</v>
      </c>
      <c r="N1802" s="81">
        <f>TRUNC(((J1802*H1802)+(L1802*H1802)),2)</f>
        <v>3459.19</v>
      </c>
      <c r="O1802" s="38"/>
      <c r="P1802" s="81">
        <v>43.3</v>
      </c>
      <c r="Q1802" s="81">
        <v>4.28</v>
      </c>
      <c r="R1802" s="81">
        <v>4138.5</v>
      </c>
      <c r="S1802" s="81">
        <v>4138.5</v>
      </c>
      <c r="T1802" s="64">
        <f t="shared" si="205"/>
        <v>-679.31</v>
      </c>
      <c r="U1802" s="81">
        <f t="shared" si="206"/>
        <v>3148.67</v>
      </c>
      <c r="V1802" s="81">
        <f t="shared" si="207"/>
        <v>310.51</v>
      </c>
    </row>
    <row r="1803" spans="1:22" x14ac:dyDescent="0.25">
      <c r="A1803" s="51" t="s">
        <v>4954</v>
      </c>
      <c r="B1803" s="92" t="s">
        <v>2740</v>
      </c>
      <c r="C1803" s="77" t="s">
        <v>123</v>
      </c>
      <c r="D1803" s="78">
        <v>160602</v>
      </c>
      <c r="E1803" s="79" t="s">
        <v>2610</v>
      </c>
      <c r="F1803" s="80" t="s">
        <v>138</v>
      </c>
      <c r="G1803" s="101">
        <v>33.15</v>
      </c>
      <c r="H1803" s="81">
        <v>33.15</v>
      </c>
      <c r="I1803" s="116">
        <v>21.98</v>
      </c>
      <c r="J1803" s="81">
        <v>18.37</v>
      </c>
      <c r="K1803" s="116">
        <v>17.82</v>
      </c>
      <c r="L1803" s="81">
        <v>14.89</v>
      </c>
      <c r="M1803" s="81">
        <f>TRUNC(((J1803*G1803)+(L1803*G1803)),2)</f>
        <v>1102.56</v>
      </c>
      <c r="N1803" s="81">
        <f>TRUNC(((J1803*H1803)+(L1803*H1803)),2)</f>
        <v>1102.56</v>
      </c>
      <c r="O1803" s="38"/>
      <c r="P1803" s="81">
        <v>21.98</v>
      </c>
      <c r="Q1803" s="81">
        <v>17.82</v>
      </c>
      <c r="R1803" s="81">
        <v>1319.37</v>
      </c>
      <c r="S1803" s="81">
        <v>1319.37</v>
      </c>
      <c r="T1803" s="64">
        <f t="shared" si="205"/>
        <v>-216.80999999999995</v>
      </c>
      <c r="U1803" s="81">
        <f t="shared" si="206"/>
        <v>608.96</v>
      </c>
      <c r="V1803" s="81">
        <f t="shared" si="207"/>
        <v>493.6</v>
      </c>
    </row>
    <row r="1804" spans="1:22" x14ac:dyDescent="0.3">
      <c r="A1804" s="51" t="s">
        <v>4955</v>
      </c>
      <c r="B1804" s="92" t="s">
        <v>2741</v>
      </c>
      <c r="C1804" s="77" t="s">
        <v>123</v>
      </c>
      <c r="D1804" s="78">
        <v>160967</v>
      </c>
      <c r="E1804" s="79" t="s">
        <v>1269</v>
      </c>
      <c r="F1804" s="80" t="s">
        <v>125</v>
      </c>
      <c r="G1804" s="101">
        <v>32.24</v>
      </c>
      <c r="H1804" s="81">
        <v>32.24</v>
      </c>
      <c r="I1804" s="116">
        <v>75.97</v>
      </c>
      <c r="J1804" s="81">
        <v>63.51</v>
      </c>
      <c r="K1804" s="116">
        <v>5.98</v>
      </c>
      <c r="L1804" s="81">
        <v>4.99</v>
      </c>
      <c r="M1804" s="81">
        <f>TRUNC(((J1804*G1804)+(L1804*G1804)),2)</f>
        <v>2208.44</v>
      </c>
      <c r="N1804" s="81">
        <f>TRUNC(((J1804*H1804)+(L1804*H1804)),2)</f>
        <v>2208.44</v>
      </c>
      <c r="O1804" s="48"/>
      <c r="P1804" s="81">
        <v>75.97</v>
      </c>
      <c r="Q1804" s="81">
        <v>5.98</v>
      </c>
      <c r="R1804" s="81">
        <v>2642.06</v>
      </c>
      <c r="S1804" s="81">
        <v>2642.06</v>
      </c>
      <c r="T1804" s="64">
        <f t="shared" si="205"/>
        <v>-433.61999999999989</v>
      </c>
      <c r="U1804" s="81">
        <f t="shared" si="206"/>
        <v>2047.56</v>
      </c>
      <c r="V1804" s="81">
        <f t="shared" si="207"/>
        <v>160.87</v>
      </c>
    </row>
    <row r="1805" spans="1:22" x14ac:dyDescent="0.25">
      <c r="A1805" s="51" t="s">
        <v>4956</v>
      </c>
      <c r="B1805" s="92" t="s">
        <v>2742</v>
      </c>
      <c r="C1805" s="77" t="s">
        <v>123</v>
      </c>
      <c r="D1805" s="78">
        <v>160601</v>
      </c>
      <c r="E1805" s="79" t="s">
        <v>1273</v>
      </c>
      <c r="F1805" s="80" t="s">
        <v>138</v>
      </c>
      <c r="G1805" s="101">
        <v>142.85</v>
      </c>
      <c r="H1805" s="81">
        <v>142.85</v>
      </c>
      <c r="I1805" s="116">
        <v>29.45</v>
      </c>
      <c r="J1805" s="81">
        <v>24.62</v>
      </c>
      <c r="K1805" s="116">
        <v>34.200000000000003</v>
      </c>
      <c r="L1805" s="81">
        <v>28.59</v>
      </c>
      <c r="M1805" s="81">
        <f>TRUNC(((J1805*G1805)+(L1805*G1805)),2)</f>
        <v>7601.04</v>
      </c>
      <c r="N1805" s="81">
        <f>TRUNC(((J1805*H1805)+(L1805*H1805)),2)</f>
        <v>7601.04</v>
      </c>
      <c r="O1805" s="38"/>
      <c r="P1805" s="81">
        <v>29.45</v>
      </c>
      <c r="Q1805" s="81">
        <v>34.200000000000003</v>
      </c>
      <c r="R1805" s="81">
        <v>9092.4</v>
      </c>
      <c r="S1805" s="81">
        <v>9092.4</v>
      </c>
      <c r="T1805" s="64">
        <f t="shared" ref="T1805:T1868" si="218">N1805-S1805</f>
        <v>-1491.3599999999997</v>
      </c>
      <c r="U1805" s="81">
        <f t="shared" si="206"/>
        <v>3516.96</v>
      </c>
      <c r="V1805" s="81">
        <f t="shared" si="207"/>
        <v>4084.08</v>
      </c>
    </row>
    <row r="1806" spans="1:22" x14ac:dyDescent="0.25">
      <c r="A1806" s="51" t="s">
        <v>4957</v>
      </c>
      <c r="B1806" s="91" t="s">
        <v>2743</v>
      </c>
      <c r="C1806" s="95"/>
      <c r="D1806" s="95"/>
      <c r="E1806" s="74" t="s">
        <v>62</v>
      </c>
      <c r="F1806" s="95"/>
      <c r="G1806" s="100"/>
      <c r="H1806" s="75"/>
      <c r="I1806" s="115"/>
      <c r="J1806" s="75"/>
      <c r="K1806" s="115"/>
      <c r="L1806" s="75"/>
      <c r="M1806" s="76">
        <f>SUM(M1807:M1812)</f>
        <v>64738.26</v>
      </c>
      <c r="N1806" s="76">
        <f>SUM(N1807:N1812)</f>
        <v>64738.26</v>
      </c>
      <c r="O1806" s="38"/>
      <c r="P1806" s="75"/>
      <c r="Q1806" s="75"/>
      <c r="R1806" s="76">
        <v>77431.009999999995</v>
      </c>
      <c r="S1806" s="76">
        <v>77431.009999999995</v>
      </c>
      <c r="T1806" s="64">
        <f t="shared" si="218"/>
        <v>-12692.749999999993</v>
      </c>
      <c r="U1806" s="81">
        <f t="shared" si="206"/>
        <v>0</v>
      </c>
      <c r="V1806" s="81">
        <f t="shared" si="207"/>
        <v>0</v>
      </c>
    </row>
    <row r="1807" spans="1:22" x14ac:dyDescent="0.25">
      <c r="A1807" s="51" t="s">
        <v>4958</v>
      </c>
      <c r="B1807" s="92" t="s">
        <v>2744</v>
      </c>
      <c r="C1807" s="77" t="s">
        <v>123</v>
      </c>
      <c r="D1807" s="78">
        <v>180501</v>
      </c>
      <c r="E1807" s="79" t="s">
        <v>580</v>
      </c>
      <c r="F1807" s="80" t="s">
        <v>125</v>
      </c>
      <c r="G1807" s="101">
        <v>39.69</v>
      </c>
      <c r="H1807" s="81">
        <v>39.69</v>
      </c>
      <c r="I1807" s="116">
        <v>688.81</v>
      </c>
      <c r="J1807" s="81">
        <v>575.91</v>
      </c>
      <c r="K1807" s="116">
        <v>45.72</v>
      </c>
      <c r="L1807" s="81">
        <v>38.22</v>
      </c>
      <c r="M1807" s="81">
        <f t="shared" ref="M1807:M1812" si="219">TRUNC(((J1807*G1807)+(L1807*G1807)),2)</f>
        <v>24374.81</v>
      </c>
      <c r="N1807" s="81">
        <f t="shared" ref="N1807:N1812" si="220">TRUNC(((J1807*H1807)+(L1807*H1807)),2)</f>
        <v>24374.81</v>
      </c>
      <c r="O1807" s="38"/>
      <c r="P1807" s="81">
        <v>688.81</v>
      </c>
      <c r="Q1807" s="81">
        <v>45.72</v>
      </c>
      <c r="R1807" s="81">
        <v>29153.49</v>
      </c>
      <c r="S1807" s="81">
        <v>29153.49</v>
      </c>
      <c r="T1807" s="64">
        <f t="shared" si="218"/>
        <v>-4778.68</v>
      </c>
      <c r="U1807" s="81">
        <f t="shared" ref="U1807:U1870" si="221">TRUNC(J1807*H1807,2)</f>
        <v>22857.86</v>
      </c>
      <c r="V1807" s="81">
        <f t="shared" ref="V1807:V1870" si="222">TRUNC(L1807*H1807,2)</f>
        <v>1516.95</v>
      </c>
    </row>
    <row r="1808" spans="1:22" x14ac:dyDescent="0.25">
      <c r="A1808" s="51" t="s">
        <v>4959</v>
      </c>
      <c r="B1808" s="92" t="s">
        <v>2745</v>
      </c>
      <c r="C1808" s="77" t="s">
        <v>123</v>
      </c>
      <c r="D1808" s="78">
        <v>180309</v>
      </c>
      <c r="E1808" s="79" t="s">
        <v>2746</v>
      </c>
      <c r="F1808" s="80" t="s">
        <v>125</v>
      </c>
      <c r="G1808" s="101">
        <v>14.18</v>
      </c>
      <c r="H1808" s="81">
        <v>14.18</v>
      </c>
      <c r="I1808" s="116">
        <v>416.68</v>
      </c>
      <c r="J1808" s="81">
        <v>348.38</v>
      </c>
      <c r="K1808" s="116">
        <v>43.83</v>
      </c>
      <c r="L1808" s="81">
        <v>36.64</v>
      </c>
      <c r="M1808" s="81">
        <f t="shared" si="219"/>
        <v>5459.58</v>
      </c>
      <c r="N1808" s="81">
        <f t="shared" si="220"/>
        <v>5459.58</v>
      </c>
      <c r="O1808" s="38"/>
      <c r="P1808" s="81">
        <v>416.68</v>
      </c>
      <c r="Q1808" s="81">
        <v>43.83</v>
      </c>
      <c r="R1808" s="81">
        <v>6530.03</v>
      </c>
      <c r="S1808" s="81">
        <v>6530.03</v>
      </c>
      <c r="T1808" s="64">
        <f t="shared" si="218"/>
        <v>-1070.4499999999998</v>
      </c>
      <c r="U1808" s="81">
        <f t="shared" si="221"/>
        <v>4940.0200000000004</v>
      </c>
      <c r="V1808" s="81">
        <f t="shared" si="222"/>
        <v>519.54999999999995</v>
      </c>
    </row>
    <row r="1809" spans="1:22" x14ac:dyDescent="0.25">
      <c r="A1809" s="51" t="s">
        <v>4960</v>
      </c>
      <c r="B1809" s="92" t="s">
        <v>2747</v>
      </c>
      <c r="C1809" s="77" t="s">
        <v>123</v>
      </c>
      <c r="D1809" s="78">
        <v>180401</v>
      </c>
      <c r="E1809" s="79" t="s">
        <v>588</v>
      </c>
      <c r="F1809" s="80" t="s">
        <v>125</v>
      </c>
      <c r="G1809" s="101">
        <v>134.4</v>
      </c>
      <c r="H1809" s="81">
        <v>134.4</v>
      </c>
      <c r="I1809" s="116">
        <v>231.94</v>
      </c>
      <c r="J1809" s="81">
        <v>193.92</v>
      </c>
      <c r="K1809" s="116">
        <v>48.85</v>
      </c>
      <c r="L1809" s="81">
        <v>40.840000000000003</v>
      </c>
      <c r="M1809" s="81">
        <f t="shared" si="219"/>
        <v>31551.74</v>
      </c>
      <c r="N1809" s="81">
        <f t="shared" si="220"/>
        <v>31551.74</v>
      </c>
      <c r="O1809" s="38"/>
      <c r="P1809" s="81">
        <v>231.94</v>
      </c>
      <c r="Q1809" s="81">
        <v>48.85</v>
      </c>
      <c r="R1809" s="81">
        <v>37738.17</v>
      </c>
      <c r="S1809" s="81">
        <v>37738.17</v>
      </c>
      <c r="T1809" s="64">
        <f t="shared" si="218"/>
        <v>-6186.4299999999967</v>
      </c>
      <c r="U1809" s="81">
        <f t="shared" si="221"/>
        <v>26062.84</v>
      </c>
      <c r="V1809" s="81">
        <f t="shared" si="222"/>
        <v>5488.89</v>
      </c>
    </row>
    <row r="1810" spans="1:22" x14ac:dyDescent="0.25">
      <c r="A1810" s="51" t="s">
        <v>4961</v>
      </c>
      <c r="B1810" s="92" t="s">
        <v>2748</v>
      </c>
      <c r="C1810" s="77" t="s">
        <v>123</v>
      </c>
      <c r="D1810" s="78">
        <v>180381</v>
      </c>
      <c r="E1810" s="79" t="s">
        <v>590</v>
      </c>
      <c r="F1810" s="80" t="s">
        <v>125</v>
      </c>
      <c r="G1810" s="101">
        <v>5.3</v>
      </c>
      <c r="H1810" s="81">
        <v>5.3</v>
      </c>
      <c r="I1810" s="116">
        <v>438.91</v>
      </c>
      <c r="J1810" s="81">
        <v>366.97</v>
      </c>
      <c r="K1810" s="116">
        <v>48.85</v>
      </c>
      <c r="L1810" s="81">
        <v>40.840000000000003</v>
      </c>
      <c r="M1810" s="81">
        <f t="shared" si="219"/>
        <v>2161.39</v>
      </c>
      <c r="N1810" s="81">
        <f t="shared" si="220"/>
        <v>2161.39</v>
      </c>
      <c r="O1810" s="38"/>
      <c r="P1810" s="81">
        <v>438.91</v>
      </c>
      <c r="Q1810" s="81">
        <v>48.85</v>
      </c>
      <c r="R1810" s="81">
        <v>2585.12</v>
      </c>
      <c r="S1810" s="81">
        <v>2585.12</v>
      </c>
      <c r="T1810" s="64">
        <f t="shared" si="218"/>
        <v>-423.73</v>
      </c>
      <c r="U1810" s="81">
        <f t="shared" si="221"/>
        <v>1944.94</v>
      </c>
      <c r="V1810" s="81">
        <f t="shared" si="222"/>
        <v>216.45</v>
      </c>
    </row>
    <row r="1811" spans="1:22" x14ac:dyDescent="0.25">
      <c r="A1811" s="51" t="s">
        <v>4962</v>
      </c>
      <c r="B1811" s="92" t="s">
        <v>2749</v>
      </c>
      <c r="C1811" s="77" t="s">
        <v>123</v>
      </c>
      <c r="D1811" s="78">
        <v>180380</v>
      </c>
      <c r="E1811" s="79" t="s">
        <v>586</v>
      </c>
      <c r="F1811" s="80" t="s">
        <v>125</v>
      </c>
      <c r="G1811" s="101">
        <v>0.6</v>
      </c>
      <c r="H1811" s="81">
        <v>0.6</v>
      </c>
      <c r="I1811" s="116">
        <v>766.79</v>
      </c>
      <c r="J1811" s="81">
        <v>641.11</v>
      </c>
      <c r="K1811" s="116">
        <v>48.85</v>
      </c>
      <c r="L1811" s="81">
        <v>40.840000000000003</v>
      </c>
      <c r="M1811" s="81">
        <f t="shared" si="219"/>
        <v>409.17</v>
      </c>
      <c r="N1811" s="81">
        <f t="shared" si="220"/>
        <v>409.17</v>
      </c>
      <c r="O1811" s="38"/>
      <c r="P1811" s="81">
        <v>766.79</v>
      </c>
      <c r="Q1811" s="81">
        <v>48.85</v>
      </c>
      <c r="R1811" s="81">
        <v>489.38</v>
      </c>
      <c r="S1811" s="81">
        <v>489.38</v>
      </c>
      <c r="T1811" s="64">
        <f t="shared" si="218"/>
        <v>-80.20999999999998</v>
      </c>
      <c r="U1811" s="81">
        <f t="shared" si="221"/>
        <v>384.66</v>
      </c>
      <c r="V1811" s="81">
        <f t="shared" si="222"/>
        <v>24.5</v>
      </c>
    </row>
    <row r="1812" spans="1:22" x14ac:dyDescent="0.25">
      <c r="A1812" s="51" t="s">
        <v>4963</v>
      </c>
      <c r="B1812" s="92" t="s">
        <v>2750</v>
      </c>
      <c r="C1812" s="77" t="s">
        <v>274</v>
      </c>
      <c r="D1812" s="86" t="s">
        <v>2751</v>
      </c>
      <c r="E1812" s="79" t="s">
        <v>2752</v>
      </c>
      <c r="F1812" s="80" t="s">
        <v>2753</v>
      </c>
      <c r="G1812" s="101">
        <v>2.16</v>
      </c>
      <c r="H1812" s="81">
        <v>2.16</v>
      </c>
      <c r="I1812" s="116">
        <v>363.7</v>
      </c>
      <c r="J1812" s="81">
        <v>304.08</v>
      </c>
      <c r="K1812" s="116">
        <v>69.09</v>
      </c>
      <c r="L1812" s="81">
        <v>57.76</v>
      </c>
      <c r="M1812" s="81">
        <f t="shared" si="219"/>
        <v>781.57</v>
      </c>
      <c r="N1812" s="81">
        <f t="shared" si="220"/>
        <v>781.57</v>
      </c>
      <c r="O1812" s="38"/>
      <c r="P1812" s="81">
        <v>363.7</v>
      </c>
      <c r="Q1812" s="81">
        <v>69.09</v>
      </c>
      <c r="R1812" s="81">
        <v>934.82</v>
      </c>
      <c r="S1812" s="81">
        <v>934.82</v>
      </c>
      <c r="T1812" s="64">
        <f t="shared" si="218"/>
        <v>-153.25</v>
      </c>
      <c r="U1812" s="81">
        <f t="shared" si="221"/>
        <v>656.81</v>
      </c>
      <c r="V1812" s="81">
        <f t="shared" si="222"/>
        <v>124.76</v>
      </c>
    </row>
    <row r="1813" spans="1:22" x14ac:dyDescent="0.25">
      <c r="A1813" s="51" t="s">
        <v>4964</v>
      </c>
      <c r="B1813" s="91" t="s">
        <v>2754</v>
      </c>
      <c r="C1813" s="95"/>
      <c r="D1813" s="95"/>
      <c r="E1813" s="74" t="s">
        <v>56</v>
      </c>
      <c r="F1813" s="95"/>
      <c r="G1813" s="100"/>
      <c r="H1813" s="75"/>
      <c r="I1813" s="115"/>
      <c r="J1813" s="75"/>
      <c r="K1813" s="115"/>
      <c r="L1813" s="75"/>
      <c r="M1813" s="76">
        <f>M1814+M1816</f>
        <v>54404.68</v>
      </c>
      <c r="N1813" s="76">
        <f>N1814+N1816</f>
        <v>54404.68</v>
      </c>
      <c r="O1813" s="38"/>
      <c r="P1813" s="75"/>
      <c r="Q1813" s="75"/>
      <c r="R1813" s="76">
        <v>65147.78</v>
      </c>
      <c r="S1813" s="76">
        <v>65147.78</v>
      </c>
      <c r="T1813" s="64">
        <f t="shared" si="218"/>
        <v>-10743.099999999999</v>
      </c>
      <c r="U1813" s="81">
        <f t="shared" si="221"/>
        <v>0</v>
      </c>
      <c r="V1813" s="81">
        <f t="shared" si="222"/>
        <v>0</v>
      </c>
    </row>
    <row r="1814" spans="1:22" x14ac:dyDescent="0.25">
      <c r="A1814" s="51" t="s">
        <v>4965</v>
      </c>
      <c r="B1814" s="93" t="s">
        <v>2755</v>
      </c>
      <c r="C1814" s="97"/>
      <c r="D1814" s="97"/>
      <c r="E1814" s="83" t="s">
        <v>2756</v>
      </c>
      <c r="F1814" s="97"/>
      <c r="G1814" s="102"/>
      <c r="H1814" s="84"/>
      <c r="I1814" s="115"/>
      <c r="J1814" s="84"/>
      <c r="K1814" s="115"/>
      <c r="L1814" s="84"/>
      <c r="M1814" s="85">
        <f>M1815</f>
        <v>48566.98</v>
      </c>
      <c r="N1814" s="85">
        <f>N1815</f>
        <v>48566.98</v>
      </c>
      <c r="O1814" s="38"/>
      <c r="P1814" s="84"/>
      <c r="Q1814" s="84"/>
      <c r="R1814" s="85">
        <v>58157.33</v>
      </c>
      <c r="S1814" s="85">
        <v>58157.33</v>
      </c>
      <c r="T1814" s="64">
        <f t="shared" si="218"/>
        <v>-9590.3499999999985</v>
      </c>
      <c r="U1814" s="81">
        <f t="shared" si="221"/>
        <v>0</v>
      </c>
      <c r="V1814" s="81">
        <f t="shared" si="222"/>
        <v>0</v>
      </c>
    </row>
    <row r="1815" spans="1:22" ht="36" x14ac:dyDescent="0.3">
      <c r="A1815" s="51" t="s">
        <v>4966</v>
      </c>
      <c r="B1815" s="92" t="s">
        <v>2757</v>
      </c>
      <c r="C1815" s="77" t="s">
        <v>194</v>
      </c>
      <c r="D1815" s="78">
        <v>100775</v>
      </c>
      <c r="E1815" s="79" t="s">
        <v>566</v>
      </c>
      <c r="F1815" s="80" t="s">
        <v>209</v>
      </c>
      <c r="G1815" s="101">
        <v>3619</v>
      </c>
      <c r="H1815" s="81">
        <v>3619</v>
      </c>
      <c r="I1815" s="116">
        <v>15.21</v>
      </c>
      <c r="J1815" s="81">
        <v>12.71</v>
      </c>
      <c r="K1815" s="116">
        <v>0.86</v>
      </c>
      <c r="L1815" s="81">
        <v>0.71</v>
      </c>
      <c r="M1815" s="81">
        <f>TRUNC(((J1815*G1815)+(L1815*G1815)),2)</f>
        <v>48566.98</v>
      </c>
      <c r="N1815" s="81">
        <f>TRUNC(((J1815*H1815)+(L1815*H1815)),2)</f>
        <v>48566.98</v>
      </c>
      <c r="O1815" s="49"/>
      <c r="P1815" s="81">
        <v>15.21</v>
      </c>
      <c r="Q1815" s="81">
        <v>0.86</v>
      </c>
      <c r="R1815" s="81">
        <v>58157.33</v>
      </c>
      <c r="S1815" s="81">
        <v>58157.33</v>
      </c>
      <c r="T1815" s="64">
        <f t="shared" si="218"/>
        <v>-9590.3499999999985</v>
      </c>
      <c r="U1815" s="81">
        <f t="shared" si="221"/>
        <v>45997.49</v>
      </c>
      <c r="V1815" s="81">
        <f t="shared" si="222"/>
        <v>2569.4899999999998</v>
      </c>
    </row>
    <row r="1816" spans="1:22" x14ac:dyDescent="0.25">
      <c r="A1816" s="51" t="s">
        <v>4967</v>
      </c>
      <c r="B1816" s="93" t="s">
        <v>2758</v>
      </c>
      <c r="C1816" s="97"/>
      <c r="D1816" s="97"/>
      <c r="E1816" s="83" t="s">
        <v>2759</v>
      </c>
      <c r="F1816" s="97"/>
      <c r="G1816" s="102"/>
      <c r="H1816" s="84"/>
      <c r="I1816" s="115"/>
      <c r="J1816" s="84"/>
      <c r="K1816" s="115"/>
      <c r="L1816" s="84"/>
      <c r="M1816" s="85">
        <f>M1817</f>
        <v>5837.7</v>
      </c>
      <c r="N1816" s="85">
        <f>N1817</f>
        <v>5837.7</v>
      </c>
      <c r="O1816" s="38"/>
      <c r="P1816" s="84"/>
      <c r="Q1816" s="84"/>
      <c r="R1816" s="85">
        <v>6990.45</v>
      </c>
      <c r="S1816" s="85">
        <v>6990.45</v>
      </c>
      <c r="T1816" s="64">
        <f t="shared" si="218"/>
        <v>-1152.75</v>
      </c>
      <c r="U1816" s="81">
        <f t="shared" si="221"/>
        <v>0</v>
      </c>
      <c r="V1816" s="81">
        <f t="shared" si="222"/>
        <v>0</v>
      </c>
    </row>
    <row r="1817" spans="1:22" ht="36" x14ac:dyDescent="0.3">
      <c r="A1817" s="51" t="s">
        <v>4968</v>
      </c>
      <c r="B1817" s="92" t="s">
        <v>2760</v>
      </c>
      <c r="C1817" s="77" t="s">
        <v>194</v>
      </c>
      <c r="D1817" s="78">
        <v>100775</v>
      </c>
      <c r="E1817" s="79" t="s">
        <v>566</v>
      </c>
      <c r="F1817" s="80" t="s">
        <v>209</v>
      </c>
      <c r="G1817" s="101">
        <v>435</v>
      </c>
      <c r="H1817" s="81">
        <v>435</v>
      </c>
      <c r="I1817" s="116">
        <v>15.21</v>
      </c>
      <c r="J1817" s="81">
        <v>12.71</v>
      </c>
      <c r="K1817" s="116">
        <v>0.86</v>
      </c>
      <c r="L1817" s="81">
        <v>0.71</v>
      </c>
      <c r="M1817" s="81">
        <f>TRUNC(((J1817*G1817)+(L1817*G1817)),2)</f>
        <v>5837.7</v>
      </c>
      <c r="N1817" s="81">
        <f>TRUNC(((J1817*H1817)+(L1817*H1817)),2)</f>
        <v>5837.7</v>
      </c>
      <c r="O1817" s="49"/>
      <c r="P1817" s="81">
        <v>15.21</v>
      </c>
      <c r="Q1817" s="81">
        <v>0.86</v>
      </c>
      <c r="R1817" s="81">
        <v>6990.45</v>
      </c>
      <c r="S1817" s="81">
        <v>6990.45</v>
      </c>
      <c r="T1817" s="64">
        <f t="shared" si="218"/>
        <v>-1152.75</v>
      </c>
      <c r="U1817" s="81">
        <f t="shared" si="221"/>
        <v>5528.85</v>
      </c>
      <c r="V1817" s="81">
        <f t="shared" si="222"/>
        <v>308.85000000000002</v>
      </c>
    </row>
    <row r="1818" spans="1:22" x14ac:dyDescent="0.25">
      <c r="A1818" s="51" t="s">
        <v>4969</v>
      </c>
      <c r="B1818" s="91" t="s">
        <v>2761</v>
      </c>
      <c r="C1818" s="95"/>
      <c r="D1818" s="95"/>
      <c r="E1818" s="74" t="s">
        <v>64</v>
      </c>
      <c r="F1818" s="95"/>
      <c r="G1818" s="100"/>
      <c r="H1818" s="75"/>
      <c r="I1818" s="115"/>
      <c r="J1818" s="75"/>
      <c r="K1818" s="115"/>
      <c r="L1818" s="75"/>
      <c r="M1818" s="76">
        <f>M1819</f>
        <v>39873.89</v>
      </c>
      <c r="N1818" s="76">
        <f>N1819</f>
        <v>39873.89</v>
      </c>
      <c r="O1818" s="38"/>
      <c r="P1818" s="75"/>
      <c r="Q1818" s="75"/>
      <c r="R1818" s="76">
        <v>47691.15</v>
      </c>
      <c r="S1818" s="76">
        <v>47691.15</v>
      </c>
      <c r="T1818" s="64">
        <f t="shared" si="218"/>
        <v>-7817.260000000002</v>
      </c>
      <c r="U1818" s="81">
        <f t="shared" si="221"/>
        <v>0</v>
      </c>
      <c r="V1818" s="81">
        <f t="shared" si="222"/>
        <v>0</v>
      </c>
    </row>
    <row r="1819" spans="1:22" x14ac:dyDescent="0.25">
      <c r="A1819" s="51" t="s">
        <v>4970</v>
      </c>
      <c r="B1819" s="92" t="s">
        <v>2762</v>
      </c>
      <c r="C1819" s="77" t="s">
        <v>123</v>
      </c>
      <c r="D1819" s="78">
        <v>190102</v>
      </c>
      <c r="E1819" s="79" t="s">
        <v>2505</v>
      </c>
      <c r="F1819" s="80" t="s">
        <v>125</v>
      </c>
      <c r="G1819" s="101">
        <v>233.7</v>
      </c>
      <c r="H1819" s="81">
        <v>233.7</v>
      </c>
      <c r="I1819" s="116">
        <v>204.07</v>
      </c>
      <c r="J1819" s="81">
        <v>170.62</v>
      </c>
      <c r="K1819" s="116">
        <v>0</v>
      </c>
      <c r="L1819" s="81">
        <v>0</v>
      </c>
      <c r="M1819" s="81">
        <f>TRUNC(((J1819*G1819)+(L1819*G1819)),2)</f>
        <v>39873.89</v>
      </c>
      <c r="N1819" s="81">
        <f>TRUNC(((J1819*H1819)+(L1819*H1819)),2)</f>
        <v>39873.89</v>
      </c>
      <c r="O1819" s="38"/>
      <c r="P1819" s="81">
        <v>204.07</v>
      </c>
      <c r="Q1819" s="81">
        <v>0</v>
      </c>
      <c r="R1819" s="81">
        <v>47691.15</v>
      </c>
      <c r="S1819" s="81">
        <v>47691.15</v>
      </c>
      <c r="T1819" s="64">
        <f t="shared" si="218"/>
        <v>-7817.260000000002</v>
      </c>
      <c r="U1819" s="81">
        <f t="shared" si="221"/>
        <v>39873.89</v>
      </c>
      <c r="V1819" s="81">
        <f t="shared" si="222"/>
        <v>0</v>
      </c>
    </row>
    <row r="1820" spans="1:22" x14ac:dyDescent="0.25">
      <c r="A1820" s="51" t="s">
        <v>4971</v>
      </c>
      <c r="B1820" s="91" t="s">
        <v>2763</v>
      </c>
      <c r="C1820" s="95"/>
      <c r="D1820" s="95"/>
      <c r="E1820" s="74" t="s">
        <v>66</v>
      </c>
      <c r="F1820" s="95"/>
      <c r="G1820" s="100"/>
      <c r="H1820" s="75"/>
      <c r="I1820" s="115"/>
      <c r="J1820" s="75"/>
      <c r="K1820" s="115"/>
      <c r="L1820" s="75"/>
      <c r="M1820" s="76">
        <f>SUM(M1821:M1824)</f>
        <v>15233.900000000001</v>
      </c>
      <c r="N1820" s="76">
        <f>SUM(N1821:N1824)</f>
        <v>15233.900000000001</v>
      </c>
      <c r="O1820" s="38"/>
      <c r="P1820" s="75"/>
      <c r="Q1820" s="75"/>
      <c r="R1820" s="76">
        <v>18224.98</v>
      </c>
      <c r="S1820" s="76">
        <v>18224.98</v>
      </c>
      <c r="T1820" s="64">
        <f t="shared" si="218"/>
        <v>-2991.0799999999981</v>
      </c>
      <c r="U1820" s="81">
        <f t="shared" si="221"/>
        <v>0</v>
      </c>
      <c r="V1820" s="81">
        <f t="shared" si="222"/>
        <v>0</v>
      </c>
    </row>
    <row r="1821" spans="1:22" x14ac:dyDescent="0.25">
      <c r="A1821" s="51" t="s">
        <v>4972</v>
      </c>
      <c r="B1821" s="92" t="s">
        <v>2764</v>
      </c>
      <c r="C1821" s="77" t="s">
        <v>123</v>
      </c>
      <c r="D1821" s="78">
        <v>200150</v>
      </c>
      <c r="E1821" s="79" t="s">
        <v>600</v>
      </c>
      <c r="F1821" s="80" t="s">
        <v>125</v>
      </c>
      <c r="G1821" s="101">
        <v>325.56</v>
      </c>
      <c r="H1821" s="81">
        <v>325.56</v>
      </c>
      <c r="I1821" s="116">
        <v>3.66</v>
      </c>
      <c r="J1821" s="81">
        <v>3.06</v>
      </c>
      <c r="K1821" s="116">
        <v>1.24</v>
      </c>
      <c r="L1821" s="81">
        <v>1.03</v>
      </c>
      <c r="M1821" s="81">
        <f>TRUNC(((J1821*G1821)+(L1821*G1821)),2)</f>
        <v>1331.54</v>
      </c>
      <c r="N1821" s="81">
        <f>TRUNC(((J1821*H1821)+(L1821*H1821)),2)</f>
        <v>1331.54</v>
      </c>
      <c r="O1821" s="38"/>
      <c r="P1821" s="81">
        <v>3.66</v>
      </c>
      <c r="Q1821" s="81">
        <v>1.24</v>
      </c>
      <c r="R1821" s="81">
        <v>1595.24</v>
      </c>
      <c r="S1821" s="81">
        <v>1595.24</v>
      </c>
      <c r="T1821" s="64">
        <f t="shared" si="218"/>
        <v>-263.70000000000005</v>
      </c>
      <c r="U1821" s="81">
        <f t="shared" si="221"/>
        <v>996.21</v>
      </c>
      <c r="V1821" s="81">
        <f t="shared" si="222"/>
        <v>335.32</v>
      </c>
    </row>
    <row r="1822" spans="1:22" x14ac:dyDescent="0.25">
      <c r="A1822" s="51" t="s">
        <v>4973</v>
      </c>
      <c r="B1822" s="92" t="s">
        <v>2765</v>
      </c>
      <c r="C1822" s="77" t="s">
        <v>123</v>
      </c>
      <c r="D1822" s="78">
        <v>200403</v>
      </c>
      <c r="E1822" s="79" t="s">
        <v>604</v>
      </c>
      <c r="F1822" s="80" t="s">
        <v>125</v>
      </c>
      <c r="G1822" s="101">
        <v>294.89999999999998</v>
      </c>
      <c r="H1822" s="81">
        <v>294.89999999999998</v>
      </c>
      <c r="I1822" s="116">
        <v>2.91</v>
      </c>
      <c r="J1822" s="81">
        <v>2.4300000000000002</v>
      </c>
      <c r="K1822" s="116">
        <v>15.13</v>
      </c>
      <c r="L1822" s="81">
        <v>12.65</v>
      </c>
      <c r="M1822" s="81">
        <f>TRUNC(((J1822*G1822)+(L1822*G1822)),2)</f>
        <v>4447.09</v>
      </c>
      <c r="N1822" s="81">
        <f>TRUNC(((J1822*H1822)+(L1822*H1822)),2)</f>
        <v>4447.09</v>
      </c>
      <c r="O1822" s="38"/>
      <c r="P1822" s="81">
        <v>2.91</v>
      </c>
      <c r="Q1822" s="81">
        <v>15.13</v>
      </c>
      <c r="R1822" s="81">
        <v>5319.99</v>
      </c>
      <c r="S1822" s="81">
        <v>5319.99</v>
      </c>
      <c r="T1822" s="64">
        <f t="shared" si="218"/>
        <v>-872.89999999999964</v>
      </c>
      <c r="U1822" s="81">
        <f t="shared" si="221"/>
        <v>716.6</v>
      </c>
      <c r="V1822" s="81">
        <f t="shared" si="222"/>
        <v>3730.48</v>
      </c>
    </row>
    <row r="1823" spans="1:22" x14ac:dyDescent="0.25">
      <c r="A1823" s="51" t="s">
        <v>4974</v>
      </c>
      <c r="B1823" s="92" t="s">
        <v>2766</v>
      </c>
      <c r="C1823" s="77" t="s">
        <v>123</v>
      </c>
      <c r="D1823" s="78">
        <v>200201</v>
      </c>
      <c r="E1823" s="79" t="s">
        <v>602</v>
      </c>
      <c r="F1823" s="80" t="s">
        <v>125</v>
      </c>
      <c r="G1823" s="101">
        <v>30.66</v>
      </c>
      <c r="H1823" s="81">
        <v>30.66</v>
      </c>
      <c r="I1823" s="116">
        <v>9.34</v>
      </c>
      <c r="J1823" s="81">
        <v>7.8</v>
      </c>
      <c r="K1823" s="116">
        <v>13.87</v>
      </c>
      <c r="L1823" s="81">
        <v>11.59</v>
      </c>
      <c r="M1823" s="81">
        <f>TRUNC(((J1823*G1823)+(L1823*G1823)),2)</f>
        <v>594.49</v>
      </c>
      <c r="N1823" s="81">
        <f>TRUNC(((J1823*H1823)+(L1823*H1823)),2)</f>
        <v>594.49</v>
      </c>
      <c r="O1823" s="38"/>
      <c r="P1823" s="81">
        <v>9.34</v>
      </c>
      <c r="Q1823" s="81">
        <v>13.87</v>
      </c>
      <c r="R1823" s="81">
        <v>711.61</v>
      </c>
      <c r="S1823" s="81">
        <v>711.61</v>
      </c>
      <c r="T1823" s="64">
        <f t="shared" si="218"/>
        <v>-117.12</v>
      </c>
      <c r="U1823" s="81">
        <f t="shared" si="221"/>
        <v>239.14</v>
      </c>
      <c r="V1823" s="81">
        <f t="shared" si="222"/>
        <v>355.34</v>
      </c>
    </row>
    <row r="1824" spans="1:22" x14ac:dyDescent="0.25">
      <c r="A1824" s="51" t="s">
        <v>4975</v>
      </c>
      <c r="B1824" s="92" t="s">
        <v>2767</v>
      </c>
      <c r="C1824" s="77" t="s">
        <v>123</v>
      </c>
      <c r="D1824" s="78">
        <v>201302</v>
      </c>
      <c r="E1824" s="79" t="s">
        <v>1189</v>
      </c>
      <c r="F1824" s="80" t="s">
        <v>125</v>
      </c>
      <c r="G1824" s="101">
        <v>125.17</v>
      </c>
      <c r="H1824" s="81">
        <v>125.17</v>
      </c>
      <c r="I1824" s="116">
        <v>59.06</v>
      </c>
      <c r="J1824" s="81">
        <v>49.38</v>
      </c>
      <c r="K1824" s="116">
        <v>25.61</v>
      </c>
      <c r="L1824" s="81">
        <v>21.41</v>
      </c>
      <c r="M1824" s="81">
        <f>TRUNC(((J1824*G1824)+(L1824*G1824)),2)</f>
        <v>8860.7800000000007</v>
      </c>
      <c r="N1824" s="81">
        <f>TRUNC(((J1824*H1824)+(L1824*H1824)),2)</f>
        <v>8860.7800000000007</v>
      </c>
      <c r="O1824" s="38"/>
      <c r="P1824" s="81">
        <v>59.06</v>
      </c>
      <c r="Q1824" s="81">
        <v>25.61</v>
      </c>
      <c r="R1824" s="81">
        <v>10598.14</v>
      </c>
      <c r="S1824" s="81">
        <v>10598.14</v>
      </c>
      <c r="T1824" s="64">
        <f t="shared" si="218"/>
        <v>-1737.3599999999988</v>
      </c>
      <c r="U1824" s="81">
        <f t="shared" si="221"/>
        <v>6180.89</v>
      </c>
      <c r="V1824" s="81">
        <f t="shared" si="222"/>
        <v>2679.88</v>
      </c>
    </row>
    <row r="1825" spans="1:22" x14ac:dyDescent="0.25">
      <c r="A1825" s="51" t="s">
        <v>4976</v>
      </c>
      <c r="B1825" s="91" t="s">
        <v>2768</v>
      </c>
      <c r="C1825" s="95"/>
      <c r="D1825" s="95"/>
      <c r="E1825" s="74" t="s">
        <v>70</v>
      </c>
      <c r="F1825" s="95"/>
      <c r="G1825" s="100"/>
      <c r="H1825" s="75"/>
      <c r="I1825" s="115"/>
      <c r="J1825" s="75"/>
      <c r="K1825" s="115"/>
      <c r="L1825" s="75"/>
      <c r="M1825" s="76">
        <f>SUM(M1826:M1830)</f>
        <v>112750.68</v>
      </c>
      <c r="N1825" s="76">
        <f>SUM(N1826:N1830)</f>
        <v>112750.68</v>
      </c>
      <c r="O1825" s="38"/>
      <c r="P1825" s="75"/>
      <c r="Q1825" s="75"/>
      <c r="R1825" s="76">
        <v>134882.79999999999</v>
      </c>
      <c r="S1825" s="76">
        <v>134882.79999999999</v>
      </c>
      <c r="T1825" s="64">
        <f t="shared" si="218"/>
        <v>-22132.119999999995</v>
      </c>
      <c r="U1825" s="81">
        <f t="shared" si="221"/>
        <v>0</v>
      </c>
      <c r="V1825" s="81">
        <f t="shared" si="222"/>
        <v>0</v>
      </c>
    </row>
    <row r="1826" spans="1:22" x14ac:dyDescent="0.25">
      <c r="A1826" s="51" t="s">
        <v>4977</v>
      </c>
      <c r="B1826" s="92" t="s">
        <v>2769</v>
      </c>
      <c r="C1826" s="77" t="s">
        <v>123</v>
      </c>
      <c r="D1826" s="78">
        <v>220101</v>
      </c>
      <c r="E1826" s="79" t="s">
        <v>616</v>
      </c>
      <c r="F1826" s="80" t="s">
        <v>125</v>
      </c>
      <c r="G1826" s="101">
        <v>882.72</v>
      </c>
      <c r="H1826" s="81">
        <v>882.72</v>
      </c>
      <c r="I1826" s="116">
        <v>26.78</v>
      </c>
      <c r="J1826" s="81">
        <v>22.39</v>
      </c>
      <c r="K1826" s="116">
        <v>11.05</v>
      </c>
      <c r="L1826" s="81">
        <v>9.23</v>
      </c>
      <c r="M1826" s="81">
        <f>TRUNC(((J1826*G1826)+(L1826*G1826)),2)</f>
        <v>27911.599999999999</v>
      </c>
      <c r="N1826" s="81">
        <f>TRUNC(((J1826*H1826)+(L1826*H1826)),2)</f>
        <v>27911.599999999999</v>
      </c>
      <c r="O1826" s="38"/>
      <c r="P1826" s="81">
        <v>26.78</v>
      </c>
      <c r="Q1826" s="81">
        <v>11.05</v>
      </c>
      <c r="R1826" s="81">
        <v>33393.29</v>
      </c>
      <c r="S1826" s="81">
        <v>33393.29</v>
      </c>
      <c r="T1826" s="64">
        <f t="shared" si="218"/>
        <v>-5481.6900000000023</v>
      </c>
      <c r="U1826" s="81">
        <f t="shared" si="221"/>
        <v>19764.099999999999</v>
      </c>
      <c r="V1826" s="81">
        <f t="shared" si="222"/>
        <v>8147.5</v>
      </c>
    </row>
    <row r="1827" spans="1:22" ht="24" x14ac:dyDescent="0.3">
      <c r="A1827" s="51" t="s">
        <v>4978</v>
      </c>
      <c r="B1827" s="92" t="s">
        <v>2770</v>
      </c>
      <c r="C1827" s="77" t="s">
        <v>274</v>
      </c>
      <c r="D1827" s="86" t="s">
        <v>618</v>
      </c>
      <c r="E1827" s="79" t="s">
        <v>1277</v>
      </c>
      <c r="F1827" s="80" t="s">
        <v>125</v>
      </c>
      <c r="G1827" s="101">
        <v>882.72</v>
      </c>
      <c r="H1827" s="81">
        <v>882.72</v>
      </c>
      <c r="I1827" s="116">
        <v>68.959999999999994</v>
      </c>
      <c r="J1827" s="81">
        <v>57.65</v>
      </c>
      <c r="K1827" s="116">
        <v>21.88</v>
      </c>
      <c r="L1827" s="81">
        <v>18.29</v>
      </c>
      <c r="M1827" s="81">
        <f>TRUNC(((J1827*G1827)+(L1827*G1827)),2)</f>
        <v>67033.75</v>
      </c>
      <c r="N1827" s="81">
        <f>TRUNC(((J1827*H1827)+(L1827*H1827)),2)</f>
        <v>67033.75</v>
      </c>
      <c r="O1827" s="48"/>
      <c r="P1827" s="81">
        <v>68.959999999999994</v>
      </c>
      <c r="Q1827" s="81">
        <v>21.88</v>
      </c>
      <c r="R1827" s="81">
        <v>80186.28</v>
      </c>
      <c r="S1827" s="81">
        <v>80186.28</v>
      </c>
      <c r="T1827" s="64">
        <f t="shared" si="218"/>
        <v>-13152.529999999999</v>
      </c>
      <c r="U1827" s="81">
        <f t="shared" si="221"/>
        <v>50888.800000000003</v>
      </c>
      <c r="V1827" s="81">
        <f t="shared" si="222"/>
        <v>16144.94</v>
      </c>
    </row>
    <row r="1828" spans="1:22" x14ac:dyDescent="0.25">
      <c r="A1828" s="51" t="s">
        <v>4979</v>
      </c>
      <c r="B1828" s="92" t="s">
        <v>2771</v>
      </c>
      <c r="C1828" s="77" t="s">
        <v>274</v>
      </c>
      <c r="D1828" s="86" t="s">
        <v>620</v>
      </c>
      <c r="E1828" s="79" t="s">
        <v>621</v>
      </c>
      <c r="F1828" s="80" t="s">
        <v>138</v>
      </c>
      <c r="G1828" s="101">
        <v>591.88</v>
      </c>
      <c r="H1828" s="81">
        <v>591.88</v>
      </c>
      <c r="I1828" s="116">
        <v>19.36</v>
      </c>
      <c r="J1828" s="81">
        <v>16.18</v>
      </c>
      <c r="K1828" s="116">
        <v>0.35</v>
      </c>
      <c r="L1828" s="81">
        <v>0.28999999999999998</v>
      </c>
      <c r="M1828" s="81">
        <f>TRUNC(((J1828*G1828)+(L1828*G1828)),2)</f>
        <v>9748.26</v>
      </c>
      <c r="N1828" s="81">
        <f>TRUNC(((J1828*H1828)+(L1828*H1828)),2)</f>
        <v>9748.26</v>
      </c>
      <c r="O1828" s="38"/>
      <c r="P1828" s="81">
        <v>19.36</v>
      </c>
      <c r="Q1828" s="81">
        <v>0.35</v>
      </c>
      <c r="R1828" s="81">
        <v>11665.95</v>
      </c>
      <c r="S1828" s="81">
        <v>11665.95</v>
      </c>
      <c r="T1828" s="64">
        <f t="shared" si="218"/>
        <v>-1917.6900000000005</v>
      </c>
      <c r="U1828" s="81">
        <f t="shared" si="221"/>
        <v>9576.61</v>
      </c>
      <c r="V1828" s="81">
        <f t="shared" si="222"/>
        <v>171.64</v>
      </c>
    </row>
    <row r="1829" spans="1:22" ht="24" x14ac:dyDescent="0.3">
      <c r="A1829" s="51" t="s">
        <v>4980</v>
      </c>
      <c r="B1829" s="92" t="s">
        <v>2772</v>
      </c>
      <c r="C1829" s="77" t="s">
        <v>123</v>
      </c>
      <c r="D1829" s="78">
        <v>220100</v>
      </c>
      <c r="E1829" s="79" t="s">
        <v>1198</v>
      </c>
      <c r="F1829" s="80" t="s">
        <v>125</v>
      </c>
      <c r="G1829" s="101">
        <v>5.31</v>
      </c>
      <c r="H1829" s="81">
        <v>5.31</v>
      </c>
      <c r="I1829" s="116">
        <v>47.88</v>
      </c>
      <c r="J1829" s="81">
        <v>40.03</v>
      </c>
      <c r="K1829" s="116">
        <v>39.35</v>
      </c>
      <c r="L1829" s="81">
        <v>32.9</v>
      </c>
      <c r="M1829" s="81">
        <f>TRUNC(((J1829*G1829)+(L1829*G1829)),2)</f>
        <v>387.25</v>
      </c>
      <c r="N1829" s="81">
        <f>TRUNC(((J1829*H1829)+(L1829*H1829)),2)</f>
        <v>387.25</v>
      </c>
      <c r="O1829" s="48"/>
      <c r="P1829" s="81">
        <v>47.88</v>
      </c>
      <c r="Q1829" s="81">
        <v>39.35</v>
      </c>
      <c r="R1829" s="81">
        <v>463.19</v>
      </c>
      <c r="S1829" s="81">
        <v>463.19</v>
      </c>
      <c r="T1829" s="64">
        <f t="shared" si="218"/>
        <v>-75.94</v>
      </c>
      <c r="U1829" s="81">
        <f t="shared" si="221"/>
        <v>212.55</v>
      </c>
      <c r="V1829" s="81">
        <f t="shared" si="222"/>
        <v>174.69</v>
      </c>
    </row>
    <row r="1830" spans="1:22" ht="24" x14ac:dyDescent="0.3">
      <c r="A1830" s="51" t="s">
        <v>4981</v>
      </c>
      <c r="B1830" s="92" t="s">
        <v>2773</v>
      </c>
      <c r="C1830" s="77" t="s">
        <v>123</v>
      </c>
      <c r="D1830" s="78">
        <v>221120</v>
      </c>
      <c r="E1830" s="82" t="s">
        <v>3061</v>
      </c>
      <c r="F1830" s="80" t="s">
        <v>125</v>
      </c>
      <c r="G1830" s="101">
        <v>38.869999999999997</v>
      </c>
      <c r="H1830" s="81">
        <v>38.869999999999997</v>
      </c>
      <c r="I1830" s="116">
        <v>211.35</v>
      </c>
      <c r="J1830" s="81">
        <v>176.7</v>
      </c>
      <c r="K1830" s="116">
        <v>24.67</v>
      </c>
      <c r="L1830" s="81">
        <v>20.62</v>
      </c>
      <c r="M1830" s="81">
        <f>TRUNC(((J1830*G1830)+(L1830*G1830)),2)</f>
        <v>7669.82</v>
      </c>
      <c r="N1830" s="81">
        <f>TRUNC(((J1830*H1830)+(L1830*H1830)),2)</f>
        <v>7669.82</v>
      </c>
      <c r="O1830" s="48"/>
      <c r="P1830" s="81">
        <v>211.35</v>
      </c>
      <c r="Q1830" s="81">
        <v>24.67</v>
      </c>
      <c r="R1830" s="81">
        <v>9174.09</v>
      </c>
      <c r="S1830" s="81">
        <v>9174.09</v>
      </c>
      <c r="T1830" s="64">
        <f t="shared" si="218"/>
        <v>-1504.2700000000004</v>
      </c>
      <c r="U1830" s="81">
        <f t="shared" si="221"/>
        <v>6868.32</v>
      </c>
      <c r="V1830" s="81">
        <f t="shared" si="222"/>
        <v>801.49</v>
      </c>
    </row>
    <row r="1831" spans="1:22" x14ac:dyDescent="0.25">
      <c r="A1831" s="51" t="s">
        <v>4982</v>
      </c>
      <c r="B1831" s="91" t="s">
        <v>2774</v>
      </c>
      <c r="C1831" s="95"/>
      <c r="D1831" s="95"/>
      <c r="E1831" s="74" t="s">
        <v>72</v>
      </c>
      <c r="F1831" s="95"/>
      <c r="G1831" s="100"/>
      <c r="H1831" s="75"/>
      <c r="I1831" s="115"/>
      <c r="J1831" s="75"/>
      <c r="K1831" s="115"/>
      <c r="L1831" s="75"/>
      <c r="M1831" s="76">
        <f>M1832</f>
        <v>2512.92</v>
      </c>
      <c r="N1831" s="76">
        <f>N1832</f>
        <v>2512.92</v>
      </c>
      <c r="O1831" s="38"/>
      <c r="P1831" s="75"/>
      <c r="Q1831" s="75"/>
      <c r="R1831" s="76">
        <v>3005.76</v>
      </c>
      <c r="S1831" s="76">
        <v>3005.76</v>
      </c>
      <c r="T1831" s="64">
        <f t="shared" si="218"/>
        <v>-492.84000000000015</v>
      </c>
      <c r="U1831" s="81">
        <f t="shared" si="221"/>
        <v>0</v>
      </c>
      <c r="V1831" s="81">
        <f t="shared" si="222"/>
        <v>0</v>
      </c>
    </row>
    <row r="1832" spans="1:22" x14ac:dyDescent="0.25">
      <c r="A1832" s="51" t="s">
        <v>4983</v>
      </c>
      <c r="B1832" s="92" t="s">
        <v>2775</v>
      </c>
      <c r="C1832" s="77" t="s">
        <v>274</v>
      </c>
      <c r="D1832" s="86" t="s">
        <v>2776</v>
      </c>
      <c r="E1832" s="79" t="s">
        <v>2777</v>
      </c>
      <c r="F1832" s="80" t="s">
        <v>138</v>
      </c>
      <c r="G1832" s="101">
        <v>19.48</v>
      </c>
      <c r="H1832" s="81">
        <v>19.48</v>
      </c>
      <c r="I1832" s="116">
        <v>116.94</v>
      </c>
      <c r="J1832" s="81">
        <v>97.77</v>
      </c>
      <c r="K1832" s="116">
        <v>37.36</v>
      </c>
      <c r="L1832" s="81">
        <v>31.23</v>
      </c>
      <c r="M1832" s="81">
        <f>TRUNC(((J1832*G1832)+(L1832*G1832)),2)</f>
        <v>2512.92</v>
      </c>
      <c r="N1832" s="81">
        <f>TRUNC(((J1832*H1832)+(L1832*H1832)),2)</f>
        <v>2512.92</v>
      </c>
      <c r="O1832" s="38"/>
      <c r="P1832" s="81">
        <v>116.94</v>
      </c>
      <c r="Q1832" s="81">
        <v>37.36</v>
      </c>
      <c r="R1832" s="81">
        <v>3005.76</v>
      </c>
      <c r="S1832" s="81">
        <v>3005.76</v>
      </c>
      <c r="T1832" s="64">
        <f t="shared" si="218"/>
        <v>-492.84000000000015</v>
      </c>
      <c r="U1832" s="81">
        <f t="shared" si="221"/>
        <v>1904.55</v>
      </c>
      <c r="V1832" s="81">
        <f t="shared" si="222"/>
        <v>608.36</v>
      </c>
    </row>
    <row r="1833" spans="1:22" x14ac:dyDescent="0.25">
      <c r="A1833" s="51" t="s">
        <v>4984</v>
      </c>
      <c r="B1833" s="91" t="s">
        <v>2778</v>
      </c>
      <c r="C1833" s="95"/>
      <c r="D1833" s="95"/>
      <c r="E1833" s="74" t="s">
        <v>78</v>
      </c>
      <c r="F1833" s="95"/>
      <c r="G1833" s="100"/>
      <c r="H1833" s="75"/>
      <c r="I1833" s="115"/>
      <c r="J1833" s="75"/>
      <c r="K1833" s="115"/>
      <c r="L1833" s="75"/>
      <c r="M1833" s="76">
        <f>M1834+M1836+M1838+M1842+M1845+M1847</f>
        <v>54843.34</v>
      </c>
      <c r="N1833" s="76">
        <f>N1834+N1836+N1838+N1842+N1845+N1847</f>
        <v>54843.34</v>
      </c>
      <c r="O1833" s="38"/>
      <c r="P1833" s="75"/>
      <c r="Q1833" s="75"/>
      <c r="R1833" s="76">
        <v>65636.539999999994</v>
      </c>
      <c r="S1833" s="76">
        <v>65636.539999999994</v>
      </c>
      <c r="T1833" s="64">
        <f t="shared" si="218"/>
        <v>-10793.199999999997</v>
      </c>
      <c r="U1833" s="81">
        <f t="shared" si="221"/>
        <v>0</v>
      </c>
      <c r="V1833" s="81">
        <f t="shared" si="222"/>
        <v>0</v>
      </c>
    </row>
    <row r="1834" spans="1:22" x14ac:dyDescent="0.25">
      <c r="A1834" s="51" t="s">
        <v>4985</v>
      </c>
      <c r="B1834" s="93" t="s">
        <v>2779</v>
      </c>
      <c r="C1834" s="97"/>
      <c r="D1834" s="97"/>
      <c r="E1834" s="83" t="s">
        <v>86</v>
      </c>
      <c r="F1834" s="97"/>
      <c r="G1834" s="102"/>
      <c r="H1834" s="84"/>
      <c r="I1834" s="115"/>
      <c r="J1834" s="84"/>
      <c r="K1834" s="115"/>
      <c r="L1834" s="84"/>
      <c r="M1834" s="85">
        <f>M1835</f>
        <v>5946.05</v>
      </c>
      <c r="N1834" s="85">
        <f>N1835</f>
        <v>5946.05</v>
      </c>
      <c r="O1834" s="38"/>
      <c r="P1834" s="84"/>
      <c r="Q1834" s="84"/>
      <c r="R1834" s="85">
        <v>7118.51</v>
      </c>
      <c r="S1834" s="85">
        <v>7118.51</v>
      </c>
      <c r="T1834" s="64">
        <f t="shared" si="218"/>
        <v>-1172.46</v>
      </c>
      <c r="U1834" s="81">
        <f t="shared" si="221"/>
        <v>0</v>
      </c>
      <c r="V1834" s="81">
        <f t="shared" si="222"/>
        <v>0</v>
      </c>
    </row>
    <row r="1835" spans="1:22" x14ac:dyDescent="0.25">
      <c r="A1835" s="51" t="s">
        <v>4986</v>
      </c>
      <c r="B1835" s="92" t="s">
        <v>2780</v>
      </c>
      <c r="C1835" s="77" t="s">
        <v>123</v>
      </c>
      <c r="D1835" s="78">
        <v>261609</v>
      </c>
      <c r="E1835" s="79" t="s">
        <v>664</v>
      </c>
      <c r="F1835" s="80" t="s">
        <v>125</v>
      </c>
      <c r="G1835" s="101">
        <v>523.41999999999996</v>
      </c>
      <c r="H1835" s="81">
        <v>523.41999999999996</v>
      </c>
      <c r="I1835" s="116">
        <v>9.65</v>
      </c>
      <c r="J1835" s="81">
        <v>8.06</v>
      </c>
      <c r="K1835" s="116">
        <v>3.95</v>
      </c>
      <c r="L1835" s="81">
        <v>3.3</v>
      </c>
      <c r="M1835" s="81">
        <f>TRUNC(((J1835*G1835)+(L1835*G1835)),2)</f>
        <v>5946.05</v>
      </c>
      <c r="N1835" s="81">
        <f>TRUNC(((J1835*H1835)+(L1835*H1835)),2)</f>
        <v>5946.05</v>
      </c>
      <c r="O1835" s="38"/>
      <c r="P1835" s="81">
        <v>9.65</v>
      </c>
      <c r="Q1835" s="81">
        <v>3.95</v>
      </c>
      <c r="R1835" s="81">
        <v>7118.51</v>
      </c>
      <c r="S1835" s="81">
        <v>7118.51</v>
      </c>
      <c r="T1835" s="64">
        <f t="shared" si="218"/>
        <v>-1172.46</v>
      </c>
      <c r="U1835" s="81">
        <f t="shared" si="221"/>
        <v>4218.76</v>
      </c>
      <c r="V1835" s="81">
        <f t="shared" si="222"/>
        <v>1727.28</v>
      </c>
    </row>
    <row r="1836" spans="1:22" x14ac:dyDescent="0.25">
      <c r="A1836" s="51" t="s">
        <v>4987</v>
      </c>
      <c r="B1836" s="93" t="s">
        <v>2781</v>
      </c>
      <c r="C1836" s="97"/>
      <c r="D1836" s="97"/>
      <c r="E1836" s="83" t="s">
        <v>2547</v>
      </c>
      <c r="F1836" s="97"/>
      <c r="G1836" s="102"/>
      <c r="H1836" s="84"/>
      <c r="I1836" s="115"/>
      <c r="J1836" s="84"/>
      <c r="K1836" s="115"/>
      <c r="L1836" s="84"/>
      <c r="M1836" s="85">
        <f>M1837</f>
        <v>57.18</v>
      </c>
      <c r="N1836" s="85">
        <f>N1837</f>
        <v>57.18</v>
      </c>
      <c r="O1836" s="38"/>
      <c r="P1836" s="84"/>
      <c r="Q1836" s="84"/>
      <c r="R1836" s="85">
        <v>68.44</v>
      </c>
      <c r="S1836" s="85">
        <v>68.44</v>
      </c>
      <c r="T1836" s="64">
        <f t="shared" si="218"/>
        <v>-11.259999999999998</v>
      </c>
      <c r="U1836" s="81">
        <f t="shared" si="221"/>
        <v>0</v>
      </c>
      <c r="V1836" s="81">
        <f t="shared" si="222"/>
        <v>0</v>
      </c>
    </row>
    <row r="1837" spans="1:22" x14ac:dyDescent="0.25">
      <c r="A1837" s="51" t="s">
        <v>4988</v>
      </c>
      <c r="B1837" s="92" t="s">
        <v>2782</v>
      </c>
      <c r="C1837" s="77" t="s">
        <v>123</v>
      </c>
      <c r="D1837" s="78">
        <v>261703</v>
      </c>
      <c r="E1837" s="79" t="s">
        <v>657</v>
      </c>
      <c r="F1837" s="80" t="s">
        <v>125</v>
      </c>
      <c r="G1837" s="101">
        <v>5.31</v>
      </c>
      <c r="H1837" s="81">
        <v>5.31</v>
      </c>
      <c r="I1837" s="116">
        <v>3.93</v>
      </c>
      <c r="J1837" s="81">
        <v>3.28</v>
      </c>
      <c r="K1837" s="116">
        <v>8.9600000000000009</v>
      </c>
      <c r="L1837" s="81">
        <v>7.49</v>
      </c>
      <c r="M1837" s="81">
        <f>TRUNC(((J1837*G1837)+(L1837*G1837)),2)</f>
        <v>57.18</v>
      </c>
      <c r="N1837" s="81">
        <f>TRUNC(((J1837*H1837)+(L1837*H1837)),2)</f>
        <v>57.18</v>
      </c>
      <c r="O1837" s="38"/>
      <c r="P1837" s="81">
        <v>3.93</v>
      </c>
      <c r="Q1837" s="81">
        <v>8.9600000000000009</v>
      </c>
      <c r="R1837" s="81">
        <v>68.44</v>
      </c>
      <c r="S1837" s="81">
        <v>68.44</v>
      </c>
      <c r="T1837" s="64">
        <f t="shared" si="218"/>
        <v>-11.259999999999998</v>
      </c>
      <c r="U1837" s="81">
        <f t="shared" si="221"/>
        <v>17.41</v>
      </c>
      <c r="V1837" s="81">
        <f t="shared" si="222"/>
        <v>39.770000000000003</v>
      </c>
    </row>
    <row r="1838" spans="1:22" x14ac:dyDescent="0.25">
      <c r="A1838" s="51" t="s">
        <v>4989</v>
      </c>
      <c r="B1838" s="93" t="s">
        <v>2783</v>
      </c>
      <c r="C1838" s="97"/>
      <c r="D1838" s="97"/>
      <c r="E1838" s="83" t="s">
        <v>2550</v>
      </c>
      <c r="F1838" s="97"/>
      <c r="G1838" s="102"/>
      <c r="H1838" s="84"/>
      <c r="I1838" s="115"/>
      <c r="J1838" s="84"/>
      <c r="K1838" s="115"/>
      <c r="L1838" s="84"/>
      <c r="M1838" s="85">
        <f>SUM(M1839:M1841)</f>
        <v>21898.959999999999</v>
      </c>
      <c r="N1838" s="85">
        <f>SUM(N1839:N1841)</f>
        <v>21898.959999999999</v>
      </c>
      <c r="O1838" s="38"/>
      <c r="P1838" s="84"/>
      <c r="Q1838" s="84"/>
      <c r="R1838" s="85">
        <v>26208.99</v>
      </c>
      <c r="S1838" s="85">
        <v>26208.99</v>
      </c>
      <c r="T1838" s="64">
        <f t="shared" si="218"/>
        <v>-4310.0300000000025</v>
      </c>
      <c r="U1838" s="81">
        <f t="shared" si="221"/>
        <v>0</v>
      </c>
      <c r="V1838" s="81">
        <f t="shared" si="222"/>
        <v>0</v>
      </c>
    </row>
    <row r="1839" spans="1:22" x14ac:dyDescent="0.25">
      <c r="A1839" s="51" t="s">
        <v>4990</v>
      </c>
      <c r="B1839" s="92" t="s">
        <v>2784</v>
      </c>
      <c r="C1839" s="77" t="s">
        <v>123</v>
      </c>
      <c r="D1839" s="78">
        <v>261300</v>
      </c>
      <c r="E1839" s="79" t="s">
        <v>637</v>
      </c>
      <c r="F1839" s="80" t="s">
        <v>125</v>
      </c>
      <c r="G1839" s="101">
        <v>996.54</v>
      </c>
      <c r="H1839" s="81">
        <v>996.54</v>
      </c>
      <c r="I1839" s="116">
        <v>2.16</v>
      </c>
      <c r="J1839" s="81">
        <v>1.8</v>
      </c>
      <c r="K1839" s="116">
        <v>9.6999999999999993</v>
      </c>
      <c r="L1839" s="81">
        <v>8.11</v>
      </c>
      <c r="M1839" s="81">
        <f>TRUNC(((J1839*G1839)+(L1839*G1839)),2)</f>
        <v>9875.7099999999991</v>
      </c>
      <c r="N1839" s="81">
        <f>TRUNC(((J1839*H1839)+(L1839*H1839)),2)</f>
        <v>9875.7099999999991</v>
      </c>
      <c r="O1839" s="38"/>
      <c r="P1839" s="81">
        <v>2.16</v>
      </c>
      <c r="Q1839" s="81">
        <v>9.6999999999999993</v>
      </c>
      <c r="R1839" s="81">
        <v>11818.96</v>
      </c>
      <c r="S1839" s="81">
        <v>11818.96</v>
      </c>
      <c r="T1839" s="64">
        <f t="shared" si="218"/>
        <v>-1943.25</v>
      </c>
      <c r="U1839" s="81">
        <f t="shared" si="221"/>
        <v>1793.77</v>
      </c>
      <c r="V1839" s="81">
        <f t="shared" si="222"/>
        <v>8081.93</v>
      </c>
    </row>
    <row r="1840" spans="1:22" x14ac:dyDescent="0.25">
      <c r="A1840" s="51" t="s">
        <v>4991</v>
      </c>
      <c r="B1840" s="92" t="s">
        <v>2785</v>
      </c>
      <c r="C1840" s="77" t="s">
        <v>123</v>
      </c>
      <c r="D1840" s="78">
        <v>261550</v>
      </c>
      <c r="E1840" s="79" t="s">
        <v>639</v>
      </c>
      <c r="F1840" s="80" t="s">
        <v>125</v>
      </c>
      <c r="G1840" s="101">
        <v>498.27</v>
      </c>
      <c r="H1840" s="81">
        <v>498.27</v>
      </c>
      <c r="I1840" s="116">
        <v>7.64</v>
      </c>
      <c r="J1840" s="81">
        <v>6.38</v>
      </c>
      <c r="K1840" s="116">
        <v>8.9600000000000009</v>
      </c>
      <c r="L1840" s="81">
        <v>7.49</v>
      </c>
      <c r="M1840" s="81">
        <f>TRUNC(((J1840*G1840)+(L1840*G1840)),2)</f>
        <v>6911</v>
      </c>
      <c r="N1840" s="81">
        <f>TRUNC(((J1840*H1840)+(L1840*H1840)),2)</f>
        <v>6911</v>
      </c>
      <c r="O1840" s="38"/>
      <c r="P1840" s="81">
        <v>7.64</v>
      </c>
      <c r="Q1840" s="81">
        <v>8.9600000000000009</v>
      </c>
      <c r="R1840" s="81">
        <v>8271.2800000000007</v>
      </c>
      <c r="S1840" s="81">
        <v>8271.2800000000007</v>
      </c>
      <c r="T1840" s="64">
        <f t="shared" si="218"/>
        <v>-1360.2800000000007</v>
      </c>
      <c r="U1840" s="81">
        <f t="shared" si="221"/>
        <v>3178.96</v>
      </c>
      <c r="V1840" s="81">
        <f t="shared" si="222"/>
        <v>3732.04</v>
      </c>
    </row>
    <row r="1841" spans="1:22" x14ac:dyDescent="0.25">
      <c r="A1841" s="51" t="s">
        <v>4992</v>
      </c>
      <c r="B1841" s="92" t="s">
        <v>2786</v>
      </c>
      <c r="C1841" s="77" t="s">
        <v>123</v>
      </c>
      <c r="D1841" s="78">
        <v>261001</v>
      </c>
      <c r="E1841" s="79" t="s">
        <v>644</v>
      </c>
      <c r="F1841" s="80" t="s">
        <v>125</v>
      </c>
      <c r="G1841" s="101">
        <v>498.27</v>
      </c>
      <c r="H1841" s="81">
        <v>498.27</v>
      </c>
      <c r="I1841" s="116">
        <v>4.3499999999999996</v>
      </c>
      <c r="J1841" s="81">
        <v>3.63</v>
      </c>
      <c r="K1841" s="116">
        <v>7.93</v>
      </c>
      <c r="L1841" s="81">
        <v>6.63</v>
      </c>
      <c r="M1841" s="81">
        <f>TRUNC(((J1841*G1841)+(L1841*G1841)),2)</f>
        <v>5112.25</v>
      </c>
      <c r="N1841" s="81">
        <f>TRUNC(((J1841*H1841)+(L1841*H1841)),2)</f>
        <v>5112.25</v>
      </c>
      <c r="O1841" s="38"/>
      <c r="P1841" s="81">
        <v>4.3499999999999996</v>
      </c>
      <c r="Q1841" s="81">
        <v>7.93</v>
      </c>
      <c r="R1841" s="81">
        <v>6118.75</v>
      </c>
      <c r="S1841" s="81">
        <v>6118.75</v>
      </c>
      <c r="T1841" s="64">
        <f t="shared" si="218"/>
        <v>-1006.5</v>
      </c>
      <c r="U1841" s="81">
        <f t="shared" si="221"/>
        <v>1808.72</v>
      </c>
      <c r="V1841" s="81">
        <f t="shared" si="222"/>
        <v>3303.53</v>
      </c>
    </row>
    <row r="1842" spans="1:22" x14ac:dyDescent="0.25">
      <c r="A1842" s="51" t="s">
        <v>4993</v>
      </c>
      <c r="B1842" s="93" t="s">
        <v>2787</v>
      </c>
      <c r="C1842" s="97"/>
      <c r="D1842" s="97"/>
      <c r="E1842" s="83" t="s">
        <v>646</v>
      </c>
      <c r="F1842" s="97"/>
      <c r="G1842" s="102"/>
      <c r="H1842" s="84"/>
      <c r="I1842" s="115"/>
      <c r="J1842" s="84"/>
      <c r="K1842" s="115"/>
      <c r="L1842" s="84"/>
      <c r="M1842" s="85">
        <f>SUM(M1843:M1844)</f>
        <v>5936.05</v>
      </c>
      <c r="N1842" s="85">
        <f>SUM(N1843:N1844)</f>
        <v>5936.05</v>
      </c>
      <c r="O1842" s="38"/>
      <c r="P1842" s="84"/>
      <c r="Q1842" s="84"/>
      <c r="R1842" s="85">
        <v>7105.32</v>
      </c>
      <c r="S1842" s="85">
        <v>7105.32</v>
      </c>
      <c r="T1842" s="64">
        <f t="shared" si="218"/>
        <v>-1169.2699999999995</v>
      </c>
      <c r="U1842" s="81">
        <f t="shared" si="221"/>
        <v>0</v>
      </c>
      <c r="V1842" s="81">
        <f t="shared" si="222"/>
        <v>0</v>
      </c>
    </row>
    <row r="1843" spans="1:22" x14ac:dyDescent="0.25">
      <c r="A1843" s="51" t="s">
        <v>4994</v>
      </c>
      <c r="B1843" s="92" t="s">
        <v>2788</v>
      </c>
      <c r="C1843" s="77" t="s">
        <v>123</v>
      </c>
      <c r="D1843" s="78">
        <v>261300</v>
      </c>
      <c r="E1843" s="79" t="s">
        <v>637</v>
      </c>
      <c r="F1843" s="80" t="s">
        <v>125</v>
      </c>
      <c r="G1843" s="101">
        <v>332.18</v>
      </c>
      <c r="H1843" s="81">
        <v>332.18</v>
      </c>
      <c r="I1843" s="116">
        <v>2.16</v>
      </c>
      <c r="J1843" s="81">
        <v>1.8</v>
      </c>
      <c r="K1843" s="116">
        <v>9.6999999999999993</v>
      </c>
      <c r="L1843" s="81">
        <v>8.11</v>
      </c>
      <c r="M1843" s="81">
        <f>TRUNC(((J1843*G1843)+(L1843*G1843)),2)</f>
        <v>3291.9</v>
      </c>
      <c r="N1843" s="81">
        <f>TRUNC(((J1843*H1843)+(L1843*H1843)),2)</f>
        <v>3291.9</v>
      </c>
      <c r="O1843" s="38"/>
      <c r="P1843" s="81">
        <v>2.16</v>
      </c>
      <c r="Q1843" s="81">
        <v>9.6999999999999993</v>
      </c>
      <c r="R1843" s="81">
        <v>3939.65</v>
      </c>
      <c r="S1843" s="81">
        <v>3939.65</v>
      </c>
      <c r="T1843" s="64">
        <f t="shared" si="218"/>
        <v>-647.75</v>
      </c>
      <c r="U1843" s="81">
        <f t="shared" si="221"/>
        <v>597.91999999999996</v>
      </c>
      <c r="V1843" s="81">
        <f t="shared" si="222"/>
        <v>2693.97</v>
      </c>
    </row>
    <row r="1844" spans="1:22" x14ac:dyDescent="0.25">
      <c r="A1844" s="51" t="s">
        <v>4995</v>
      </c>
      <c r="B1844" s="92" t="s">
        <v>2789</v>
      </c>
      <c r="C1844" s="77" t="s">
        <v>123</v>
      </c>
      <c r="D1844" s="78">
        <v>261307</v>
      </c>
      <c r="E1844" s="79" t="s">
        <v>649</v>
      </c>
      <c r="F1844" s="80" t="s">
        <v>125</v>
      </c>
      <c r="G1844" s="101">
        <v>332.18</v>
      </c>
      <c r="H1844" s="81">
        <v>332.18</v>
      </c>
      <c r="I1844" s="116">
        <v>3.83</v>
      </c>
      <c r="J1844" s="81">
        <v>3.2</v>
      </c>
      <c r="K1844" s="116">
        <v>5.7</v>
      </c>
      <c r="L1844" s="81">
        <v>4.76</v>
      </c>
      <c r="M1844" s="81">
        <f>TRUNC(((J1844*G1844)+(L1844*G1844)),2)</f>
        <v>2644.15</v>
      </c>
      <c r="N1844" s="81">
        <f>TRUNC(((J1844*H1844)+(L1844*H1844)),2)</f>
        <v>2644.15</v>
      </c>
      <c r="O1844" s="38"/>
      <c r="P1844" s="81">
        <v>3.83</v>
      </c>
      <c r="Q1844" s="81">
        <v>5.7</v>
      </c>
      <c r="R1844" s="81">
        <v>3165.67</v>
      </c>
      <c r="S1844" s="81">
        <v>3165.67</v>
      </c>
      <c r="T1844" s="64">
        <f t="shared" si="218"/>
        <v>-521.52</v>
      </c>
      <c r="U1844" s="81">
        <f t="shared" si="221"/>
        <v>1062.97</v>
      </c>
      <c r="V1844" s="81">
        <f t="shared" si="222"/>
        <v>1581.17</v>
      </c>
    </row>
    <row r="1845" spans="1:22" x14ac:dyDescent="0.25">
      <c r="A1845" s="51" t="s">
        <v>4996</v>
      </c>
      <c r="B1845" s="93" t="s">
        <v>2790</v>
      </c>
      <c r="C1845" s="97"/>
      <c r="D1845" s="97"/>
      <c r="E1845" s="83" t="s">
        <v>651</v>
      </c>
      <c r="F1845" s="97"/>
      <c r="G1845" s="102"/>
      <c r="H1845" s="84"/>
      <c r="I1845" s="115"/>
      <c r="J1845" s="84"/>
      <c r="K1845" s="115"/>
      <c r="L1845" s="84"/>
      <c r="M1845" s="85">
        <f>M1846</f>
        <v>10132.52</v>
      </c>
      <c r="N1845" s="85">
        <f>N1846</f>
        <v>10132.52</v>
      </c>
      <c r="O1845" s="38"/>
      <c r="P1845" s="84"/>
      <c r="Q1845" s="84"/>
      <c r="R1845" s="85">
        <v>12124.77</v>
      </c>
      <c r="S1845" s="85">
        <v>12124.77</v>
      </c>
      <c r="T1845" s="64">
        <f t="shared" si="218"/>
        <v>-1992.25</v>
      </c>
      <c r="U1845" s="81">
        <f t="shared" si="221"/>
        <v>0</v>
      </c>
      <c r="V1845" s="81">
        <f t="shared" si="222"/>
        <v>0</v>
      </c>
    </row>
    <row r="1846" spans="1:22" x14ac:dyDescent="0.25">
      <c r="A1846" s="51" t="s">
        <v>4997</v>
      </c>
      <c r="B1846" s="92" t="s">
        <v>2791</v>
      </c>
      <c r="C1846" s="77" t="s">
        <v>123</v>
      </c>
      <c r="D1846" s="78">
        <v>261000</v>
      </c>
      <c r="E1846" s="79" t="s">
        <v>653</v>
      </c>
      <c r="F1846" s="80" t="s">
        <v>125</v>
      </c>
      <c r="G1846" s="101">
        <v>901.47</v>
      </c>
      <c r="H1846" s="81">
        <v>901.47</v>
      </c>
      <c r="I1846" s="116">
        <v>5.47</v>
      </c>
      <c r="J1846" s="81">
        <v>4.57</v>
      </c>
      <c r="K1846" s="116">
        <v>7.98</v>
      </c>
      <c r="L1846" s="81">
        <v>6.67</v>
      </c>
      <c r="M1846" s="81">
        <f>TRUNC(((J1846*G1846)+(L1846*G1846)),2)</f>
        <v>10132.52</v>
      </c>
      <c r="N1846" s="81">
        <f>TRUNC(((J1846*H1846)+(L1846*H1846)),2)</f>
        <v>10132.52</v>
      </c>
      <c r="O1846" s="38"/>
      <c r="P1846" s="81">
        <v>5.47</v>
      </c>
      <c r="Q1846" s="81">
        <v>7.98</v>
      </c>
      <c r="R1846" s="81">
        <v>12124.77</v>
      </c>
      <c r="S1846" s="81">
        <v>12124.77</v>
      </c>
      <c r="T1846" s="64">
        <f t="shared" si="218"/>
        <v>-1992.25</v>
      </c>
      <c r="U1846" s="81">
        <f t="shared" si="221"/>
        <v>4119.71</v>
      </c>
      <c r="V1846" s="81">
        <f t="shared" si="222"/>
        <v>6012.8</v>
      </c>
    </row>
    <row r="1847" spans="1:22" x14ac:dyDescent="0.25">
      <c r="A1847" s="51" t="s">
        <v>4998</v>
      </c>
      <c r="B1847" s="93" t="s">
        <v>2792</v>
      </c>
      <c r="C1847" s="97"/>
      <c r="D1847" s="97"/>
      <c r="E1847" s="83" t="s">
        <v>1221</v>
      </c>
      <c r="F1847" s="97"/>
      <c r="G1847" s="102"/>
      <c r="H1847" s="84"/>
      <c r="I1847" s="115"/>
      <c r="J1847" s="84"/>
      <c r="K1847" s="115"/>
      <c r="L1847" s="84"/>
      <c r="M1847" s="85">
        <f>SUM(M1848:M1849)</f>
        <v>10872.580000000002</v>
      </c>
      <c r="N1847" s="85">
        <f>SUM(N1848:N1849)</f>
        <v>10872.580000000002</v>
      </c>
      <c r="O1847" s="38"/>
      <c r="P1847" s="84"/>
      <c r="Q1847" s="84"/>
      <c r="R1847" s="85">
        <v>13010.51</v>
      </c>
      <c r="S1847" s="85">
        <v>13010.51</v>
      </c>
      <c r="T1847" s="64">
        <f t="shared" si="218"/>
        <v>-2137.9299999999985</v>
      </c>
      <c r="U1847" s="81">
        <f t="shared" si="221"/>
        <v>0</v>
      </c>
      <c r="V1847" s="81">
        <f t="shared" si="222"/>
        <v>0</v>
      </c>
    </row>
    <row r="1848" spans="1:22" x14ac:dyDescent="0.3">
      <c r="A1848" s="51" t="s">
        <v>4999</v>
      </c>
      <c r="B1848" s="92" t="s">
        <v>2793</v>
      </c>
      <c r="C1848" s="77" t="s">
        <v>123</v>
      </c>
      <c r="D1848" s="78">
        <v>261602</v>
      </c>
      <c r="E1848" s="79" t="s">
        <v>181</v>
      </c>
      <c r="F1848" s="80" t="s">
        <v>125</v>
      </c>
      <c r="G1848" s="101">
        <v>488.91</v>
      </c>
      <c r="H1848" s="81">
        <v>488.91</v>
      </c>
      <c r="I1848" s="116">
        <v>11.48</v>
      </c>
      <c r="J1848" s="81">
        <v>9.59</v>
      </c>
      <c r="K1848" s="116">
        <v>14.87</v>
      </c>
      <c r="L1848" s="81">
        <v>12.43</v>
      </c>
      <c r="M1848" s="81">
        <f>TRUNC(((J1848*G1848)+(L1848*G1848)),2)</f>
        <v>10765.79</v>
      </c>
      <c r="N1848" s="81">
        <f>TRUNC(((J1848*H1848)+(L1848*H1848)),2)</f>
        <v>10765.79</v>
      </c>
      <c r="O1848" s="48"/>
      <c r="P1848" s="81">
        <v>11.48</v>
      </c>
      <c r="Q1848" s="81">
        <v>14.87</v>
      </c>
      <c r="R1848" s="81">
        <v>12882.77</v>
      </c>
      <c r="S1848" s="81">
        <v>12882.77</v>
      </c>
      <c r="T1848" s="64">
        <f t="shared" si="218"/>
        <v>-2116.9799999999996</v>
      </c>
      <c r="U1848" s="81">
        <f t="shared" si="221"/>
        <v>4688.6400000000003</v>
      </c>
      <c r="V1848" s="81">
        <f t="shared" si="222"/>
        <v>6077.15</v>
      </c>
    </row>
    <row r="1849" spans="1:22" ht="24" x14ac:dyDescent="0.3">
      <c r="A1849" s="51" t="s">
        <v>5000</v>
      </c>
      <c r="B1849" s="92" t="s">
        <v>2794</v>
      </c>
      <c r="C1849" s="77" t="s">
        <v>123</v>
      </c>
      <c r="D1849" s="78">
        <v>261503</v>
      </c>
      <c r="E1849" s="82" t="s">
        <v>3159</v>
      </c>
      <c r="F1849" s="80" t="s">
        <v>125</v>
      </c>
      <c r="G1849" s="101">
        <v>7.25</v>
      </c>
      <c r="H1849" s="81">
        <v>7.25</v>
      </c>
      <c r="I1849" s="116">
        <v>4.75</v>
      </c>
      <c r="J1849" s="81">
        <v>3.97</v>
      </c>
      <c r="K1849" s="116">
        <v>12.87</v>
      </c>
      <c r="L1849" s="81">
        <v>10.76</v>
      </c>
      <c r="M1849" s="81">
        <f>TRUNC(((J1849*G1849)+(L1849*G1849)),2)</f>
        <v>106.79</v>
      </c>
      <c r="N1849" s="81">
        <f>TRUNC(((J1849*H1849)+(L1849*H1849)),2)</f>
        <v>106.79</v>
      </c>
      <c r="O1849" s="48"/>
      <c r="P1849" s="81">
        <v>4.75</v>
      </c>
      <c r="Q1849" s="81">
        <v>12.87</v>
      </c>
      <c r="R1849" s="81">
        <v>127.74</v>
      </c>
      <c r="S1849" s="81">
        <v>127.74</v>
      </c>
      <c r="T1849" s="64">
        <f t="shared" si="218"/>
        <v>-20.949999999999989</v>
      </c>
      <c r="U1849" s="81">
        <f t="shared" si="221"/>
        <v>28.78</v>
      </c>
      <c r="V1849" s="81">
        <f t="shared" si="222"/>
        <v>78.010000000000005</v>
      </c>
    </row>
    <row r="1850" spans="1:22" x14ac:dyDescent="0.25">
      <c r="A1850" s="51" t="s">
        <v>5001</v>
      </c>
      <c r="B1850" s="91" t="s">
        <v>2795</v>
      </c>
      <c r="C1850" s="95"/>
      <c r="D1850" s="95"/>
      <c r="E1850" s="74" t="s">
        <v>80</v>
      </c>
      <c r="F1850" s="95"/>
      <c r="G1850" s="100"/>
      <c r="H1850" s="75"/>
      <c r="I1850" s="115"/>
      <c r="J1850" s="75"/>
      <c r="K1850" s="115"/>
      <c r="L1850" s="75"/>
      <c r="M1850" s="76">
        <f>SUM(M1851:M1859)</f>
        <v>17764.980000000003</v>
      </c>
      <c r="N1850" s="76">
        <f>SUM(N1851:N1859)</f>
        <v>17764.980000000003</v>
      </c>
      <c r="O1850" s="38"/>
      <c r="P1850" s="75"/>
      <c r="Q1850" s="75"/>
      <c r="R1850" s="76">
        <v>21249.09</v>
      </c>
      <c r="S1850" s="76">
        <v>21249.09</v>
      </c>
      <c r="T1850" s="64">
        <f t="shared" si="218"/>
        <v>-3484.1099999999969</v>
      </c>
      <c r="U1850" s="81">
        <f t="shared" si="221"/>
        <v>0</v>
      </c>
      <c r="V1850" s="81">
        <f t="shared" si="222"/>
        <v>0</v>
      </c>
    </row>
    <row r="1851" spans="1:22" x14ac:dyDescent="0.25">
      <c r="A1851" s="51" t="s">
        <v>5002</v>
      </c>
      <c r="B1851" s="92" t="s">
        <v>2796</v>
      </c>
      <c r="C1851" s="77" t="s">
        <v>274</v>
      </c>
      <c r="D1851" s="86" t="s">
        <v>2797</v>
      </c>
      <c r="E1851" s="79" t="s">
        <v>2798</v>
      </c>
      <c r="F1851" s="80" t="s">
        <v>125</v>
      </c>
      <c r="G1851" s="101">
        <v>1.17</v>
      </c>
      <c r="H1851" s="81">
        <v>1.17</v>
      </c>
      <c r="I1851" s="116">
        <v>386.63</v>
      </c>
      <c r="J1851" s="81">
        <v>323.26</v>
      </c>
      <c r="K1851" s="116">
        <v>27.44</v>
      </c>
      <c r="L1851" s="81">
        <v>22.94</v>
      </c>
      <c r="M1851" s="81">
        <f t="shared" ref="M1851:M1859" si="223">TRUNC(((J1851*G1851)+(L1851*G1851)),2)</f>
        <v>405.05</v>
      </c>
      <c r="N1851" s="81">
        <f t="shared" ref="N1851:N1859" si="224">TRUNC(((J1851*H1851)+(L1851*H1851)),2)</f>
        <v>405.05</v>
      </c>
      <c r="O1851" s="38"/>
      <c r="P1851" s="81">
        <v>386.63</v>
      </c>
      <c r="Q1851" s="81">
        <v>27.44</v>
      </c>
      <c r="R1851" s="81">
        <v>484.46</v>
      </c>
      <c r="S1851" s="81">
        <v>484.46</v>
      </c>
      <c r="T1851" s="64">
        <f t="shared" si="218"/>
        <v>-79.409999999999968</v>
      </c>
      <c r="U1851" s="81">
        <f t="shared" si="221"/>
        <v>378.21</v>
      </c>
      <c r="V1851" s="81">
        <f t="shared" si="222"/>
        <v>26.83</v>
      </c>
    </row>
    <row r="1852" spans="1:22" x14ac:dyDescent="0.25">
      <c r="A1852" s="51" t="s">
        <v>5003</v>
      </c>
      <c r="B1852" s="92" t="s">
        <v>2799</v>
      </c>
      <c r="C1852" s="77" t="s">
        <v>123</v>
      </c>
      <c r="D1852" s="78">
        <v>271608</v>
      </c>
      <c r="E1852" s="79" t="s">
        <v>668</v>
      </c>
      <c r="F1852" s="80" t="s">
        <v>125</v>
      </c>
      <c r="G1852" s="101">
        <v>25.52</v>
      </c>
      <c r="H1852" s="81">
        <v>25.52</v>
      </c>
      <c r="I1852" s="116">
        <v>452.58</v>
      </c>
      <c r="J1852" s="81">
        <v>378.4</v>
      </c>
      <c r="K1852" s="116">
        <v>51.41</v>
      </c>
      <c r="L1852" s="81">
        <v>42.98</v>
      </c>
      <c r="M1852" s="81">
        <f t="shared" si="223"/>
        <v>10753.61</v>
      </c>
      <c r="N1852" s="81">
        <f t="shared" si="224"/>
        <v>10753.61</v>
      </c>
      <c r="O1852" s="38"/>
      <c r="P1852" s="81">
        <v>452.58</v>
      </c>
      <c r="Q1852" s="81">
        <v>51.41</v>
      </c>
      <c r="R1852" s="81">
        <v>12861.82</v>
      </c>
      <c r="S1852" s="81">
        <v>12861.82</v>
      </c>
      <c r="T1852" s="64">
        <f t="shared" si="218"/>
        <v>-2108.2099999999991</v>
      </c>
      <c r="U1852" s="81">
        <f t="shared" si="221"/>
        <v>9656.76</v>
      </c>
      <c r="V1852" s="81">
        <f t="shared" si="222"/>
        <v>1096.8399999999999</v>
      </c>
    </row>
    <row r="1853" spans="1:22" x14ac:dyDescent="0.25">
      <c r="A1853" s="51" t="s">
        <v>5004</v>
      </c>
      <c r="B1853" s="92" t="s">
        <v>2800</v>
      </c>
      <c r="C1853" s="77" t="s">
        <v>123</v>
      </c>
      <c r="D1853" s="78">
        <v>271306</v>
      </c>
      <c r="E1853" s="79" t="s">
        <v>2801</v>
      </c>
      <c r="F1853" s="80" t="s">
        <v>138</v>
      </c>
      <c r="G1853" s="101">
        <v>18</v>
      </c>
      <c r="H1853" s="81">
        <v>18</v>
      </c>
      <c r="I1853" s="116">
        <v>71.5</v>
      </c>
      <c r="J1853" s="81">
        <v>59.78</v>
      </c>
      <c r="K1853" s="116">
        <v>103.61</v>
      </c>
      <c r="L1853" s="81">
        <v>86.62</v>
      </c>
      <c r="M1853" s="81">
        <f t="shared" si="223"/>
        <v>2635.2</v>
      </c>
      <c r="N1853" s="81">
        <f t="shared" si="224"/>
        <v>2635.2</v>
      </c>
      <c r="O1853" s="38"/>
      <c r="P1853" s="81">
        <v>71.5</v>
      </c>
      <c r="Q1853" s="81">
        <v>103.61</v>
      </c>
      <c r="R1853" s="81">
        <v>3151.98</v>
      </c>
      <c r="S1853" s="81">
        <v>3151.98</v>
      </c>
      <c r="T1853" s="64">
        <f t="shared" si="218"/>
        <v>-516.7800000000002</v>
      </c>
      <c r="U1853" s="81">
        <f t="shared" si="221"/>
        <v>1076.04</v>
      </c>
      <c r="V1853" s="81">
        <f t="shared" si="222"/>
        <v>1559.16</v>
      </c>
    </row>
    <row r="1854" spans="1:22" ht="36" x14ac:dyDescent="0.3">
      <c r="A1854" s="51" t="s">
        <v>5005</v>
      </c>
      <c r="B1854" s="92" t="s">
        <v>2802</v>
      </c>
      <c r="C1854" s="77" t="s">
        <v>274</v>
      </c>
      <c r="D1854" s="86" t="s">
        <v>2561</v>
      </c>
      <c r="E1854" s="82" t="s">
        <v>3160</v>
      </c>
      <c r="F1854" s="80" t="s">
        <v>120</v>
      </c>
      <c r="G1854" s="101">
        <v>26</v>
      </c>
      <c r="H1854" s="81">
        <v>26</v>
      </c>
      <c r="I1854" s="116">
        <v>44.83</v>
      </c>
      <c r="J1854" s="81">
        <v>37.479999999999997</v>
      </c>
      <c r="K1854" s="116">
        <v>12.04</v>
      </c>
      <c r="L1854" s="81">
        <v>10.06</v>
      </c>
      <c r="M1854" s="81">
        <f t="shared" si="223"/>
        <v>1236.04</v>
      </c>
      <c r="N1854" s="81">
        <f t="shared" si="224"/>
        <v>1236.04</v>
      </c>
      <c r="O1854" s="48"/>
      <c r="P1854" s="81">
        <v>44.83</v>
      </c>
      <c r="Q1854" s="81">
        <v>12.04</v>
      </c>
      <c r="R1854" s="81">
        <v>1478.62</v>
      </c>
      <c r="S1854" s="81">
        <v>1478.62</v>
      </c>
      <c r="T1854" s="64">
        <f t="shared" si="218"/>
        <v>-242.57999999999993</v>
      </c>
      <c r="U1854" s="81">
        <f t="shared" si="221"/>
        <v>974.48</v>
      </c>
      <c r="V1854" s="81">
        <f t="shared" si="222"/>
        <v>261.56</v>
      </c>
    </row>
    <row r="1855" spans="1:22" ht="24" x14ac:dyDescent="0.3">
      <c r="A1855" s="51" t="s">
        <v>5006</v>
      </c>
      <c r="B1855" s="92" t="s">
        <v>2803</v>
      </c>
      <c r="C1855" s="77" t="s">
        <v>274</v>
      </c>
      <c r="D1855" s="86" t="s">
        <v>679</v>
      </c>
      <c r="E1855" s="79" t="s">
        <v>680</v>
      </c>
      <c r="F1855" s="80" t="s">
        <v>120</v>
      </c>
      <c r="G1855" s="101">
        <v>28</v>
      </c>
      <c r="H1855" s="81">
        <v>28</v>
      </c>
      <c r="I1855" s="116">
        <v>94.86</v>
      </c>
      <c r="J1855" s="81">
        <v>79.31</v>
      </c>
      <c r="K1855" s="116">
        <v>0</v>
      </c>
      <c r="L1855" s="81">
        <v>0</v>
      </c>
      <c r="M1855" s="81">
        <f t="shared" si="223"/>
        <v>2220.6799999999998</v>
      </c>
      <c r="N1855" s="81">
        <f t="shared" si="224"/>
        <v>2220.6799999999998</v>
      </c>
      <c r="O1855" s="48"/>
      <c r="P1855" s="81">
        <v>94.86</v>
      </c>
      <c r="Q1855" s="81">
        <v>0</v>
      </c>
      <c r="R1855" s="81">
        <v>2656.08</v>
      </c>
      <c r="S1855" s="81">
        <v>2656.08</v>
      </c>
      <c r="T1855" s="64">
        <f t="shared" si="218"/>
        <v>-435.40000000000009</v>
      </c>
      <c r="U1855" s="81">
        <f t="shared" si="221"/>
        <v>2220.6799999999998</v>
      </c>
      <c r="V1855" s="81">
        <f t="shared" si="222"/>
        <v>0</v>
      </c>
    </row>
    <row r="1856" spans="1:22" x14ac:dyDescent="0.25">
      <c r="A1856" s="51" t="s">
        <v>5007</v>
      </c>
      <c r="B1856" s="92" t="s">
        <v>2804</v>
      </c>
      <c r="C1856" s="77" t="s">
        <v>274</v>
      </c>
      <c r="D1856" s="86" t="s">
        <v>2565</v>
      </c>
      <c r="E1856" s="79" t="s">
        <v>2566</v>
      </c>
      <c r="F1856" s="80" t="s">
        <v>120</v>
      </c>
      <c r="G1856" s="101">
        <v>8</v>
      </c>
      <c r="H1856" s="81">
        <v>8</v>
      </c>
      <c r="I1856" s="116">
        <v>27.83</v>
      </c>
      <c r="J1856" s="81">
        <v>23.26</v>
      </c>
      <c r="K1856" s="116">
        <v>1.2</v>
      </c>
      <c r="L1856" s="81">
        <v>1</v>
      </c>
      <c r="M1856" s="81">
        <f t="shared" si="223"/>
        <v>194.08</v>
      </c>
      <c r="N1856" s="81">
        <f t="shared" si="224"/>
        <v>194.08</v>
      </c>
      <c r="O1856" s="38"/>
      <c r="P1856" s="81">
        <v>27.83</v>
      </c>
      <c r="Q1856" s="81">
        <v>1.2</v>
      </c>
      <c r="R1856" s="81">
        <v>232.24</v>
      </c>
      <c r="S1856" s="81">
        <v>232.24</v>
      </c>
      <c r="T1856" s="64">
        <f t="shared" si="218"/>
        <v>-38.159999999999997</v>
      </c>
      <c r="U1856" s="81">
        <f t="shared" si="221"/>
        <v>186.08</v>
      </c>
      <c r="V1856" s="81">
        <f t="shared" si="222"/>
        <v>8</v>
      </c>
    </row>
    <row r="1857" spans="1:22" ht="24" x14ac:dyDescent="0.3">
      <c r="A1857" s="51" t="s">
        <v>5008</v>
      </c>
      <c r="B1857" s="92" t="s">
        <v>2805</v>
      </c>
      <c r="C1857" s="77" t="s">
        <v>274</v>
      </c>
      <c r="D1857" s="86" t="s">
        <v>2568</v>
      </c>
      <c r="E1857" s="79" t="s">
        <v>2806</v>
      </c>
      <c r="F1857" s="80" t="s">
        <v>120</v>
      </c>
      <c r="G1857" s="101">
        <v>38</v>
      </c>
      <c r="H1857" s="81">
        <v>38</v>
      </c>
      <c r="I1857" s="116">
        <v>2.94</v>
      </c>
      <c r="J1857" s="81">
        <v>2.4500000000000002</v>
      </c>
      <c r="K1857" s="116">
        <v>1.78</v>
      </c>
      <c r="L1857" s="81">
        <v>1.48</v>
      </c>
      <c r="M1857" s="81">
        <f t="shared" si="223"/>
        <v>149.34</v>
      </c>
      <c r="N1857" s="81">
        <f t="shared" si="224"/>
        <v>149.34</v>
      </c>
      <c r="O1857" s="48"/>
      <c r="P1857" s="81">
        <v>2.94</v>
      </c>
      <c r="Q1857" s="81">
        <v>1.78</v>
      </c>
      <c r="R1857" s="81">
        <v>179.36</v>
      </c>
      <c r="S1857" s="81">
        <v>179.36</v>
      </c>
      <c r="T1857" s="64">
        <f t="shared" si="218"/>
        <v>-30.02000000000001</v>
      </c>
      <c r="U1857" s="81">
        <f t="shared" si="221"/>
        <v>93.1</v>
      </c>
      <c r="V1857" s="81">
        <f t="shared" si="222"/>
        <v>56.24</v>
      </c>
    </row>
    <row r="1858" spans="1:22" ht="24" x14ac:dyDescent="0.3">
      <c r="A1858" s="51" t="s">
        <v>5009</v>
      </c>
      <c r="B1858" s="92" t="s">
        <v>2807</v>
      </c>
      <c r="C1858" s="77" t="s">
        <v>194</v>
      </c>
      <c r="D1858" s="78">
        <v>102513</v>
      </c>
      <c r="E1858" s="82" t="s">
        <v>3153</v>
      </c>
      <c r="F1858" s="80" t="s">
        <v>125</v>
      </c>
      <c r="G1858" s="101">
        <v>1</v>
      </c>
      <c r="H1858" s="81">
        <v>1</v>
      </c>
      <c r="I1858" s="116">
        <v>19.420000000000002</v>
      </c>
      <c r="J1858" s="81">
        <v>16.23</v>
      </c>
      <c r="K1858" s="116">
        <v>27.05</v>
      </c>
      <c r="L1858" s="81">
        <v>22.61</v>
      </c>
      <c r="M1858" s="81">
        <f t="shared" si="223"/>
        <v>38.840000000000003</v>
      </c>
      <c r="N1858" s="81">
        <f t="shared" si="224"/>
        <v>38.840000000000003</v>
      </c>
      <c r="O1858" s="48"/>
      <c r="P1858" s="81">
        <v>19.420000000000002</v>
      </c>
      <c r="Q1858" s="81">
        <v>27.05</v>
      </c>
      <c r="R1858" s="81">
        <v>46.47</v>
      </c>
      <c r="S1858" s="81">
        <v>46.47</v>
      </c>
      <c r="T1858" s="64">
        <f t="shared" si="218"/>
        <v>-7.6299999999999955</v>
      </c>
      <c r="U1858" s="81">
        <f t="shared" si="221"/>
        <v>16.23</v>
      </c>
      <c r="V1858" s="81">
        <f t="shared" si="222"/>
        <v>22.61</v>
      </c>
    </row>
    <row r="1859" spans="1:22" ht="24" x14ac:dyDescent="0.3">
      <c r="A1859" s="51" t="s">
        <v>5010</v>
      </c>
      <c r="B1859" s="92" t="s">
        <v>2808</v>
      </c>
      <c r="C1859" s="77" t="s">
        <v>274</v>
      </c>
      <c r="D1859" s="86" t="s">
        <v>1676</v>
      </c>
      <c r="E1859" s="82" t="s">
        <v>3155</v>
      </c>
      <c r="F1859" s="80" t="s">
        <v>120</v>
      </c>
      <c r="G1859" s="101">
        <v>2</v>
      </c>
      <c r="H1859" s="81">
        <v>2</v>
      </c>
      <c r="I1859" s="116">
        <v>49.14</v>
      </c>
      <c r="J1859" s="81">
        <v>41.08</v>
      </c>
      <c r="K1859" s="116">
        <v>29.89</v>
      </c>
      <c r="L1859" s="81">
        <v>24.99</v>
      </c>
      <c r="M1859" s="81">
        <f t="shared" si="223"/>
        <v>132.13999999999999</v>
      </c>
      <c r="N1859" s="81">
        <f t="shared" si="224"/>
        <v>132.13999999999999</v>
      </c>
      <c r="O1859" s="48"/>
      <c r="P1859" s="81">
        <v>49.14</v>
      </c>
      <c r="Q1859" s="81">
        <v>29.89</v>
      </c>
      <c r="R1859" s="81">
        <v>158.06</v>
      </c>
      <c r="S1859" s="81">
        <v>158.06</v>
      </c>
      <c r="T1859" s="64">
        <f t="shared" si="218"/>
        <v>-25.920000000000016</v>
      </c>
      <c r="U1859" s="81">
        <f t="shared" si="221"/>
        <v>82.16</v>
      </c>
      <c r="V1859" s="81">
        <f t="shared" si="222"/>
        <v>49.98</v>
      </c>
    </row>
    <row r="1860" spans="1:22" x14ac:dyDescent="0.25">
      <c r="A1860" s="51" t="s">
        <v>5011</v>
      </c>
      <c r="B1860" s="90">
        <v>22</v>
      </c>
      <c r="C1860" s="96"/>
      <c r="D1860" s="96"/>
      <c r="E1860" s="69" t="s">
        <v>24</v>
      </c>
      <c r="F1860" s="70" t="s">
        <v>120</v>
      </c>
      <c r="G1860" s="99">
        <v>1</v>
      </c>
      <c r="H1860" s="72"/>
      <c r="I1860" s="115"/>
      <c r="J1860" s="72"/>
      <c r="K1860" s="115"/>
      <c r="L1860" s="72"/>
      <c r="M1860" s="71">
        <f>M1861+M1864+M1866+M1874+M1876+M1880+M1882+M1886+M1891+M1893+M1898+M1901+M1906+M1909+M1926</f>
        <v>140672.60999999999</v>
      </c>
      <c r="N1860" s="71">
        <f>N1861+N1864+N1866+N1874+N1876+N1880+N1882+N1886+N1891+N1893+N1898+N1901+N1906+N1909+N1926</f>
        <v>140672.60999999999</v>
      </c>
      <c r="O1860" s="38"/>
      <c r="P1860" s="72"/>
      <c r="Q1860" s="72"/>
      <c r="R1860" s="71">
        <v>168271.91</v>
      </c>
      <c r="S1860" s="71">
        <v>168271.91</v>
      </c>
      <c r="T1860" s="64">
        <f t="shared" si="218"/>
        <v>-27599.300000000017</v>
      </c>
      <c r="U1860" s="81">
        <f t="shared" si="221"/>
        <v>0</v>
      </c>
      <c r="V1860" s="81">
        <f t="shared" si="222"/>
        <v>0</v>
      </c>
    </row>
    <row r="1861" spans="1:22" x14ac:dyDescent="0.25">
      <c r="A1861" s="51" t="s">
        <v>5012</v>
      </c>
      <c r="B1861" s="91" t="s">
        <v>2809</v>
      </c>
      <c r="C1861" s="95"/>
      <c r="D1861" s="95"/>
      <c r="E1861" s="74" t="s">
        <v>36</v>
      </c>
      <c r="F1861" s="95"/>
      <c r="G1861" s="100"/>
      <c r="H1861" s="75"/>
      <c r="I1861" s="115"/>
      <c r="J1861" s="75"/>
      <c r="K1861" s="115"/>
      <c r="L1861" s="75"/>
      <c r="M1861" s="76">
        <f>SUM(M1862:M1863)</f>
        <v>572.96</v>
      </c>
      <c r="N1861" s="76">
        <f>SUM(N1862:N1863)</f>
        <v>572.96</v>
      </c>
      <c r="O1861" s="38"/>
      <c r="P1861" s="75"/>
      <c r="Q1861" s="75"/>
      <c r="R1861" s="76">
        <v>686.22</v>
      </c>
      <c r="S1861" s="76">
        <v>686.22</v>
      </c>
      <c r="T1861" s="64">
        <f t="shared" si="218"/>
        <v>-113.25999999999999</v>
      </c>
      <c r="U1861" s="81">
        <f t="shared" si="221"/>
        <v>0</v>
      </c>
      <c r="V1861" s="81">
        <f t="shared" si="222"/>
        <v>0</v>
      </c>
    </row>
    <row r="1862" spans="1:22" x14ac:dyDescent="0.3">
      <c r="A1862" s="51" t="s">
        <v>5013</v>
      </c>
      <c r="B1862" s="92" t="s">
        <v>2810</v>
      </c>
      <c r="C1862" s="77" t="s">
        <v>123</v>
      </c>
      <c r="D1862" s="78">
        <v>20121</v>
      </c>
      <c r="E1862" s="79" t="s">
        <v>683</v>
      </c>
      <c r="F1862" s="80" t="s">
        <v>160</v>
      </c>
      <c r="G1862" s="101">
        <v>2.5499999999999998</v>
      </c>
      <c r="H1862" s="81">
        <v>2.5499999999999998</v>
      </c>
      <c r="I1862" s="116">
        <v>0</v>
      </c>
      <c r="J1862" s="81">
        <v>0</v>
      </c>
      <c r="K1862" s="116">
        <v>161.93</v>
      </c>
      <c r="L1862" s="81">
        <v>135.38</v>
      </c>
      <c r="M1862" s="81">
        <f>TRUNC(((J1862*G1862)+(L1862*G1862)),2)</f>
        <v>345.21</v>
      </c>
      <c r="N1862" s="81">
        <f>TRUNC(((J1862*H1862)+(L1862*H1862)),2)</f>
        <v>345.21</v>
      </c>
      <c r="O1862" s="48"/>
      <c r="P1862" s="81">
        <v>0</v>
      </c>
      <c r="Q1862" s="81">
        <v>161.93</v>
      </c>
      <c r="R1862" s="81">
        <v>412.92</v>
      </c>
      <c r="S1862" s="81">
        <v>412.92</v>
      </c>
      <c r="T1862" s="64">
        <f t="shared" si="218"/>
        <v>-67.710000000000036</v>
      </c>
      <c r="U1862" s="81">
        <f t="shared" si="221"/>
        <v>0</v>
      </c>
      <c r="V1862" s="81">
        <f t="shared" si="222"/>
        <v>345.21</v>
      </c>
    </row>
    <row r="1863" spans="1:22" ht="24" x14ac:dyDescent="0.3">
      <c r="A1863" s="51" t="s">
        <v>5014</v>
      </c>
      <c r="B1863" s="92" t="s">
        <v>2811</v>
      </c>
      <c r="C1863" s="77" t="s">
        <v>123</v>
      </c>
      <c r="D1863" s="78">
        <v>20701</v>
      </c>
      <c r="E1863" s="79" t="s">
        <v>185</v>
      </c>
      <c r="F1863" s="80" t="s">
        <v>125</v>
      </c>
      <c r="G1863" s="101">
        <v>51.18</v>
      </c>
      <c r="H1863" s="81">
        <v>51.18</v>
      </c>
      <c r="I1863" s="116">
        <v>3.73</v>
      </c>
      <c r="J1863" s="81">
        <v>3.11</v>
      </c>
      <c r="K1863" s="116">
        <v>1.61</v>
      </c>
      <c r="L1863" s="81">
        <v>1.34</v>
      </c>
      <c r="M1863" s="81">
        <f>TRUNC(((J1863*G1863)+(L1863*G1863)),2)</f>
        <v>227.75</v>
      </c>
      <c r="N1863" s="81">
        <f>TRUNC(((J1863*H1863)+(L1863*H1863)),2)</f>
        <v>227.75</v>
      </c>
      <c r="O1863" s="48"/>
      <c r="P1863" s="81">
        <v>3.73</v>
      </c>
      <c r="Q1863" s="81">
        <v>1.61</v>
      </c>
      <c r="R1863" s="81">
        <v>273.3</v>
      </c>
      <c r="S1863" s="81">
        <v>273.3</v>
      </c>
      <c r="T1863" s="64">
        <f t="shared" si="218"/>
        <v>-45.550000000000011</v>
      </c>
      <c r="U1863" s="81">
        <f t="shared" si="221"/>
        <v>159.16</v>
      </c>
      <c r="V1863" s="81">
        <f t="shared" si="222"/>
        <v>68.58</v>
      </c>
    </row>
    <row r="1864" spans="1:22" x14ac:dyDescent="0.25">
      <c r="A1864" s="51" t="s">
        <v>5015</v>
      </c>
      <c r="B1864" s="91" t="s">
        <v>2812</v>
      </c>
      <c r="C1864" s="95"/>
      <c r="D1864" s="95"/>
      <c r="E1864" s="74" t="s">
        <v>38</v>
      </c>
      <c r="F1864" s="95"/>
      <c r="G1864" s="100"/>
      <c r="H1864" s="75"/>
      <c r="I1864" s="115"/>
      <c r="J1864" s="75"/>
      <c r="K1864" s="115"/>
      <c r="L1864" s="75"/>
      <c r="M1864" s="76">
        <f>M1865</f>
        <v>93.63</v>
      </c>
      <c r="N1864" s="76">
        <f>N1865</f>
        <v>93.63</v>
      </c>
      <c r="O1864" s="38"/>
      <c r="P1864" s="75"/>
      <c r="Q1864" s="75"/>
      <c r="R1864" s="76">
        <v>112.02</v>
      </c>
      <c r="S1864" s="76">
        <v>112.02</v>
      </c>
      <c r="T1864" s="64">
        <f t="shared" si="218"/>
        <v>-18.39</v>
      </c>
      <c r="U1864" s="81">
        <f t="shared" si="221"/>
        <v>0</v>
      </c>
      <c r="V1864" s="81">
        <f t="shared" si="222"/>
        <v>0</v>
      </c>
    </row>
    <row r="1865" spans="1:22" x14ac:dyDescent="0.25">
      <c r="A1865" s="51" t="s">
        <v>5016</v>
      </c>
      <c r="B1865" s="92" t="s">
        <v>2813</v>
      </c>
      <c r="C1865" s="77" t="s">
        <v>123</v>
      </c>
      <c r="D1865" s="78">
        <v>30101</v>
      </c>
      <c r="E1865" s="79" t="s">
        <v>188</v>
      </c>
      <c r="F1865" s="80" t="s">
        <v>160</v>
      </c>
      <c r="G1865" s="101">
        <v>2.5499999999999998</v>
      </c>
      <c r="H1865" s="81">
        <v>2.5499999999999998</v>
      </c>
      <c r="I1865" s="116">
        <v>34.33</v>
      </c>
      <c r="J1865" s="81">
        <v>28.7</v>
      </c>
      <c r="K1865" s="116">
        <v>9.6</v>
      </c>
      <c r="L1865" s="81">
        <v>8.02</v>
      </c>
      <c r="M1865" s="81">
        <f>TRUNC(((J1865*G1865)+(L1865*G1865)),2)</f>
        <v>93.63</v>
      </c>
      <c r="N1865" s="81">
        <f>TRUNC(((J1865*H1865)+(L1865*H1865)),2)</f>
        <v>93.63</v>
      </c>
      <c r="O1865" s="38"/>
      <c r="P1865" s="81">
        <v>34.33</v>
      </c>
      <c r="Q1865" s="81">
        <v>9.6</v>
      </c>
      <c r="R1865" s="81">
        <v>112.02</v>
      </c>
      <c r="S1865" s="81">
        <v>112.02</v>
      </c>
      <c r="T1865" s="64">
        <f t="shared" si="218"/>
        <v>-18.39</v>
      </c>
      <c r="U1865" s="81">
        <f t="shared" si="221"/>
        <v>73.180000000000007</v>
      </c>
      <c r="V1865" s="81">
        <f t="shared" si="222"/>
        <v>20.45</v>
      </c>
    </row>
    <row r="1866" spans="1:22" x14ac:dyDescent="0.25">
      <c r="A1866" s="51" t="s">
        <v>5017</v>
      </c>
      <c r="B1866" s="91" t="s">
        <v>2814</v>
      </c>
      <c r="C1866" s="95"/>
      <c r="D1866" s="95"/>
      <c r="E1866" s="74" t="s">
        <v>40</v>
      </c>
      <c r="F1866" s="95"/>
      <c r="G1866" s="100"/>
      <c r="H1866" s="75"/>
      <c r="I1866" s="115"/>
      <c r="J1866" s="75"/>
      <c r="K1866" s="115"/>
      <c r="L1866" s="75"/>
      <c r="M1866" s="76">
        <f>SUM(M1867:M1873)</f>
        <v>446.52</v>
      </c>
      <c r="N1866" s="76">
        <f>SUM(N1867:N1873)</f>
        <v>446.52</v>
      </c>
      <c r="O1866" s="38"/>
      <c r="P1866" s="75"/>
      <c r="Q1866" s="75"/>
      <c r="R1866" s="76">
        <v>535.75</v>
      </c>
      <c r="S1866" s="76">
        <v>535.75</v>
      </c>
      <c r="T1866" s="64">
        <f t="shared" si="218"/>
        <v>-89.230000000000018</v>
      </c>
      <c r="U1866" s="81">
        <f t="shared" si="221"/>
        <v>0</v>
      </c>
      <c r="V1866" s="81">
        <f t="shared" si="222"/>
        <v>0</v>
      </c>
    </row>
    <row r="1867" spans="1:22" x14ac:dyDescent="0.25">
      <c r="A1867" s="51" t="s">
        <v>5018</v>
      </c>
      <c r="B1867" s="92" t="s">
        <v>2815</v>
      </c>
      <c r="C1867" s="77" t="s">
        <v>123</v>
      </c>
      <c r="D1867" s="78">
        <v>41004</v>
      </c>
      <c r="E1867" s="79" t="s">
        <v>159</v>
      </c>
      <c r="F1867" s="80" t="s">
        <v>160</v>
      </c>
      <c r="G1867" s="101">
        <v>6.38</v>
      </c>
      <c r="H1867" s="81">
        <v>6.38</v>
      </c>
      <c r="I1867" s="116">
        <v>1.78</v>
      </c>
      <c r="J1867" s="81">
        <v>1.48</v>
      </c>
      <c r="K1867" s="116">
        <v>0</v>
      </c>
      <c r="L1867" s="81">
        <v>0</v>
      </c>
      <c r="M1867" s="81">
        <f t="shared" ref="M1867:M1873" si="225">TRUNC(((J1867*G1867)+(L1867*G1867)),2)</f>
        <v>9.44</v>
      </c>
      <c r="N1867" s="81">
        <f t="shared" ref="N1867:N1873" si="226">TRUNC(((J1867*H1867)+(L1867*H1867)),2)</f>
        <v>9.44</v>
      </c>
      <c r="O1867" s="38"/>
      <c r="P1867" s="81">
        <v>1.78</v>
      </c>
      <c r="Q1867" s="81">
        <v>0</v>
      </c>
      <c r="R1867" s="81">
        <v>11.35</v>
      </c>
      <c r="S1867" s="81">
        <v>11.35</v>
      </c>
      <c r="T1867" s="64">
        <f t="shared" si="218"/>
        <v>-1.9100000000000001</v>
      </c>
      <c r="U1867" s="81">
        <f t="shared" si="221"/>
        <v>9.44</v>
      </c>
      <c r="V1867" s="81">
        <f t="shared" si="222"/>
        <v>0</v>
      </c>
    </row>
    <row r="1868" spans="1:22" x14ac:dyDescent="0.25">
      <c r="A1868" s="51" t="s">
        <v>5019</v>
      </c>
      <c r="B1868" s="92" t="s">
        <v>2816</v>
      </c>
      <c r="C1868" s="77" t="s">
        <v>123</v>
      </c>
      <c r="D1868" s="78">
        <v>41005</v>
      </c>
      <c r="E1868" s="79" t="s">
        <v>162</v>
      </c>
      <c r="F1868" s="80" t="s">
        <v>160</v>
      </c>
      <c r="G1868" s="101">
        <v>6.38</v>
      </c>
      <c r="H1868" s="81">
        <v>6.38</v>
      </c>
      <c r="I1868" s="116">
        <v>1.31</v>
      </c>
      <c r="J1868" s="81">
        <v>1.0900000000000001</v>
      </c>
      <c r="K1868" s="116">
        <v>0</v>
      </c>
      <c r="L1868" s="81">
        <v>0</v>
      </c>
      <c r="M1868" s="81">
        <f t="shared" si="225"/>
        <v>6.95</v>
      </c>
      <c r="N1868" s="81">
        <f t="shared" si="226"/>
        <v>6.95</v>
      </c>
      <c r="O1868" s="38"/>
      <c r="P1868" s="81">
        <v>1.31</v>
      </c>
      <c r="Q1868" s="81">
        <v>0</v>
      </c>
      <c r="R1868" s="81">
        <v>8.35</v>
      </c>
      <c r="S1868" s="81">
        <v>8.35</v>
      </c>
      <c r="T1868" s="64">
        <f t="shared" si="218"/>
        <v>-1.3999999999999995</v>
      </c>
      <c r="U1868" s="81">
        <f t="shared" si="221"/>
        <v>6.95</v>
      </c>
      <c r="V1868" s="81">
        <f t="shared" si="222"/>
        <v>0</v>
      </c>
    </row>
    <row r="1869" spans="1:22" x14ac:dyDescent="0.25">
      <c r="A1869" s="51" t="s">
        <v>5020</v>
      </c>
      <c r="B1869" s="92" t="s">
        <v>2817</v>
      </c>
      <c r="C1869" s="77" t="s">
        <v>123</v>
      </c>
      <c r="D1869" s="78">
        <v>41012</v>
      </c>
      <c r="E1869" s="79" t="s">
        <v>164</v>
      </c>
      <c r="F1869" s="80" t="s">
        <v>160</v>
      </c>
      <c r="G1869" s="101">
        <v>6.38</v>
      </c>
      <c r="H1869" s="81">
        <v>6.38</v>
      </c>
      <c r="I1869" s="116">
        <v>5</v>
      </c>
      <c r="J1869" s="81">
        <v>4.18</v>
      </c>
      <c r="K1869" s="116">
        <v>0</v>
      </c>
      <c r="L1869" s="81">
        <v>0</v>
      </c>
      <c r="M1869" s="81">
        <f t="shared" si="225"/>
        <v>26.66</v>
      </c>
      <c r="N1869" s="81">
        <f t="shared" si="226"/>
        <v>26.66</v>
      </c>
      <c r="O1869" s="38"/>
      <c r="P1869" s="81">
        <v>5</v>
      </c>
      <c r="Q1869" s="81">
        <v>0</v>
      </c>
      <c r="R1869" s="81">
        <v>31.9</v>
      </c>
      <c r="S1869" s="81">
        <v>31.9</v>
      </c>
      <c r="T1869" s="64">
        <f t="shared" ref="T1869:T1932" si="227">N1869-S1869</f>
        <v>-5.2399999999999984</v>
      </c>
      <c r="U1869" s="81">
        <f t="shared" si="221"/>
        <v>26.66</v>
      </c>
      <c r="V1869" s="81">
        <f t="shared" si="222"/>
        <v>0</v>
      </c>
    </row>
    <row r="1870" spans="1:22" x14ac:dyDescent="0.25">
      <c r="A1870" s="51" t="s">
        <v>5021</v>
      </c>
      <c r="B1870" s="92" t="s">
        <v>2818</v>
      </c>
      <c r="C1870" s="77" t="s">
        <v>123</v>
      </c>
      <c r="D1870" s="78">
        <v>41006</v>
      </c>
      <c r="E1870" s="79" t="s">
        <v>166</v>
      </c>
      <c r="F1870" s="80" t="s">
        <v>167</v>
      </c>
      <c r="G1870" s="101">
        <v>63.8</v>
      </c>
      <c r="H1870" s="81">
        <v>63.8</v>
      </c>
      <c r="I1870" s="116">
        <v>2.5099999999999998</v>
      </c>
      <c r="J1870" s="81">
        <v>2.09</v>
      </c>
      <c r="K1870" s="116">
        <v>0</v>
      </c>
      <c r="L1870" s="81">
        <v>0</v>
      </c>
      <c r="M1870" s="81">
        <f t="shared" si="225"/>
        <v>133.34</v>
      </c>
      <c r="N1870" s="81">
        <f t="shared" si="226"/>
        <v>133.34</v>
      </c>
      <c r="O1870" s="38"/>
      <c r="P1870" s="81">
        <v>2.5099999999999998</v>
      </c>
      <c r="Q1870" s="81">
        <v>0</v>
      </c>
      <c r="R1870" s="81">
        <v>160.13</v>
      </c>
      <c r="S1870" s="81">
        <v>160.13</v>
      </c>
      <c r="T1870" s="64">
        <f t="shared" si="227"/>
        <v>-26.789999999999992</v>
      </c>
      <c r="U1870" s="81">
        <f t="shared" si="221"/>
        <v>133.34</v>
      </c>
      <c r="V1870" s="81">
        <f t="shared" si="222"/>
        <v>0</v>
      </c>
    </row>
    <row r="1871" spans="1:22" x14ac:dyDescent="0.25">
      <c r="A1871" s="51" t="s">
        <v>5022</v>
      </c>
      <c r="B1871" s="92" t="s">
        <v>2819</v>
      </c>
      <c r="C1871" s="77" t="s">
        <v>123</v>
      </c>
      <c r="D1871" s="78">
        <v>41008</v>
      </c>
      <c r="E1871" s="79" t="s">
        <v>171</v>
      </c>
      <c r="F1871" s="80" t="s">
        <v>160</v>
      </c>
      <c r="G1871" s="101">
        <v>5.1100000000000003</v>
      </c>
      <c r="H1871" s="81">
        <v>5.1100000000000003</v>
      </c>
      <c r="I1871" s="116">
        <v>4.42</v>
      </c>
      <c r="J1871" s="81">
        <v>3.69</v>
      </c>
      <c r="K1871" s="116">
        <v>0</v>
      </c>
      <c r="L1871" s="81">
        <v>0</v>
      </c>
      <c r="M1871" s="81">
        <f t="shared" si="225"/>
        <v>18.850000000000001</v>
      </c>
      <c r="N1871" s="81">
        <f t="shared" si="226"/>
        <v>18.850000000000001</v>
      </c>
      <c r="O1871" s="38"/>
      <c r="P1871" s="81">
        <v>4.42</v>
      </c>
      <c r="Q1871" s="81">
        <v>0</v>
      </c>
      <c r="R1871" s="81">
        <v>22.58</v>
      </c>
      <c r="S1871" s="81">
        <v>22.58</v>
      </c>
      <c r="T1871" s="64">
        <f t="shared" si="227"/>
        <v>-3.7299999999999969</v>
      </c>
      <c r="U1871" s="81">
        <f t="shared" ref="U1871:U1934" si="228">TRUNC(J1871*H1871,2)</f>
        <v>18.850000000000001</v>
      </c>
      <c r="V1871" s="81">
        <f t="shared" ref="V1871:V1934" si="229">TRUNC(L1871*H1871,2)</f>
        <v>0</v>
      </c>
    </row>
    <row r="1872" spans="1:22" ht="24" x14ac:dyDescent="0.3">
      <c r="A1872" s="51" t="s">
        <v>5023</v>
      </c>
      <c r="B1872" s="92" t="s">
        <v>2820</v>
      </c>
      <c r="C1872" s="77" t="s">
        <v>123</v>
      </c>
      <c r="D1872" s="78">
        <v>41140</v>
      </c>
      <c r="E1872" s="82" t="s">
        <v>3062</v>
      </c>
      <c r="F1872" s="80" t="s">
        <v>125</v>
      </c>
      <c r="G1872" s="101">
        <v>51.18</v>
      </c>
      <c r="H1872" s="81">
        <v>51.18</v>
      </c>
      <c r="I1872" s="116">
        <v>0</v>
      </c>
      <c r="J1872" s="81">
        <v>0</v>
      </c>
      <c r="K1872" s="116">
        <v>2.72</v>
      </c>
      <c r="L1872" s="81">
        <v>2.27</v>
      </c>
      <c r="M1872" s="81">
        <f t="shared" si="225"/>
        <v>116.17</v>
      </c>
      <c r="N1872" s="81">
        <f t="shared" si="226"/>
        <v>116.17</v>
      </c>
      <c r="O1872" s="48"/>
      <c r="P1872" s="81">
        <v>0</v>
      </c>
      <c r="Q1872" s="81">
        <v>2.72</v>
      </c>
      <c r="R1872" s="81">
        <v>139.19999999999999</v>
      </c>
      <c r="S1872" s="81">
        <v>139.19999999999999</v>
      </c>
      <c r="T1872" s="64">
        <f t="shared" si="227"/>
        <v>-23.029999999999987</v>
      </c>
      <c r="U1872" s="81">
        <f t="shared" si="228"/>
        <v>0</v>
      </c>
      <c r="V1872" s="81">
        <f t="shared" si="229"/>
        <v>116.17</v>
      </c>
    </row>
    <row r="1873" spans="1:22" ht="24" x14ac:dyDescent="0.3">
      <c r="A1873" s="51" t="s">
        <v>5024</v>
      </c>
      <c r="B1873" s="92" t="s">
        <v>2821</v>
      </c>
      <c r="C1873" s="77" t="s">
        <v>194</v>
      </c>
      <c r="D1873" s="78">
        <v>97083</v>
      </c>
      <c r="E1873" s="79" t="s">
        <v>195</v>
      </c>
      <c r="F1873" s="80" t="s">
        <v>125</v>
      </c>
      <c r="G1873" s="101">
        <v>51.18</v>
      </c>
      <c r="H1873" s="81">
        <v>51.18</v>
      </c>
      <c r="I1873" s="116">
        <v>0.91</v>
      </c>
      <c r="J1873" s="81">
        <v>0.76</v>
      </c>
      <c r="K1873" s="116">
        <v>2.2599999999999998</v>
      </c>
      <c r="L1873" s="81">
        <v>1.88</v>
      </c>
      <c r="M1873" s="81">
        <f t="shared" si="225"/>
        <v>135.11000000000001</v>
      </c>
      <c r="N1873" s="81">
        <f t="shared" si="226"/>
        <v>135.11000000000001</v>
      </c>
      <c r="O1873" s="48"/>
      <c r="P1873" s="81">
        <v>0.91</v>
      </c>
      <c r="Q1873" s="81">
        <v>2.2599999999999998</v>
      </c>
      <c r="R1873" s="81">
        <v>162.24</v>
      </c>
      <c r="S1873" s="81">
        <v>162.24</v>
      </c>
      <c r="T1873" s="64">
        <f t="shared" si="227"/>
        <v>-27.129999999999995</v>
      </c>
      <c r="U1873" s="81">
        <f t="shared" si="228"/>
        <v>38.89</v>
      </c>
      <c r="V1873" s="81">
        <f t="shared" si="229"/>
        <v>96.21</v>
      </c>
    </row>
    <row r="1874" spans="1:22" x14ac:dyDescent="0.25">
      <c r="A1874" s="51" t="s">
        <v>5025</v>
      </c>
      <c r="B1874" s="91" t="s">
        <v>2822</v>
      </c>
      <c r="C1874" s="95"/>
      <c r="D1874" s="95"/>
      <c r="E1874" s="74" t="s">
        <v>44</v>
      </c>
      <c r="F1874" s="95"/>
      <c r="G1874" s="100"/>
      <c r="H1874" s="75"/>
      <c r="I1874" s="115"/>
      <c r="J1874" s="75"/>
      <c r="K1874" s="115"/>
      <c r="L1874" s="75"/>
      <c r="M1874" s="76">
        <f>M1875</f>
        <v>1304.92</v>
      </c>
      <c r="N1874" s="76">
        <f>N1875</f>
        <v>1304.92</v>
      </c>
      <c r="O1874" s="38"/>
      <c r="P1874" s="75"/>
      <c r="Q1874" s="75"/>
      <c r="R1874" s="76">
        <v>1560.73</v>
      </c>
      <c r="S1874" s="76">
        <v>1560.73</v>
      </c>
      <c r="T1874" s="64">
        <f t="shared" si="227"/>
        <v>-255.80999999999995</v>
      </c>
      <c r="U1874" s="81">
        <f t="shared" si="228"/>
        <v>0</v>
      </c>
      <c r="V1874" s="81">
        <f t="shared" si="229"/>
        <v>0</v>
      </c>
    </row>
    <row r="1875" spans="1:22" x14ac:dyDescent="0.25">
      <c r="A1875" s="51" t="s">
        <v>5026</v>
      </c>
      <c r="B1875" s="92" t="s">
        <v>2823</v>
      </c>
      <c r="C1875" s="77" t="s">
        <v>123</v>
      </c>
      <c r="D1875" s="78">
        <v>60010</v>
      </c>
      <c r="E1875" s="79" t="s">
        <v>280</v>
      </c>
      <c r="F1875" s="80" t="s">
        <v>160</v>
      </c>
      <c r="G1875" s="101">
        <v>0.53</v>
      </c>
      <c r="H1875" s="81">
        <v>0.53</v>
      </c>
      <c r="I1875" s="116">
        <v>2196.19</v>
      </c>
      <c r="J1875" s="81">
        <v>1836.23</v>
      </c>
      <c r="K1875" s="116">
        <v>748.6</v>
      </c>
      <c r="L1875" s="81">
        <v>625.9</v>
      </c>
      <c r="M1875" s="81">
        <f>TRUNC(((J1875*G1875)+(L1875*G1875)),2)</f>
        <v>1304.92</v>
      </c>
      <c r="N1875" s="81">
        <f>TRUNC(((J1875*H1875)+(L1875*H1875)),2)</f>
        <v>1304.92</v>
      </c>
      <c r="O1875" s="38"/>
      <c r="P1875" s="81">
        <v>2196.19</v>
      </c>
      <c r="Q1875" s="81">
        <v>748.6</v>
      </c>
      <c r="R1875" s="81">
        <v>1560.73</v>
      </c>
      <c r="S1875" s="81">
        <v>1560.73</v>
      </c>
      <c r="T1875" s="64">
        <f t="shared" si="227"/>
        <v>-255.80999999999995</v>
      </c>
      <c r="U1875" s="81">
        <f t="shared" si="228"/>
        <v>973.2</v>
      </c>
      <c r="V1875" s="81">
        <f t="shared" si="229"/>
        <v>331.72</v>
      </c>
    </row>
    <row r="1876" spans="1:22" x14ac:dyDescent="0.25">
      <c r="A1876" s="51" t="s">
        <v>5027</v>
      </c>
      <c r="B1876" s="91" t="s">
        <v>2824</v>
      </c>
      <c r="C1876" s="95"/>
      <c r="D1876" s="95"/>
      <c r="E1876" s="74" t="s">
        <v>52</v>
      </c>
      <c r="F1876" s="95"/>
      <c r="G1876" s="100"/>
      <c r="H1876" s="75"/>
      <c r="I1876" s="115"/>
      <c r="J1876" s="75"/>
      <c r="K1876" s="115"/>
      <c r="L1876" s="75"/>
      <c r="M1876" s="76">
        <f>SUM(M1877:M1879)</f>
        <v>22470.66</v>
      </c>
      <c r="N1876" s="76">
        <f>SUM(N1877:N1879)</f>
        <v>22470.66</v>
      </c>
      <c r="O1876" s="38"/>
      <c r="P1876" s="75"/>
      <c r="Q1876" s="75"/>
      <c r="R1876" s="76">
        <v>26878.62</v>
      </c>
      <c r="S1876" s="76">
        <v>26878.62</v>
      </c>
      <c r="T1876" s="64">
        <f t="shared" si="227"/>
        <v>-4407.9599999999991</v>
      </c>
      <c r="U1876" s="81">
        <f t="shared" si="228"/>
        <v>0</v>
      </c>
      <c r="V1876" s="81">
        <f t="shared" si="229"/>
        <v>0</v>
      </c>
    </row>
    <row r="1877" spans="1:22" ht="24" x14ac:dyDescent="0.3">
      <c r="A1877" s="51" t="s">
        <v>5028</v>
      </c>
      <c r="B1877" s="92" t="s">
        <v>2825</v>
      </c>
      <c r="C1877" s="77" t="s">
        <v>123</v>
      </c>
      <c r="D1877" s="78">
        <v>100160</v>
      </c>
      <c r="E1877" s="82" t="s">
        <v>3088</v>
      </c>
      <c r="F1877" s="80" t="s">
        <v>125</v>
      </c>
      <c r="G1877" s="101">
        <v>183.92</v>
      </c>
      <c r="H1877" s="81">
        <v>183.92</v>
      </c>
      <c r="I1877" s="116">
        <v>23.65</v>
      </c>
      <c r="J1877" s="81">
        <v>19.77</v>
      </c>
      <c r="K1877" s="116">
        <v>27.93</v>
      </c>
      <c r="L1877" s="81">
        <v>23.35</v>
      </c>
      <c r="M1877" s="81">
        <f>TRUNC(((J1877*G1877)+(L1877*G1877)),2)</f>
        <v>7930.63</v>
      </c>
      <c r="N1877" s="81">
        <f>TRUNC(((J1877*H1877)+(L1877*H1877)),2)</f>
        <v>7930.63</v>
      </c>
      <c r="O1877" s="48"/>
      <c r="P1877" s="81">
        <v>23.65</v>
      </c>
      <c r="Q1877" s="81">
        <v>27.93</v>
      </c>
      <c r="R1877" s="81">
        <v>9486.59</v>
      </c>
      <c r="S1877" s="81">
        <v>9486.59</v>
      </c>
      <c r="T1877" s="64">
        <f t="shared" si="227"/>
        <v>-1555.96</v>
      </c>
      <c r="U1877" s="81">
        <f t="shared" si="228"/>
        <v>3636.09</v>
      </c>
      <c r="V1877" s="81">
        <f t="shared" si="229"/>
        <v>4294.53</v>
      </c>
    </row>
    <row r="1878" spans="1:22" x14ac:dyDescent="0.25">
      <c r="A1878" s="51" t="s">
        <v>5029</v>
      </c>
      <c r="B1878" s="92" t="s">
        <v>2826</v>
      </c>
      <c r="C1878" s="77" t="s">
        <v>123</v>
      </c>
      <c r="D1878" s="78">
        <v>100320</v>
      </c>
      <c r="E1878" s="79" t="s">
        <v>2482</v>
      </c>
      <c r="F1878" s="80" t="s">
        <v>125</v>
      </c>
      <c r="G1878" s="101">
        <v>38.03</v>
      </c>
      <c r="H1878" s="81">
        <v>38.03</v>
      </c>
      <c r="I1878" s="116">
        <v>387.39</v>
      </c>
      <c r="J1878" s="81">
        <v>323.89</v>
      </c>
      <c r="K1878" s="116">
        <v>58.78</v>
      </c>
      <c r="L1878" s="81">
        <v>49.14</v>
      </c>
      <c r="M1878" s="81">
        <f>TRUNC(((J1878*G1878)+(L1878*G1878)),2)</f>
        <v>14186.33</v>
      </c>
      <c r="N1878" s="81">
        <f>TRUNC(((J1878*H1878)+(L1878*H1878)),2)</f>
        <v>14186.33</v>
      </c>
      <c r="O1878" s="38"/>
      <c r="P1878" s="81">
        <v>387.39</v>
      </c>
      <c r="Q1878" s="81">
        <v>58.78</v>
      </c>
      <c r="R1878" s="81">
        <v>16967.84</v>
      </c>
      <c r="S1878" s="81">
        <v>16967.84</v>
      </c>
      <c r="T1878" s="64">
        <f t="shared" si="227"/>
        <v>-2781.51</v>
      </c>
      <c r="U1878" s="81">
        <f t="shared" si="228"/>
        <v>12317.53</v>
      </c>
      <c r="V1878" s="81">
        <f t="shared" si="229"/>
        <v>1868.79</v>
      </c>
    </row>
    <row r="1879" spans="1:22" ht="24" x14ac:dyDescent="0.3">
      <c r="A1879" s="51" t="s">
        <v>5030</v>
      </c>
      <c r="B1879" s="92" t="s">
        <v>2827</v>
      </c>
      <c r="C1879" s="77" t="s">
        <v>194</v>
      </c>
      <c r="D1879" s="78">
        <v>93201</v>
      </c>
      <c r="E1879" s="82" t="s">
        <v>3107</v>
      </c>
      <c r="F1879" s="80" t="s">
        <v>138</v>
      </c>
      <c r="G1879" s="101">
        <v>61.3</v>
      </c>
      <c r="H1879" s="81">
        <v>61.3</v>
      </c>
      <c r="I1879" s="116">
        <v>2.82</v>
      </c>
      <c r="J1879" s="81">
        <v>2.35</v>
      </c>
      <c r="K1879" s="116">
        <v>4.0999999999999996</v>
      </c>
      <c r="L1879" s="81">
        <v>3.42</v>
      </c>
      <c r="M1879" s="81">
        <f>TRUNC(((J1879*G1879)+(L1879*G1879)),2)</f>
        <v>353.7</v>
      </c>
      <c r="N1879" s="81">
        <f>TRUNC(((J1879*H1879)+(L1879*H1879)),2)</f>
        <v>353.7</v>
      </c>
      <c r="O1879" s="48"/>
      <c r="P1879" s="81">
        <v>2.82</v>
      </c>
      <c r="Q1879" s="81">
        <v>4.0999999999999996</v>
      </c>
      <c r="R1879" s="81">
        <v>424.19</v>
      </c>
      <c r="S1879" s="81">
        <v>424.19</v>
      </c>
      <c r="T1879" s="64">
        <f t="shared" si="227"/>
        <v>-70.490000000000009</v>
      </c>
      <c r="U1879" s="81">
        <f t="shared" si="228"/>
        <v>144.05000000000001</v>
      </c>
      <c r="V1879" s="81">
        <f t="shared" si="229"/>
        <v>209.64</v>
      </c>
    </row>
    <row r="1880" spans="1:22" x14ac:dyDescent="0.25">
      <c r="A1880" s="51" t="s">
        <v>5031</v>
      </c>
      <c r="B1880" s="91" t="s">
        <v>2828</v>
      </c>
      <c r="C1880" s="95"/>
      <c r="D1880" s="95"/>
      <c r="E1880" s="74" t="s">
        <v>54</v>
      </c>
      <c r="F1880" s="95"/>
      <c r="G1880" s="100"/>
      <c r="H1880" s="75"/>
      <c r="I1880" s="115"/>
      <c r="J1880" s="75"/>
      <c r="K1880" s="115"/>
      <c r="L1880" s="75"/>
      <c r="M1880" s="76">
        <f>M1881</f>
        <v>1531.81</v>
      </c>
      <c r="N1880" s="76">
        <f>N1881</f>
        <v>1531.81</v>
      </c>
      <c r="O1880" s="38"/>
      <c r="P1880" s="75"/>
      <c r="Q1880" s="75"/>
      <c r="R1880" s="76">
        <v>1833.31</v>
      </c>
      <c r="S1880" s="76">
        <v>1833.31</v>
      </c>
      <c r="T1880" s="64">
        <f t="shared" si="227"/>
        <v>-301.5</v>
      </c>
      <c r="U1880" s="81">
        <f t="shared" si="228"/>
        <v>0</v>
      </c>
      <c r="V1880" s="81">
        <f t="shared" si="229"/>
        <v>0</v>
      </c>
    </row>
    <row r="1881" spans="1:22" x14ac:dyDescent="0.25">
      <c r="A1881" s="51" t="s">
        <v>5032</v>
      </c>
      <c r="B1881" s="92" t="s">
        <v>2829</v>
      </c>
      <c r="C1881" s="77" t="s">
        <v>123</v>
      </c>
      <c r="D1881" s="78">
        <v>120208</v>
      </c>
      <c r="E1881" s="79" t="s">
        <v>1166</v>
      </c>
      <c r="F1881" s="80" t="s">
        <v>125</v>
      </c>
      <c r="G1881" s="101">
        <v>67.599999999999994</v>
      </c>
      <c r="H1881" s="81">
        <v>67.599999999999994</v>
      </c>
      <c r="I1881" s="116">
        <v>13.63</v>
      </c>
      <c r="J1881" s="81">
        <v>11.39</v>
      </c>
      <c r="K1881" s="116">
        <v>13.49</v>
      </c>
      <c r="L1881" s="81">
        <v>11.27</v>
      </c>
      <c r="M1881" s="81">
        <f>TRUNC(((J1881*G1881)+(L1881*G1881)),2)</f>
        <v>1531.81</v>
      </c>
      <c r="N1881" s="81">
        <f>TRUNC(((J1881*H1881)+(L1881*H1881)),2)</f>
        <v>1531.81</v>
      </c>
      <c r="O1881" s="38"/>
      <c r="P1881" s="81">
        <v>13.63</v>
      </c>
      <c r="Q1881" s="81">
        <v>13.49</v>
      </c>
      <c r="R1881" s="81">
        <v>1833.31</v>
      </c>
      <c r="S1881" s="81">
        <v>1833.31</v>
      </c>
      <c r="T1881" s="64">
        <f t="shared" si="227"/>
        <v>-301.5</v>
      </c>
      <c r="U1881" s="81">
        <f t="shared" si="228"/>
        <v>769.96</v>
      </c>
      <c r="V1881" s="81">
        <f t="shared" si="229"/>
        <v>761.85</v>
      </c>
    </row>
    <row r="1882" spans="1:22" x14ac:dyDescent="0.25">
      <c r="A1882" s="51" t="s">
        <v>5033</v>
      </c>
      <c r="B1882" s="91" t="s">
        <v>2830</v>
      </c>
      <c r="C1882" s="95"/>
      <c r="D1882" s="95"/>
      <c r="E1882" s="74" t="s">
        <v>58</v>
      </c>
      <c r="F1882" s="95"/>
      <c r="G1882" s="100"/>
      <c r="H1882" s="75"/>
      <c r="I1882" s="115"/>
      <c r="J1882" s="75"/>
      <c r="K1882" s="115"/>
      <c r="L1882" s="75"/>
      <c r="M1882" s="76">
        <f>SUM(M1883:M1885)</f>
        <v>4395.47</v>
      </c>
      <c r="N1882" s="76">
        <f>SUM(N1883:N1885)</f>
        <v>4395.47</v>
      </c>
      <c r="O1882" s="38"/>
      <c r="P1882" s="75"/>
      <c r="Q1882" s="75"/>
      <c r="R1882" s="76">
        <v>5258.66</v>
      </c>
      <c r="S1882" s="76">
        <v>5258.66</v>
      </c>
      <c r="T1882" s="64">
        <f t="shared" si="227"/>
        <v>-863.1899999999996</v>
      </c>
      <c r="U1882" s="81">
        <f t="shared" si="228"/>
        <v>0</v>
      </c>
      <c r="V1882" s="81">
        <f t="shared" si="229"/>
        <v>0</v>
      </c>
    </row>
    <row r="1883" spans="1:22" x14ac:dyDescent="0.3">
      <c r="A1883" s="51" t="s">
        <v>5034</v>
      </c>
      <c r="B1883" s="92" t="s">
        <v>2831</v>
      </c>
      <c r="C1883" s="77" t="s">
        <v>123</v>
      </c>
      <c r="D1883" s="78">
        <v>160967</v>
      </c>
      <c r="E1883" s="79" t="s">
        <v>1269</v>
      </c>
      <c r="F1883" s="80" t="s">
        <v>125</v>
      </c>
      <c r="G1883" s="101">
        <v>48.99</v>
      </c>
      <c r="H1883" s="81">
        <v>48.99</v>
      </c>
      <c r="I1883" s="116">
        <v>75.97</v>
      </c>
      <c r="J1883" s="81">
        <v>63.51</v>
      </c>
      <c r="K1883" s="116">
        <v>5.98</v>
      </c>
      <c r="L1883" s="81">
        <v>4.99</v>
      </c>
      <c r="M1883" s="81">
        <f>TRUNC(((J1883*G1883)+(L1883*G1883)),2)</f>
        <v>3355.81</v>
      </c>
      <c r="N1883" s="81">
        <f>TRUNC(((J1883*H1883)+(L1883*H1883)),2)</f>
        <v>3355.81</v>
      </c>
      <c r="O1883" s="48"/>
      <c r="P1883" s="81">
        <v>75.97</v>
      </c>
      <c r="Q1883" s="81">
        <v>5.98</v>
      </c>
      <c r="R1883" s="81">
        <v>4014.73</v>
      </c>
      <c r="S1883" s="81">
        <v>4014.73</v>
      </c>
      <c r="T1883" s="64">
        <f t="shared" si="227"/>
        <v>-658.92000000000007</v>
      </c>
      <c r="U1883" s="81">
        <f t="shared" si="228"/>
        <v>3111.35</v>
      </c>
      <c r="V1883" s="81">
        <f t="shared" si="229"/>
        <v>244.46</v>
      </c>
    </row>
    <row r="1884" spans="1:22" x14ac:dyDescent="0.25">
      <c r="A1884" s="51" t="s">
        <v>5035</v>
      </c>
      <c r="B1884" s="92" t="s">
        <v>2832</v>
      </c>
      <c r="C1884" s="77" t="s">
        <v>123</v>
      </c>
      <c r="D1884" s="78">
        <v>160601</v>
      </c>
      <c r="E1884" s="79" t="s">
        <v>1273</v>
      </c>
      <c r="F1884" s="80" t="s">
        <v>138</v>
      </c>
      <c r="G1884" s="101">
        <v>7.1</v>
      </c>
      <c r="H1884" s="81">
        <v>7.1</v>
      </c>
      <c r="I1884" s="116">
        <v>29.45</v>
      </c>
      <c r="J1884" s="81">
        <v>24.62</v>
      </c>
      <c r="K1884" s="116">
        <v>34.200000000000003</v>
      </c>
      <c r="L1884" s="81">
        <v>28.59</v>
      </c>
      <c r="M1884" s="81">
        <f>TRUNC(((J1884*G1884)+(L1884*G1884)),2)</f>
        <v>377.79</v>
      </c>
      <c r="N1884" s="81">
        <f>TRUNC(((J1884*H1884)+(L1884*H1884)),2)</f>
        <v>377.79</v>
      </c>
      <c r="O1884" s="38"/>
      <c r="P1884" s="81">
        <v>29.45</v>
      </c>
      <c r="Q1884" s="81">
        <v>34.200000000000003</v>
      </c>
      <c r="R1884" s="81">
        <v>451.91</v>
      </c>
      <c r="S1884" s="81">
        <v>451.91</v>
      </c>
      <c r="T1884" s="64">
        <f t="shared" si="227"/>
        <v>-74.12</v>
      </c>
      <c r="U1884" s="81">
        <f t="shared" si="228"/>
        <v>174.8</v>
      </c>
      <c r="V1884" s="81">
        <f t="shared" si="229"/>
        <v>202.98</v>
      </c>
    </row>
    <row r="1885" spans="1:22" x14ac:dyDescent="0.25">
      <c r="A1885" s="51" t="s">
        <v>5036</v>
      </c>
      <c r="B1885" s="92" t="s">
        <v>2833</v>
      </c>
      <c r="C1885" s="77" t="s">
        <v>123</v>
      </c>
      <c r="D1885" s="78">
        <v>160602</v>
      </c>
      <c r="E1885" s="79" t="s">
        <v>2610</v>
      </c>
      <c r="F1885" s="80" t="s">
        <v>138</v>
      </c>
      <c r="G1885" s="101">
        <v>19.899999999999999</v>
      </c>
      <c r="H1885" s="81">
        <v>19.899999999999999</v>
      </c>
      <c r="I1885" s="116">
        <v>21.98</v>
      </c>
      <c r="J1885" s="81">
        <v>18.37</v>
      </c>
      <c r="K1885" s="116">
        <v>17.82</v>
      </c>
      <c r="L1885" s="81">
        <v>14.89</v>
      </c>
      <c r="M1885" s="81">
        <f>TRUNC(((J1885*G1885)+(L1885*G1885)),2)</f>
        <v>661.87</v>
      </c>
      <c r="N1885" s="81">
        <f>TRUNC(((J1885*H1885)+(L1885*H1885)),2)</f>
        <v>661.87</v>
      </c>
      <c r="O1885" s="38"/>
      <c r="P1885" s="81">
        <v>21.98</v>
      </c>
      <c r="Q1885" s="81">
        <v>17.82</v>
      </c>
      <c r="R1885" s="81">
        <v>792.02</v>
      </c>
      <c r="S1885" s="81">
        <v>792.02</v>
      </c>
      <c r="T1885" s="64">
        <f t="shared" si="227"/>
        <v>-130.14999999999998</v>
      </c>
      <c r="U1885" s="81">
        <f t="shared" si="228"/>
        <v>365.56</v>
      </c>
      <c r="V1885" s="81">
        <f t="shared" si="229"/>
        <v>296.31</v>
      </c>
    </row>
    <row r="1886" spans="1:22" x14ac:dyDescent="0.25">
      <c r="A1886" s="51" t="s">
        <v>5037</v>
      </c>
      <c r="B1886" s="91" t="s">
        <v>2834</v>
      </c>
      <c r="C1886" s="95"/>
      <c r="D1886" s="95"/>
      <c r="E1886" s="74" t="s">
        <v>62</v>
      </c>
      <c r="F1886" s="95"/>
      <c r="G1886" s="100"/>
      <c r="H1886" s="75"/>
      <c r="I1886" s="115"/>
      <c r="J1886" s="75"/>
      <c r="K1886" s="115"/>
      <c r="L1886" s="75"/>
      <c r="M1886" s="76">
        <f>SUM(M1887:M1890)</f>
        <v>16675.870000000003</v>
      </c>
      <c r="N1886" s="76">
        <f>SUM(N1887:N1890)</f>
        <v>16675.870000000003</v>
      </c>
      <c r="O1886" s="38"/>
      <c r="P1886" s="75"/>
      <c r="Q1886" s="75"/>
      <c r="R1886" s="76">
        <v>19945.240000000002</v>
      </c>
      <c r="S1886" s="76">
        <v>19945.240000000002</v>
      </c>
      <c r="T1886" s="64">
        <f t="shared" si="227"/>
        <v>-3269.369999999999</v>
      </c>
      <c r="U1886" s="81">
        <f t="shared" si="228"/>
        <v>0</v>
      </c>
      <c r="V1886" s="81">
        <f t="shared" si="229"/>
        <v>0</v>
      </c>
    </row>
    <row r="1887" spans="1:22" x14ac:dyDescent="0.25">
      <c r="A1887" s="51" t="s">
        <v>5038</v>
      </c>
      <c r="B1887" s="92" t="s">
        <v>2835</v>
      </c>
      <c r="C1887" s="77" t="s">
        <v>123</v>
      </c>
      <c r="D1887" s="78">
        <v>180501</v>
      </c>
      <c r="E1887" s="79" t="s">
        <v>580</v>
      </c>
      <c r="F1887" s="80" t="s">
        <v>125</v>
      </c>
      <c r="G1887" s="101">
        <v>9.4499999999999993</v>
      </c>
      <c r="H1887" s="81">
        <v>9.4499999999999993</v>
      </c>
      <c r="I1887" s="116">
        <v>688.81</v>
      </c>
      <c r="J1887" s="81">
        <v>575.91</v>
      </c>
      <c r="K1887" s="116">
        <v>45.72</v>
      </c>
      <c r="L1887" s="81">
        <v>38.22</v>
      </c>
      <c r="M1887" s="81">
        <f>TRUNC(((J1887*G1887)+(L1887*G1887)),2)</f>
        <v>5803.52</v>
      </c>
      <c r="N1887" s="81">
        <f>TRUNC(((J1887*H1887)+(L1887*H1887)),2)</f>
        <v>5803.52</v>
      </c>
      <c r="O1887" s="38"/>
      <c r="P1887" s="81">
        <v>688.81</v>
      </c>
      <c r="Q1887" s="81">
        <v>45.72</v>
      </c>
      <c r="R1887" s="81">
        <v>6941.3</v>
      </c>
      <c r="S1887" s="81">
        <v>6941.3</v>
      </c>
      <c r="T1887" s="64">
        <f t="shared" si="227"/>
        <v>-1137.7799999999997</v>
      </c>
      <c r="U1887" s="81">
        <f t="shared" si="228"/>
        <v>5442.34</v>
      </c>
      <c r="V1887" s="81">
        <f t="shared" si="229"/>
        <v>361.17</v>
      </c>
    </row>
    <row r="1888" spans="1:22" x14ac:dyDescent="0.25">
      <c r="A1888" s="51" t="s">
        <v>5039</v>
      </c>
      <c r="B1888" s="92" t="s">
        <v>2836</v>
      </c>
      <c r="C1888" s="77" t="s">
        <v>123</v>
      </c>
      <c r="D1888" s="78">
        <v>180509</v>
      </c>
      <c r="E1888" s="79" t="s">
        <v>1181</v>
      </c>
      <c r="F1888" s="80" t="s">
        <v>125</v>
      </c>
      <c r="G1888" s="101">
        <v>23.04</v>
      </c>
      <c r="H1888" s="81">
        <v>23.04</v>
      </c>
      <c r="I1888" s="116">
        <v>429.94</v>
      </c>
      <c r="J1888" s="81">
        <v>359.47</v>
      </c>
      <c r="K1888" s="116">
        <v>45.72</v>
      </c>
      <c r="L1888" s="81">
        <v>38.22</v>
      </c>
      <c r="M1888" s="81">
        <f>TRUNC(((J1888*G1888)+(L1888*G1888)),2)</f>
        <v>9162.77</v>
      </c>
      <c r="N1888" s="81">
        <f>TRUNC(((J1888*H1888)+(L1888*H1888)),2)</f>
        <v>9162.77</v>
      </c>
      <c r="O1888" s="38"/>
      <c r="P1888" s="81">
        <v>429.94</v>
      </c>
      <c r="Q1888" s="81">
        <v>45.72</v>
      </c>
      <c r="R1888" s="81">
        <v>10959.2</v>
      </c>
      <c r="S1888" s="81">
        <v>10959.2</v>
      </c>
      <c r="T1888" s="64">
        <f t="shared" si="227"/>
        <v>-1796.4300000000003</v>
      </c>
      <c r="U1888" s="81">
        <f t="shared" si="228"/>
        <v>8282.18</v>
      </c>
      <c r="V1888" s="81">
        <f t="shared" si="229"/>
        <v>880.58</v>
      </c>
    </row>
    <row r="1889" spans="1:22" x14ac:dyDescent="0.25">
      <c r="A1889" s="51" t="s">
        <v>5040</v>
      </c>
      <c r="B1889" s="92" t="s">
        <v>2837</v>
      </c>
      <c r="C1889" s="77" t="s">
        <v>123</v>
      </c>
      <c r="D1889" s="78">
        <v>180403</v>
      </c>
      <c r="E1889" s="79" t="s">
        <v>2838</v>
      </c>
      <c r="F1889" s="80" t="s">
        <v>125</v>
      </c>
      <c r="G1889" s="101">
        <v>7.2</v>
      </c>
      <c r="H1889" s="81">
        <v>7.2</v>
      </c>
      <c r="I1889" s="116">
        <v>214.82</v>
      </c>
      <c r="J1889" s="81">
        <v>179.61</v>
      </c>
      <c r="K1889" s="116">
        <v>48.85</v>
      </c>
      <c r="L1889" s="81">
        <v>40.840000000000003</v>
      </c>
      <c r="M1889" s="81">
        <f>TRUNC(((J1889*G1889)+(L1889*G1889)),2)</f>
        <v>1587.24</v>
      </c>
      <c r="N1889" s="81">
        <f>TRUNC(((J1889*H1889)+(L1889*H1889)),2)</f>
        <v>1587.24</v>
      </c>
      <c r="O1889" s="38"/>
      <c r="P1889" s="81">
        <v>214.82</v>
      </c>
      <c r="Q1889" s="81">
        <v>48.85</v>
      </c>
      <c r="R1889" s="81">
        <v>1898.42</v>
      </c>
      <c r="S1889" s="81">
        <v>1898.42</v>
      </c>
      <c r="T1889" s="64">
        <f t="shared" si="227"/>
        <v>-311.18000000000006</v>
      </c>
      <c r="U1889" s="81">
        <f t="shared" si="228"/>
        <v>1293.19</v>
      </c>
      <c r="V1889" s="81">
        <f t="shared" si="229"/>
        <v>294.04000000000002</v>
      </c>
    </row>
    <row r="1890" spans="1:22" x14ac:dyDescent="0.25">
      <c r="A1890" s="51" t="s">
        <v>5041</v>
      </c>
      <c r="B1890" s="92" t="s">
        <v>2839</v>
      </c>
      <c r="C1890" s="77" t="s">
        <v>123</v>
      </c>
      <c r="D1890" s="78">
        <v>180381</v>
      </c>
      <c r="E1890" s="79" t="s">
        <v>590</v>
      </c>
      <c r="F1890" s="80" t="s">
        <v>125</v>
      </c>
      <c r="G1890" s="101">
        <v>0.3</v>
      </c>
      <c r="H1890" s="81">
        <v>0.3</v>
      </c>
      <c r="I1890" s="116">
        <v>438.91</v>
      </c>
      <c r="J1890" s="81">
        <v>366.97</v>
      </c>
      <c r="K1890" s="116">
        <v>48.85</v>
      </c>
      <c r="L1890" s="81">
        <v>40.840000000000003</v>
      </c>
      <c r="M1890" s="81">
        <f>TRUNC(((J1890*G1890)+(L1890*G1890)),2)</f>
        <v>122.34</v>
      </c>
      <c r="N1890" s="81">
        <f>TRUNC(((J1890*H1890)+(L1890*H1890)),2)</f>
        <v>122.34</v>
      </c>
      <c r="O1890" s="38"/>
      <c r="P1890" s="81">
        <v>438.91</v>
      </c>
      <c r="Q1890" s="81">
        <v>48.85</v>
      </c>
      <c r="R1890" s="81">
        <v>146.32</v>
      </c>
      <c r="S1890" s="81">
        <v>146.32</v>
      </c>
      <c r="T1890" s="64">
        <f t="shared" si="227"/>
        <v>-23.97999999999999</v>
      </c>
      <c r="U1890" s="81">
        <f t="shared" si="228"/>
        <v>110.09</v>
      </c>
      <c r="V1890" s="81">
        <f t="shared" si="229"/>
        <v>12.25</v>
      </c>
    </row>
    <row r="1891" spans="1:22" x14ac:dyDescent="0.25">
      <c r="A1891" s="51" t="s">
        <v>5042</v>
      </c>
      <c r="B1891" s="91" t="s">
        <v>2840</v>
      </c>
      <c r="C1891" s="95"/>
      <c r="D1891" s="95"/>
      <c r="E1891" s="74" t="s">
        <v>64</v>
      </c>
      <c r="F1891" s="95"/>
      <c r="G1891" s="100"/>
      <c r="H1891" s="75"/>
      <c r="I1891" s="115"/>
      <c r="J1891" s="75"/>
      <c r="K1891" s="115"/>
      <c r="L1891" s="75"/>
      <c r="M1891" s="76">
        <f>M1892</f>
        <v>1279.6500000000001</v>
      </c>
      <c r="N1891" s="76">
        <f>N1892</f>
        <v>1279.6500000000001</v>
      </c>
      <c r="O1891" s="38"/>
      <c r="P1891" s="75"/>
      <c r="Q1891" s="75"/>
      <c r="R1891" s="76">
        <v>1530.52</v>
      </c>
      <c r="S1891" s="76">
        <v>1530.52</v>
      </c>
      <c r="T1891" s="64">
        <f t="shared" si="227"/>
        <v>-250.86999999999989</v>
      </c>
      <c r="U1891" s="81">
        <f t="shared" si="228"/>
        <v>0</v>
      </c>
      <c r="V1891" s="81">
        <f t="shared" si="229"/>
        <v>0</v>
      </c>
    </row>
    <row r="1892" spans="1:22" x14ac:dyDescent="0.25">
      <c r="A1892" s="51" t="s">
        <v>5043</v>
      </c>
      <c r="B1892" s="92" t="s">
        <v>2841</v>
      </c>
      <c r="C1892" s="77" t="s">
        <v>123</v>
      </c>
      <c r="D1892" s="78">
        <v>190102</v>
      </c>
      <c r="E1892" s="79" t="s">
        <v>2505</v>
      </c>
      <c r="F1892" s="80" t="s">
        <v>125</v>
      </c>
      <c r="G1892" s="101">
        <v>7.5</v>
      </c>
      <c r="H1892" s="81">
        <v>7.5</v>
      </c>
      <c r="I1892" s="116">
        <v>204.07</v>
      </c>
      <c r="J1892" s="81">
        <v>170.62</v>
      </c>
      <c r="K1892" s="116">
        <v>0</v>
      </c>
      <c r="L1892" s="81">
        <v>0</v>
      </c>
      <c r="M1892" s="81">
        <f>TRUNC(((J1892*G1892)+(L1892*G1892)),2)</f>
        <v>1279.6500000000001</v>
      </c>
      <c r="N1892" s="81">
        <f>TRUNC(((J1892*H1892)+(L1892*H1892)),2)</f>
        <v>1279.6500000000001</v>
      </c>
      <c r="O1892" s="38"/>
      <c r="P1892" s="81">
        <v>204.07</v>
      </c>
      <c r="Q1892" s="81">
        <v>0</v>
      </c>
      <c r="R1892" s="81">
        <v>1530.52</v>
      </c>
      <c r="S1892" s="81">
        <v>1530.52</v>
      </c>
      <c r="T1892" s="64">
        <f t="shared" si="227"/>
        <v>-250.86999999999989</v>
      </c>
      <c r="U1892" s="81">
        <f t="shared" si="228"/>
        <v>1279.6500000000001</v>
      </c>
      <c r="V1892" s="81">
        <f t="shared" si="229"/>
        <v>0</v>
      </c>
    </row>
    <row r="1893" spans="1:22" x14ac:dyDescent="0.25">
      <c r="A1893" s="51" t="s">
        <v>5044</v>
      </c>
      <c r="B1893" s="91" t="s">
        <v>2842</v>
      </c>
      <c r="C1893" s="95"/>
      <c r="D1893" s="95"/>
      <c r="E1893" s="74" t="s">
        <v>66</v>
      </c>
      <c r="F1893" s="95"/>
      <c r="G1893" s="100"/>
      <c r="H1893" s="75"/>
      <c r="I1893" s="115"/>
      <c r="J1893" s="75"/>
      <c r="K1893" s="115"/>
      <c r="L1893" s="75"/>
      <c r="M1893" s="76">
        <f>SUM(M1894:M1897)</f>
        <v>23020.73</v>
      </c>
      <c r="N1893" s="76">
        <f>SUM(N1894:N1897)</f>
        <v>23020.73</v>
      </c>
      <c r="O1893" s="38"/>
      <c r="P1893" s="75"/>
      <c r="Q1893" s="75"/>
      <c r="R1893" s="76">
        <v>27541.8</v>
      </c>
      <c r="S1893" s="76">
        <v>27541.8</v>
      </c>
      <c r="T1893" s="64">
        <f t="shared" si="227"/>
        <v>-4521.07</v>
      </c>
      <c r="U1893" s="81">
        <f t="shared" si="228"/>
        <v>0</v>
      </c>
      <c r="V1893" s="81">
        <f t="shared" si="229"/>
        <v>0</v>
      </c>
    </row>
    <row r="1894" spans="1:22" x14ac:dyDescent="0.25">
      <c r="A1894" s="51" t="s">
        <v>5045</v>
      </c>
      <c r="B1894" s="92" t="s">
        <v>2843</v>
      </c>
      <c r="C1894" s="77" t="s">
        <v>123</v>
      </c>
      <c r="D1894" s="78">
        <v>200150</v>
      </c>
      <c r="E1894" s="79" t="s">
        <v>600</v>
      </c>
      <c r="F1894" s="80" t="s">
        <v>125</v>
      </c>
      <c r="G1894" s="101">
        <v>367.84</v>
      </c>
      <c r="H1894" s="81">
        <v>367.84</v>
      </c>
      <c r="I1894" s="116">
        <v>3.66</v>
      </c>
      <c r="J1894" s="81">
        <v>3.06</v>
      </c>
      <c r="K1894" s="116">
        <v>1.24</v>
      </c>
      <c r="L1894" s="81">
        <v>1.03</v>
      </c>
      <c r="M1894" s="81">
        <f>TRUNC(((J1894*G1894)+(L1894*G1894)),2)</f>
        <v>1504.46</v>
      </c>
      <c r="N1894" s="81">
        <f>TRUNC(((J1894*H1894)+(L1894*H1894)),2)</f>
        <v>1504.46</v>
      </c>
      <c r="O1894" s="38"/>
      <c r="P1894" s="81">
        <v>3.66</v>
      </c>
      <c r="Q1894" s="81">
        <v>1.24</v>
      </c>
      <c r="R1894" s="81">
        <v>1802.41</v>
      </c>
      <c r="S1894" s="81">
        <v>1802.41</v>
      </c>
      <c r="T1894" s="64">
        <f t="shared" si="227"/>
        <v>-297.95000000000005</v>
      </c>
      <c r="U1894" s="81">
        <f t="shared" si="228"/>
        <v>1125.5899999999999</v>
      </c>
      <c r="V1894" s="81">
        <f t="shared" si="229"/>
        <v>378.87</v>
      </c>
    </row>
    <row r="1895" spans="1:22" x14ac:dyDescent="0.25">
      <c r="A1895" s="51" t="s">
        <v>5046</v>
      </c>
      <c r="B1895" s="92" t="s">
        <v>2844</v>
      </c>
      <c r="C1895" s="77" t="s">
        <v>123</v>
      </c>
      <c r="D1895" s="78">
        <v>200403</v>
      </c>
      <c r="E1895" s="79" t="s">
        <v>604</v>
      </c>
      <c r="F1895" s="80" t="s">
        <v>125</v>
      </c>
      <c r="G1895" s="101">
        <v>155.19999999999999</v>
      </c>
      <c r="H1895" s="81">
        <v>155.19999999999999</v>
      </c>
      <c r="I1895" s="116">
        <v>2.91</v>
      </c>
      <c r="J1895" s="81">
        <v>2.4300000000000002</v>
      </c>
      <c r="K1895" s="116">
        <v>15.13</v>
      </c>
      <c r="L1895" s="81">
        <v>12.65</v>
      </c>
      <c r="M1895" s="81">
        <f>TRUNC(((J1895*G1895)+(L1895*G1895)),2)</f>
        <v>2340.41</v>
      </c>
      <c r="N1895" s="81">
        <f>TRUNC(((J1895*H1895)+(L1895*H1895)),2)</f>
        <v>2340.41</v>
      </c>
      <c r="O1895" s="38"/>
      <c r="P1895" s="81">
        <v>2.91</v>
      </c>
      <c r="Q1895" s="81">
        <v>15.13</v>
      </c>
      <c r="R1895" s="81">
        <v>2799.8</v>
      </c>
      <c r="S1895" s="81">
        <v>2799.8</v>
      </c>
      <c r="T1895" s="64">
        <f t="shared" si="227"/>
        <v>-459.39000000000033</v>
      </c>
      <c r="U1895" s="81">
        <f t="shared" si="228"/>
        <v>377.13</v>
      </c>
      <c r="V1895" s="81">
        <f t="shared" si="229"/>
        <v>1963.28</v>
      </c>
    </row>
    <row r="1896" spans="1:22" x14ac:dyDescent="0.25">
      <c r="A1896" s="51" t="s">
        <v>5047</v>
      </c>
      <c r="B1896" s="92" t="s">
        <v>2845</v>
      </c>
      <c r="C1896" s="77" t="s">
        <v>123</v>
      </c>
      <c r="D1896" s="78">
        <v>200201</v>
      </c>
      <c r="E1896" s="79" t="s">
        <v>602</v>
      </c>
      <c r="F1896" s="80" t="s">
        <v>125</v>
      </c>
      <c r="G1896" s="101">
        <v>212.64</v>
      </c>
      <c r="H1896" s="81">
        <v>212.64</v>
      </c>
      <c r="I1896" s="116">
        <v>9.34</v>
      </c>
      <c r="J1896" s="81">
        <v>7.8</v>
      </c>
      <c r="K1896" s="116">
        <v>13.87</v>
      </c>
      <c r="L1896" s="81">
        <v>11.59</v>
      </c>
      <c r="M1896" s="81">
        <f>TRUNC(((J1896*G1896)+(L1896*G1896)),2)</f>
        <v>4123.08</v>
      </c>
      <c r="N1896" s="81">
        <f>TRUNC(((J1896*H1896)+(L1896*H1896)),2)</f>
        <v>4123.08</v>
      </c>
      <c r="O1896" s="38"/>
      <c r="P1896" s="81">
        <v>9.34</v>
      </c>
      <c r="Q1896" s="81">
        <v>13.87</v>
      </c>
      <c r="R1896" s="81">
        <v>4935.37</v>
      </c>
      <c r="S1896" s="81">
        <v>4935.37</v>
      </c>
      <c r="T1896" s="64">
        <f t="shared" si="227"/>
        <v>-812.29</v>
      </c>
      <c r="U1896" s="81">
        <f t="shared" si="228"/>
        <v>1658.59</v>
      </c>
      <c r="V1896" s="81">
        <f t="shared" si="229"/>
        <v>2464.4899999999998</v>
      </c>
    </row>
    <row r="1897" spans="1:22" x14ac:dyDescent="0.25">
      <c r="A1897" s="51" t="s">
        <v>5048</v>
      </c>
      <c r="B1897" s="92" t="s">
        <v>2846</v>
      </c>
      <c r="C1897" s="77" t="s">
        <v>123</v>
      </c>
      <c r="D1897" s="78">
        <v>201302</v>
      </c>
      <c r="E1897" s="79" t="s">
        <v>1189</v>
      </c>
      <c r="F1897" s="80" t="s">
        <v>125</v>
      </c>
      <c r="G1897" s="101">
        <v>212.64</v>
      </c>
      <c r="H1897" s="81">
        <v>212.64</v>
      </c>
      <c r="I1897" s="116">
        <v>59.06</v>
      </c>
      <c r="J1897" s="81">
        <v>49.38</v>
      </c>
      <c r="K1897" s="116">
        <v>25.61</v>
      </c>
      <c r="L1897" s="81">
        <v>21.41</v>
      </c>
      <c r="M1897" s="81">
        <f>TRUNC(((J1897*G1897)+(L1897*G1897)),2)</f>
        <v>15052.78</v>
      </c>
      <c r="N1897" s="81">
        <f>TRUNC(((J1897*H1897)+(L1897*H1897)),2)</f>
        <v>15052.78</v>
      </c>
      <c r="O1897" s="38"/>
      <c r="P1897" s="81">
        <v>59.06</v>
      </c>
      <c r="Q1897" s="81">
        <v>25.61</v>
      </c>
      <c r="R1897" s="81">
        <v>18004.22</v>
      </c>
      <c r="S1897" s="81">
        <v>18004.22</v>
      </c>
      <c r="T1897" s="64">
        <f t="shared" si="227"/>
        <v>-2951.4400000000005</v>
      </c>
      <c r="U1897" s="81">
        <f t="shared" si="228"/>
        <v>10500.16</v>
      </c>
      <c r="V1897" s="81">
        <f t="shared" si="229"/>
        <v>4552.62</v>
      </c>
    </row>
    <row r="1898" spans="1:22" x14ac:dyDescent="0.25">
      <c r="A1898" s="51" t="s">
        <v>5049</v>
      </c>
      <c r="B1898" s="91" t="s">
        <v>2847</v>
      </c>
      <c r="C1898" s="95"/>
      <c r="D1898" s="95"/>
      <c r="E1898" s="74" t="s">
        <v>68</v>
      </c>
      <c r="F1898" s="95"/>
      <c r="G1898" s="100"/>
      <c r="H1898" s="75"/>
      <c r="I1898" s="115"/>
      <c r="J1898" s="75"/>
      <c r="K1898" s="115"/>
      <c r="L1898" s="75"/>
      <c r="M1898" s="76">
        <f>SUM(M1899:M1900)</f>
        <v>1438.34</v>
      </c>
      <c r="N1898" s="76">
        <f>SUM(N1899:N1900)</f>
        <v>1438.34</v>
      </c>
      <c r="O1898" s="38"/>
      <c r="P1898" s="75"/>
      <c r="Q1898" s="75"/>
      <c r="R1898" s="76">
        <v>1720.39</v>
      </c>
      <c r="S1898" s="76">
        <v>1720.39</v>
      </c>
      <c r="T1898" s="64">
        <f t="shared" si="227"/>
        <v>-282.05000000000018</v>
      </c>
      <c r="U1898" s="81">
        <f t="shared" si="228"/>
        <v>0</v>
      </c>
      <c r="V1898" s="81">
        <f t="shared" si="229"/>
        <v>0</v>
      </c>
    </row>
    <row r="1899" spans="1:22" x14ac:dyDescent="0.25">
      <c r="A1899" s="51" t="s">
        <v>5050</v>
      </c>
      <c r="B1899" s="92" t="s">
        <v>2848</v>
      </c>
      <c r="C1899" s="77" t="s">
        <v>123</v>
      </c>
      <c r="D1899" s="78">
        <v>210498</v>
      </c>
      <c r="E1899" s="79" t="s">
        <v>2522</v>
      </c>
      <c r="F1899" s="80" t="s">
        <v>125</v>
      </c>
      <c r="G1899" s="101">
        <v>23.66</v>
      </c>
      <c r="H1899" s="81">
        <v>23.66</v>
      </c>
      <c r="I1899" s="116">
        <v>56.25</v>
      </c>
      <c r="J1899" s="81">
        <v>47.03</v>
      </c>
      <c r="K1899" s="116">
        <v>12.93</v>
      </c>
      <c r="L1899" s="81">
        <v>10.81</v>
      </c>
      <c r="M1899" s="81">
        <f>TRUNC(((J1899*G1899)+(L1899*G1899)),2)</f>
        <v>1368.49</v>
      </c>
      <c r="N1899" s="81">
        <f>TRUNC(((J1899*H1899)+(L1899*H1899)),2)</f>
        <v>1368.49</v>
      </c>
      <c r="O1899" s="38"/>
      <c r="P1899" s="81">
        <v>56.25</v>
      </c>
      <c r="Q1899" s="81">
        <v>12.93</v>
      </c>
      <c r="R1899" s="81">
        <v>1636.79</v>
      </c>
      <c r="S1899" s="81">
        <v>1636.79</v>
      </c>
      <c r="T1899" s="64">
        <f t="shared" si="227"/>
        <v>-268.29999999999995</v>
      </c>
      <c r="U1899" s="81">
        <f t="shared" si="228"/>
        <v>1112.72</v>
      </c>
      <c r="V1899" s="81">
        <f t="shared" si="229"/>
        <v>255.76</v>
      </c>
    </row>
    <row r="1900" spans="1:22" x14ac:dyDescent="0.25">
      <c r="A1900" s="51" t="s">
        <v>5051</v>
      </c>
      <c r="B1900" s="92" t="s">
        <v>2849</v>
      </c>
      <c r="C1900" s="77" t="s">
        <v>194</v>
      </c>
      <c r="D1900" s="78">
        <v>96120</v>
      </c>
      <c r="E1900" s="79" t="s">
        <v>611</v>
      </c>
      <c r="F1900" s="80" t="s">
        <v>138</v>
      </c>
      <c r="G1900" s="101">
        <v>27.5</v>
      </c>
      <c r="H1900" s="81">
        <v>27.5</v>
      </c>
      <c r="I1900" s="116">
        <v>1.83</v>
      </c>
      <c r="J1900" s="81">
        <v>1.53</v>
      </c>
      <c r="K1900" s="116">
        <v>1.21</v>
      </c>
      <c r="L1900" s="81">
        <v>1.01</v>
      </c>
      <c r="M1900" s="81">
        <f>TRUNC(((J1900*G1900)+(L1900*G1900)),2)</f>
        <v>69.849999999999994</v>
      </c>
      <c r="N1900" s="81">
        <f>TRUNC(((J1900*H1900)+(L1900*H1900)),2)</f>
        <v>69.849999999999994</v>
      </c>
      <c r="O1900" s="38"/>
      <c r="P1900" s="81">
        <v>1.83</v>
      </c>
      <c r="Q1900" s="81">
        <v>1.21</v>
      </c>
      <c r="R1900" s="81">
        <v>83.6</v>
      </c>
      <c r="S1900" s="81">
        <v>83.6</v>
      </c>
      <c r="T1900" s="64">
        <f t="shared" si="227"/>
        <v>-13.75</v>
      </c>
      <c r="U1900" s="81">
        <f t="shared" si="228"/>
        <v>42.07</v>
      </c>
      <c r="V1900" s="81">
        <f t="shared" si="229"/>
        <v>27.77</v>
      </c>
    </row>
    <row r="1901" spans="1:22" x14ac:dyDescent="0.25">
      <c r="A1901" s="51" t="s">
        <v>5052</v>
      </c>
      <c r="B1901" s="91" t="s">
        <v>2850</v>
      </c>
      <c r="C1901" s="95"/>
      <c r="D1901" s="95"/>
      <c r="E1901" s="74" t="s">
        <v>70</v>
      </c>
      <c r="F1901" s="95"/>
      <c r="G1901" s="100"/>
      <c r="H1901" s="75"/>
      <c r="I1901" s="115"/>
      <c r="J1901" s="75"/>
      <c r="K1901" s="115"/>
      <c r="L1901" s="75"/>
      <c r="M1901" s="76">
        <f>SUM(M1902:M1905)</f>
        <v>5522.11</v>
      </c>
      <c r="N1901" s="76">
        <f>SUM(N1902:N1905)</f>
        <v>5522.11</v>
      </c>
      <c r="O1901" s="38"/>
      <c r="P1901" s="75"/>
      <c r="Q1901" s="75"/>
      <c r="R1901" s="76">
        <v>6605.96</v>
      </c>
      <c r="S1901" s="76">
        <v>6605.96</v>
      </c>
      <c r="T1901" s="64">
        <f t="shared" si="227"/>
        <v>-1083.8500000000004</v>
      </c>
      <c r="U1901" s="81">
        <f t="shared" si="228"/>
        <v>0</v>
      </c>
      <c r="V1901" s="81">
        <f t="shared" si="229"/>
        <v>0</v>
      </c>
    </row>
    <row r="1902" spans="1:22" x14ac:dyDescent="0.3">
      <c r="A1902" s="51" t="s">
        <v>5053</v>
      </c>
      <c r="B1902" s="92" t="s">
        <v>2851</v>
      </c>
      <c r="C1902" s="77" t="s">
        <v>123</v>
      </c>
      <c r="D1902" s="78">
        <v>220101</v>
      </c>
      <c r="E1902" s="79" t="s">
        <v>616</v>
      </c>
      <c r="F1902" s="80" t="s">
        <v>125</v>
      </c>
      <c r="G1902" s="101">
        <v>44.68</v>
      </c>
      <c r="H1902" s="81">
        <v>44.68</v>
      </c>
      <c r="I1902" s="116">
        <v>26.78</v>
      </c>
      <c r="J1902" s="81">
        <v>22.39</v>
      </c>
      <c r="K1902" s="116">
        <v>11.05</v>
      </c>
      <c r="L1902" s="81">
        <v>9.23</v>
      </c>
      <c r="M1902" s="81">
        <f>TRUNC(((J1902*G1902)+(L1902*G1902)),2)</f>
        <v>1412.78</v>
      </c>
      <c r="N1902" s="81">
        <f>TRUNC(((J1902*H1902)+(L1902*H1902)),2)</f>
        <v>1412.78</v>
      </c>
      <c r="O1902" s="48"/>
      <c r="P1902" s="81">
        <v>26.78</v>
      </c>
      <c r="Q1902" s="81">
        <v>11.05</v>
      </c>
      <c r="R1902" s="81">
        <v>1690.24</v>
      </c>
      <c r="S1902" s="81">
        <v>1690.24</v>
      </c>
      <c r="T1902" s="64">
        <f t="shared" si="227"/>
        <v>-277.46000000000004</v>
      </c>
      <c r="U1902" s="81">
        <f t="shared" si="228"/>
        <v>1000.38</v>
      </c>
      <c r="V1902" s="81">
        <f t="shared" si="229"/>
        <v>412.39</v>
      </c>
    </row>
    <row r="1903" spans="1:22" ht="24" x14ac:dyDescent="0.3">
      <c r="A1903" s="51" t="s">
        <v>5054</v>
      </c>
      <c r="B1903" s="92" t="s">
        <v>2852</v>
      </c>
      <c r="C1903" s="77" t="s">
        <v>274</v>
      </c>
      <c r="D1903" s="86" t="s">
        <v>618</v>
      </c>
      <c r="E1903" s="82" t="s">
        <v>3080</v>
      </c>
      <c r="F1903" s="80" t="s">
        <v>125</v>
      </c>
      <c r="G1903" s="101">
        <v>44.68</v>
      </c>
      <c r="H1903" s="81">
        <v>44.68</v>
      </c>
      <c r="I1903" s="116">
        <v>68.959999999999994</v>
      </c>
      <c r="J1903" s="81">
        <v>57.65</v>
      </c>
      <c r="K1903" s="116">
        <v>21.88</v>
      </c>
      <c r="L1903" s="81">
        <v>18.29</v>
      </c>
      <c r="M1903" s="81">
        <f>TRUNC(((J1903*G1903)+(L1903*G1903)),2)</f>
        <v>3392.99</v>
      </c>
      <c r="N1903" s="81">
        <f>TRUNC(((J1903*H1903)+(L1903*H1903)),2)</f>
        <v>3392.99</v>
      </c>
      <c r="O1903" s="48"/>
      <c r="P1903" s="81">
        <v>68.959999999999994</v>
      </c>
      <c r="Q1903" s="81">
        <v>21.88</v>
      </c>
      <c r="R1903" s="81">
        <v>4058.73</v>
      </c>
      <c r="S1903" s="81">
        <v>4058.73</v>
      </c>
      <c r="T1903" s="64">
        <f t="shared" si="227"/>
        <v>-665.74000000000024</v>
      </c>
      <c r="U1903" s="81">
        <f t="shared" si="228"/>
        <v>2575.8000000000002</v>
      </c>
      <c r="V1903" s="81">
        <f t="shared" si="229"/>
        <v>817.19</v>
      </c>
    </row>
    <row r="1904" spans="1:22" x14ac:dyDescent="0.25">
      <c r="A1904" s="51" t="s">
        <v>5055</v>
      </c>
      <c r="B1904" s="92" t="s">
        <v>2853</v>
      </c>
      <c r="C1904" s="77" t="s">
        <v>274</v>
      </c>
      <c r="D1904" s="86" t="s">
        <v>620</v>
      </c>
      <c r="E1904" s="79" t="s">
        <v>621</v>
      </c>
      <c r="F1904" s="80" t="s">
        <v>138</v>
      </c>
      <c r="G1904" s="101">
        <v>18.21</v>
      </c>
      <c r="H1904" s="81">
        <v>18.21</v>
      </c>
      <c r="I1904" s="116">
        <v>19.36</v>
      </c>
      <c r="J1904" s="81">
        <v>16.18</v>
      </c>
      <c r="K1904" s="116">
        <v>0.35</v>
      </c>
      <c r="L1904" s="81">
        <v>0.28999999999999998</v>
      </c>
      <c r="M1904" s="81">
        <f>TRUNC(((J1904*G1904)+(L1904*G1904)),2)</f>
        <v>299.91000000000003</v>
      </c>
      <c r="N1904" s="81">
        <f>TRUNC(((J1904*H1904)+(L1904*H1904)),2)</f>
        <v>299.91000000000003</v>
      </c>
      <c r="O1904" s="38"/>
      <c r="P1904" s="81">
        <v>19.36</v>
      </c>
      <c r="Q1904" s="81">
        <v>0.35</v>
      </c>
      <c r="R1904" s="81">
        <v>358.91</v>
      </c>
      <c r="S1904" s="81">
        <v>358.91</v>
      </c>
      <c r="T1904" s="64">
        <f t="shared" si="227"/>
        <v>-59</v>
      </c>
      <c r="U1904" s="81">
        <f t="shared" si="228"/>
        <v>294.63</v>
      </c>
      <c r="V1904" s="81">
        <f t="shared" si="229"/>
        <v>5.28</v>
      </c>
    </row>
    <row r="1905" spans="1:22" ht="24" x14ac:dyDescent="0.3">
      <c r="A1905" s="51" t="s">
        <v>5056</v>
      </c>
      <c r="B1905" s="92" t="s">
        <v>2854</v>
      </c>
      <c r="C1905" s="77" t="s">
        <v>123</v>
      </c>
      <c r="D1905" s="78">
        <v>220100</v>
      </c>
      <c r="E1905" s="82" t="s">
        <v>3081</v>
      </c>
      <c r="F1905" s="80" t="s">
        <v>125</v>
      </c>
      <c r="G1905" s="101">
        <v>5.71</v>
      </c>
      <c r="H1905" s="81">
        <v>5.71</v>
      </c>
      <c r="I1905" s="116">
        <v>47.88</v>
      </c>
      <c r="J1905" s="81">
        <v>40.03</v>
      </c>
      <c r="K1905" s="116">
        <v>39.35</v>
      </c>
      <c r="L1905" s="81">
        <v>32.9</v>
      </c>
      <c r="M1905" s="81">
        <f>TRUNC(((J1905*G1905)+(L1905*G1905)),2)</f>
        <v>416.43</v>
      </c>
      <c r="N1905" s="81">
        <f>TRUNC(((J1905*H1905)+(L1905*H1905)),2)</f>
        <v>416.43</v>
      </c>
      <c r="O1905" s="48"/>
      <c r="P1905" s="81">
        <v>47.88</v>
      </c>
      <c r="Q1905" s="81">
        <v>39.35</v>
      </c>
      <c r="R1905" s="81">
        <v>498.08</v>
      </c>
      <c r="S1905" s="81">
        <v>498.08</v>
      </c>
      <c r="T1905" s="64">
        <f t="shared" si="227"/>
        <v>-81.649999999999977</v>
      </c>
      <c r="U1905" s="81">
        <f t="shared" si="228"/>
        <v>228.57</v>
      </c>
      <c r="V1905" s="81">
        <f t="shared" si="229"/>
        <v>187.85</v>
      </c>
    </row>
    <row r="1906" spans="1:22" x14ac:dyDescent="0.25">
      <c r="A1906" s="51" t="s">
        <v>5057</v>
      </c>
      <c r="B1906" s="91" t="s">
        <v>2855</v>
      </c>
      <c r="C1906" s="95"/>
      <c r="D1906" s="95"/>
      <c r="E1906" s="74" t="s">
        <v>72</v>
      </c>
      <c r="F1906" s="95"/>
      <c r="G1906" s="100"/>
      <c r="H1906" s="75"/>
      <c r="I1906" s="115"/>
      <c r="J1906" s="75"/>
      <c r="K1906" s="115"/>
      <c r="L1906" s="75"/>
      <c r="M1906" s="76">
        <f>SUM(M1907:M1908)</f>
        <v>611.37</v>
      </c>
      <c r="N1906" s="76">
        <f>SUM(N1907:N1908)</f>
        <v>611.37</v>
      </c>
      <c r="O1906" s="38"/>
      <c r="P1906" s="75"/>
      <c r="Q1906" s="75"/>
      <c r="R1906" s="76">
        <v>731.28</v>
      </c>
      <c r="S1906" s="76">
        <v>731.28</v>
      </c>
      <c r="T1906" s="64">
        <f t="shared" si="227"/>
        <v>-119.90999999999997</v>
      </c>
      <c r="U1906" s="81">
        <f t="shared" si="228"/>
        <v>0</v>
      </c>
      <c r="V1906" s="81">
        <f t="shared" si="229"/>
        <v>0</v>
      </c>
    </row>
    <row r="1907" spans="1:22" x14ac:dyDescent="0.25">
      <c r="A1907" s="51" t="s">
        <v>5058</v>
      </c>
      <c r="B1907" s="92" t="s">
        <v>2856</v>
      </c>
      <c r="C1907" s="77" t="s">
        <v>123</v>
      </c>
      <c r="D1907" s="78">
        <v>230174</v>
      </c>
      <c r="E1907" s="79" t="s">
        <v>1201</v>
      </c>
      <c r="F1907" s="80" t="s">
        <v>120</v>
      </c>
      <c r="G1907" s="101">
        <v>3</v>
      </c>
      <c r="H1907" s="81">
        <v>3</v>
      </c>
      <c r="I1907" s="116">
        <v>88.82</v>
      </c>
      <c r="J1907" s="81">
        <v>74.260000000000005</v>
      </c>
      <c r="K1907" s="116">
        <v>13.08</v>
      </c>
      <c r="L1907" s="81">
        <v>10.93</v>
      </c>
      <c r="M1907" s="81">
        <f>TRUNC(((J1907*G1907)+(L1907*G1907)),2)</f>
        <v>255.57</v>
      </c>
      <c r="N1907" s="81">
        <f>TRUNC(((J1907*H1907)+(L1907*H1907)),2)</f>
        <v>255.57</v>
      </c>
      <c r="O1907" s="38"/>
      <c r="P1907" s="81">
        <v>88.82</v>
      </c>
      <c r="Q1907" s="81">
        <v>13.08</v>
      </c>
      <c r="R1907" s="81">
        <v>305.7</v>
      </c>
      <c r="S1907" s="81">
        <v>305.7</v>
      </c>
      <c r="T1907" s="64">
        <f t="shared" si="227"/>
        <v>-50.129999999999995</v>
      </c>
      <c r="U1907" s="81">
        <f t="shared" si="228"/>
        <v>222.78</v>
      </c>
      <c r="V1907" s="81">
        <f t="shared" si="229"/>
        <v>32.79</v>
      </c>
    </row>
    <row r="1908" spans="1:22" x14ac:dyDescent="0.25">
      <c r="A1908" s="51" t="s">
        <v>5059</v>
      </c>
      <c r="B1908" s="92" t="s">
        <v>2857</v>
      </c>
      <c r="C1908" s="77" t="s">
        <v>123</v>
      </c>
      <c r="D1908" s="78">
        <v>230176</v>
      </c>
      <c r="E1908" s="79" t="s">
        <v>1203</v>
      </c>
      <c r="F1908" s="80" t="s">
        <v>120</v>
      </c>
      <c r="G1908" s="101">
        <v>3</v>
      </c>
      <c r="H1908" s="81">
        <v>3</v>
      </c>
      <c r="I1908" s="116">
        <v>128.78</v>
      </c>
      <c r="J1908" s="81">
        <v>107.67</v>
      </c>
      <c r="K1908" s="116">
        <v>13.08</v>
      </c>
      <c r="L1908" s="81">
        <v>10.93</v>
      </c>
      <c r="M1908" s="81">
        <f>TRUNC(((J1908*G1908)+(L1908*G1908)),2)</f>
        <v>355.8</v>
      </c>
      <c r="N1908" s="81">
        <f>TRUNC(((J1908*H1908)+(L1908*H1908)),2)</f>
        <v>355.8</v>
      </c>
      <c r="O1908" s="38"/>
      <c r="P1908" s="81">
        <v>128.78</v>
      </c>
      <c r="Q1908" s="81">
        <v>13.08</v>
      </c>
      <c r="R1908" s="81">
        <v>425.58</v>
      </c>
      <c r="S1908" s="81">
        <v>425.58</v>
      </c>
      <c r="T1908" s="64">
        <f t="shared" si="227"/>
        <v>-69.779999999999973</v>
      </c>
      <c r="U1908" s="81">
        <f t="shared" si="228"/>
        <v>323.01</v>
      </c>
      <c r="V1908" s="81">
        <f t="shared" si="229"/>
        <v>32.79</v>
      </c>
    </row>
    <row r="1909" spans="1:22" x14ac:dyDescent="0.25">
      <c r="A1909" s="51" t="s">
        <v>5060</v>
      </c>
      <c r="B1909" s="91" t="s">
        <v>2858</v>
      </c>
      <c r="C1909" s="95"/>
      <c r="D1909" s="95"/>
      <c r="E1909" s="74" t="s">
        <v>78</v>
      </c>
      <c r="F1909" s="95"/>
      <c r="G1909" s="100"/>
      <c r="H1909" s="75"/>
      <c r="I1909" s="115"/>
      <c r="J1909" s="75"/>
      <c r="K1909" s="115"/>
      <c r="L1909" s="75"/>
      <c r="M1909" s="76">
        <f>M1910+M1912+M1914+M1917+M1919+M1923</f>
        <v>5483.73</v>
      </c>
      <c r="N1909" s="76">
        <f>N1910+N1912+N1914+N1917+N1919+N1923</f>
        <v>5483.73</v>
      </c>
      <c r="O1909" s="38"/>
      <c r="P1909" s="75"/>
      <c r="Q1909" s="75"/>
      <c r="R1909" s="76">
        <v>6562.98</v>
      </c>
      <c r="S1909" s="76">
        <v>6562.98</v>
      </c>
      <c r="T1909" s="64">
        <f t="shared" si="227"/>
        <v>-1079.25</v>
      </c>
      <c r="U1909" s="81">
        <f t="shared" si="228"/>
        <v>0</v>
      </c>
      <c r="V1909" s="81">
        <f t="shared" si="229"/>
        <v>0</v>
      </c>
    </row>
    <row r="1910" spans="1:22" x14ac:dyDescent="0.25">
      <c r="A1910" s="51" t="s">
        <v>5061</v>
      </c>
      <c r="B1910" s="93" t="s">
        <v>2859</v>
      </c>
      <c r="C1910" s="97"/>
      <c r="D1910" s="97"/>
      <c r="E1910" s="83" t="s">
        <v>2860</v>
      </c>
      <c r="F1910" s="97"/>
      <c r="G1910" s="102"/>
      <c r="H1910" s="84"/>
      <c r="I1910" s="115"/>
      <c r="J1910" s="84"/>
      <c r="K1910" s="115"/>
      <c r="L1910" s="84"/>
      <c r="M1910" s="85">
        <f>M1911</f>
        <v>556.52</v>
      </c>
      <c r="N1910" s="85">
        <f>N1911</f>
        <v>556.52</v>
      </c>
      <c r="O1910" s="38"/>
      <c r="P1910" s="84"/>
      <c r="Q1910" s="84"/>
      <c r="R1910" s="85">
        <v>666.26</v>
      </c>
      <c r="S1910" s="85">
        <v>666.26</v>
      </c>
      <c r="T1910" s="64">
        <f t="shared" si="227"/>
        <v>-109.74000000000001</v>
      </c>
      <c r="U1910" s="81">
        <f t="shared" si="228"/>
        <v>0</v>
      </c>
      <c r="V1910" s="81">
        <f t="shared" si="229"/>
        <v>0</v>
      </c>
    </row>
    <row r="1911" spans="1:22" x14ac:dyDescent="0.25">
      <c r="A1911" s="51" t="s">
        <v>5062</v>
      </c>
      <c r="B1911" s="92" t="s">
        <v>2861</v>
      </c>
      <c r="C1911" s="77" t="s">
        <v>123</v>
      </c>
      <c r="D1911" s="78">
        <v>261609</v>
      </c>
      <c r="E1911" s="79" t="s">
        <v>664</v>
      </c>
      <c r="F1911" s="80" t="s">
        <v>125</v>
      </c>
      <c r="G1911" s="101">
        <v>48.99</v>
      </c>
      <c r="H1911" s="81">
        <v>48.99</v>
      </c>
      <c r="I1911" s="116">
        <v>9.65</v>
      </c>
      <c r="J1911" s="81">
        <v>8.06</v>
      </c>
      <c r="K1911" s="116">
        <v>3.95</v>
      </c>
      <c r="L1911" s="81">
        <v>3.3</v>
      </c>
      <c r="M1911" s="81">
        <f>TRUNC(((J1911*G1911)+(L1911*G1911)),2)</f>
        <v>556.52</v>
      </c>
      <c r="N1911" s="81">
        <f>TRUNC(((J1911*H1911)+(L1911*H1911)),2)</f>
        <v>556.52</v>
      </c>
      <c r="O1911" s="38"/>
      <c r="P1911" s="81">
        <v>9.65</v>
      </c>
      <c r="Q1911" s="81">
        <v>3.95</v>
      </c>
      <c r="R1911" s="81">
        <v>666.26</v>
      </c>
      <c r="S1911" s="81">
        <v>666.26</v>
      </c>
      <c r="T1911" s="64">
        <f t="shared" si="227"/>
        <v>-109.74000000000001</v>
      </c>
      <c r="U1911" s="81">
        <f t="shared" si="228"/>
        <v>394.85</v>
      </c>
      <c r="V1911" s="81">
        <f t="shared" si="229"/>
        <v>161.66</v>
      </c>
    </row>
    <row r="1912" spans="1:22" x14ac:dyDescent="0.25">
      <c r="A1912" s="51" t="s">
        <v>5063</v>
      </c>
      <c r="B1912" s="93" t="s">
        <v>2862</v>
      </c>
      <c r="C1912" s="97"/>
      <c r="D1912" s="97"/>
      <c r="E1912" s="83" t="s">
        <v>1221</v>
      </c>
      <c r="F1912" s="97"/>
      <c r="G1912" s="102"/>
      <c r="H1912" s="84"/>
      <c r="I1912" s="115"/>
      <c r="J1912" s="84"/>
      <c r="K1912" s="115"/>
      <c r="L1912" s="84"/>
      <c r="M1912" s="85">
        <f>M1913</f>
        <v>2476.58</v>
      </c>
      <c r="N1912" s="85">
        <f>N1913</f>
        <v>2476.58</v>
      </c>
      <c r="O1912" s="38"/>
      <c r="P1912" s="84"/>
      <c r="Q1912" s="84"/>
      <c r="R1912" s="85">
        <v>2963.58</v>
      </c>
      <c r="S1912" s="85">
        <v>2963.58</v>
      </c>
      <c r="T1912" s="64">
        <f t="shared" si="227"/>
        <v>-487</v>
      </c>
      <c r="U1912" s="81">
        <f t="shared" si="228"/>
        <v>0</v>
      </c>
      <c r="V1912" s="81">
        <f t="shared" si="229"/>
        <v>0</v>
      </c>
    </row>
    <row r="1913" spans="1:22" x14ac:dyDescent="0.3">
      <c r="A1913" s="51" t="s">
        <v>5064</v>
      </c>
      <c r="B1913" s="92" t="s">
        <v>2863</v>
      </c>
      <c r="C1913" s="77" t="s">
        <v>123</v>
      </c>
      <c r="D1913" s="78">
        <v>261602</v>
      </c>
      <c r="E1913" s="79" t="s">
        <v>181</v>
      </c>
      <c r="F1913" s="80" t="s">
        <v>125</v>
      </c>
      <c r="G1913" s="101">
        <v>112.47</v>
      </c>
      <c r="H1913" s="81">
        <v>112.47</v>
      </c>
      <c r="I1913" s="116">
        <v>11.48</v>
      </c>
      <c r="J1913" s="81">
        <v>9.59</v>
      </c>
      <c r="K1913" s="116">
        <v>14.87</v>
      </c>
      <c r="L1913" s="81">
        <v>12.43</v>
      </c>
      <c r="M1913" s="81">
        <f>TRUNC(((J1913*G1913)+(L1913*G1913)),2)</f>
        <v>2476.58</v>
      </c>
      <c r="N1913" s="81">
        <f>TRUNC(((J1913*H1913)+(L1913*H1913)),2)</f>
        <v>2476.58</v>
      </c>
      <c r="O1913" s="48"/>
      <c r="P1913" s="81">
        <v>11.48</v>
      </c>
      <c r="Q1913" s="81">
        <v>14.87</v>
      </c>
      <c r="R1913" s="81">
        <v>2963.58</v>
      </c>
      <c r="S1913" s="81">
        <v>2963.58</v>
      </c>
      <c r="T1913" s="64">
        <f t="shared" si="227"/>
        <v>-487</v>
      </c>
      <c r="U1913" s="81">
        <f t="shared" si="228"/>
        <v>1078.58</v>
      </c>
      <c r="V1913" s="81">
        <f t="shared" si="229"/>
        <v>1398</v>
      </c>
    </row>
    <row r="1914" spans="1:22" x14ac:dyDescent="0.25">
      <c r="A1914" s="51" t="s">
        <v>5065</v>
      </c>
      <c r="B1914" s="93" t="s">
        <v>2864</v>
      </c>
      <c r="C1914" s="97"/>
      <c r="D1914" s="97"/>
      <c r="E1914" s="83" t="s">
        <v>2543</v>
      </c>
      <c r="F1914" s="97"/>
      <c r="G1914" s="102"/>
      <c r="H1914" s="84"/>
      <c r="I1914" s="115"/>
      <c r="J1914" s="84"/>
      <c r="K1914" s="115"/>
      <c r="L1914" s="84"/>
      <c r="M1914" s="85">
        <f>SUM(M1915:M1916)</f>
        <v>422.8</v>
      </c>
      <c r="N1914" s="85">
        <f>SUM(N1915:N1916)</f>
        <v>422.8</v>
      </c>
      <c r="O1914" s="38"/>
      <c r="P1914" s="84"/>
      <c r="Q1914" s="84"/>
      <c r="R1914" s="85">
        <v>506.07</v>
      </c>
      <c r="S1914" s="85">
        <v>506.07</v>
      </c>
      <c r="T1914" s="64">
        <f t="shared" si="227"/>
        <v>-83.269999999999982</v>
      </c>
      <c r="U1914" s="81">
        <f t="shared" si="228"/>
        <v>0</v>
      </c>
      <c r="V1914" s="81">
        <f t="shared" si="229"/>
        <v>0</v>
      </c>
    </row>
    <row r="1915" spans="1:22" x14ac:dyDescent="0.25">
      <c r="A1915" s="51" t="s">
        <v>5066</v>
      </c>
      <c r="B1915" s="92" t="s">
        <v>2865</v>
      </c>
      <c r="C1915" s="77" t="s">
        <v>123</v>
      </c>
      <c r="D1915" s="78">
        <v>261300</v>
      </c>
      <c r="E1915" s="79" t="s">
        <v>637</v>
      </c>
      <c r="F1915" s="80" t="s">
        <v>125</v>
      </c>
      <c r="G1915" s="101">
        <v>23.66</v>
      </c>
      <c r="H1915" s="81">
        <v>23.66</v>
      </c>
      <c r="I1915" s="116">
        <v>2.16</v>
      </c>
      <c r="J1915" s="81">
        <v>1.8</v>
      </c>
      <c r="K1915" s="116">
        <v>9.6999999999999993</v>
      </c>
      <c r="L1915" s="81">
        <v>8.11</v>
      </c>
      <c r="M1915" s="81">
        <f>TRUNC(((J1915*G1915)+(L1915*G1915)),2)</f>
        <v>234.47</v>
      </c>
      <c r="N1915" s="81">
        <f>TRUNC(((J1915*H1915)+(L1915*H1915)),2)</f>
        <v>234.47</v>
      </c>
      <c r="O1915" s="38"/>
      <c r="P1915" s="81">
        <v>2.16</v>
      </c>
      <c r="Q1915" s="81">
        <v>9.6999999999999993</v>
      </c>
      <c r="R1915" s="81">
        <v>280.60000000000002</v>
      </c>
      <c r="S1915" s="81">
        <v>280.60000000000002</v>
      </c>
      <c r="T1915" s="64">
        <f t="shared" si="227"/>
        <v>-46.130000000000024</v>
      </c>
      <c r="U1915" s="81">
        <f t="shared" si="228"/>
        <v>42.58</v>
      </c>
      <c r="V1915" s="81">
        <f t="shared" si="229"/>
        <v>191.88</v>
      </c>
    </row>
    <row r="1916" spans="1:22" x14ac:dyDescent="0.25">
      <c r="A1916" s="51" t="s">
        <v>5067</v>
      </c>
      <c r="B1916" s="92" t="s">
        <v>2866</v>
      </c>
      <c r="C1916" s="77" t="s">
        <v>123</v>
      </c>
      <c r="D1916" s="78">
        <v>261307</v>
      </c>
      <c r="E1916" s="79" t="s">
        <v>649</v>
      </c>
      <c r="F1916" s="80" t="s">
        <v>125</v>
      </c>
      <c r="G1916" s="101">
        <v>23.66</v>
      </c>
      <c r="H1916" s="81">
        <v>23.66</v>
      </c>
      <c r="I1916" s="116">
        <v>3.83</v>
      </c>
      <c r="J1916" s="81">
        <v>3.2</v>
      </c>
      <c r="K1916" s="116">
        <v>5.7</v>
      </c>
      <c r="L1916" s="81">
        <v>4.76</v>
      </c>
      <c r="M1916" s="81">
        <f>TRUNC(((J1916*G1916)+(L1916*G1916)),2)</f>
        <v>188.33</v>
      </c>
      <c r="N1916" s="81">
        <f>TRUNC(((J1916*H1916)+(L1916*H1916)),2)</f>
        <v>188.33</v>
      </c>
      <c r="O1916" s="38"/>
      <c r="P1916" s="81">
        <v>3.83</v>
      </c>
      <c r="Q1916" s="81">
        <v>5.7</v>
      </c>
      <c r="R1916" s="81">
        <v>225.47</v>
      </c>
      <c r="S1916" s="81">
        <v>225.47</v>
      </c>
      <c r="T1916" s="64">
        <f t="shared" si="227"/>
        <v>-37.139999999999986</v>
      </c>
      <c r="U1916" s="81">
        <f t="shared" si="228"/>
        <v>75.709999999999994</v>
      </c>
      <c r="V1916" s="81">
        <f t="shared" si="229"/>
        <v>112.62</v>
      </c>
    </row>
    <row r="1917" spans="1:22" x14ac:dyDescent="0.25">
      <c r="A1917" s="51" t="s">
        <v>5068</v>
      </c>
      <c r="B1917" s="93" t="s">
        <v>2867</v>
      </c>
      <c r="C1917" s="97"/>
      <c r="D1917" s="97"/>
      <c r="E1917" s="83" t="s">
        <v>2547</v>
      </c>
      <c r="F1917" s="97"/>
      <c r="G1917" s="102"/>
      <c r="H1917" s="84"/>
      <c r="I1917" s="115"/>
      <c r="J1917" s="84"/>
      <c r="K1917" s="115"/>
      <c r="L1917" s="84"/>
      <c r="M1917" s="85">
        <f>M1918</f>
        <v>61.49</v>
      </c>
      <c r="N1917" s="85">
        <f>N1918</f>
        <v>61.49</v>
      </c>
      <c r="O1917" s="38"/>
      <c r="P1917" s="84"/>
      <c r="Q1917" s="84"/>
      <c r="R1917" s="85">
        <v>73.599999999999994</v>
      </c>
      <c r="S1917" s="85">
        <v>73.599999999999994</v>
      </c>
      <c r="T1917" s="64">
        <f t="shared" si="227"/>
        <v>-12.109999999999992</v>
      </c>
      <c r="U1917" s="81">
        <f t="shared" si="228"/>
        <v>0</v>
      </c>
      <c r="V1917" s="81">
        <f t="shared" si="229"/>
        <v>0</v>
      </c>
    </row>
    <row r="1918" spans="1:22" x14ac:dyDescent="0.25">
      <c r="A1918" s="51" t="s">
        <v>5069</v>
      </c>
      <c r="B1918" s="92" t="s">
        <v>2868</v>
      </c>
      <c r="C1918" s="77" t="s">
        <v>123</v>
      </c>
      <c r="D1918" s="78">
        <v>261703</v>
      </c>
      <c r="E1918" s="79" t="s">
        <v>657</v>
      </c>
      <c r="F1918" s="80" t="s">
        <v>125</v>
      </c>
      <c r="G1918" s="101">
        <v>5.71</v>
      </c>
      <c r="H1918" s="81">
        <v>5.71</v>
      </c>
      <c r="I1918" s="116">
        <v>3.93</v>
      </c>
      <c r="J1918" s="81">
        <v>3.28</v>
      </c>
      <c r="K1918" s="116">
        <v>8.9600000000000009</v>
      </c>
      <c r="L1918" s="81">
        <v>7.49</v>
      </c>
      <c r="M1918" s="81">
        <f>TRUNC(((J1918*G1918)+(L1918*G1918)),2)</f>
        <v>61.49</v>
      </c>
      <c r="N1918" s="81">
        <f>TRUNC(((J1918*H1918)+(L1918*H1918)),2)</f>
        <v>61.49</v>
      </c>
      <c r="O1918" s="38"/>
      <c r="P1918" s="81">
        <v>3.93</v>
      </c>
      <c r="Q1918" s="81">
        <v>8.9600000000000009</v>
      </c>
      <c r="R1918" s="81">
        <v>73.599999999999994</v>
      </c>
      <c r="S1918" s="81">
        <v>73.599999999999994</v>
      </c>
      <c r="T1918" s="64">
        <f t="shared" si="227"/>
        <v>-12.109999999999992</v>
      </c>
      <c r="U1918" s="81">
        <f t="shared" si="228"/>
        <v>18.72</v>
      </c>
      <c r="V1918" s="81">
        <f t="shared" si="229"/>
        <v>42.76</v>
      </c>
    </row>
    <row r="1919" spans="1:22" x14ac:dyDescent="0.25">
      <c r="A1919" s="51" t="s">
        <v>5070</v>
      </c>
      <c r="B1919" s="93" t="s">
        <v>2869</v>
      </c>
      <c r="C1919" s="97"/>
      <c r="D1919" s="97"/>
      <c r="E1919" s="83" t="s">
        <v>2550</v>
      </c>
      <c r="F1919" s="97"/>
      <c r="G1919" s="102"/>
      <c r="H1919" s="84"/>
      <c r="I1919" s="115"/>
      <c r="J1919" s="84"/>
      <c r="K1919" s="115"/>
      <c r="L1919" s="84"/>
      <c r="M1919" s="85">
        <f>SUM(M1920:M1922)</f>
        <v>1200.26</v>
      </c>
      <c r="N1919" s="85">
        <f>SUM(N1920:N1922)</f>
        <v>1200.26</v>
      </c>
      <c r="O1919" s="38"/>
      <c r="P1919" s="84"/>
      <c r="Q1919" s="84"/>
      <c r="R1919" s="85">
        <v>1436.49</v>
      </c>
      <c r="S1919" s="85">
        <v>1436.49</v>
      </c>
      <c r="T1919" s="64">
        <f t="shared" si="227"/>
        <v>-236.23000000000002</v>
      </c>
      <c r="U1919" s="81">
        <f t="shared" si="228"/>
        <v>0</v>
      </c>
      <c r="V1919" s="81">
        <f t="shared" si="229"/>
        <v>0</v>
      </c>
    </row>
    <row r="1920" spans="1:22" x14ac:dyDescent="0.25">
      <c r="A1920" s="51" t="s">
        <v>5071</v>
      </c>
      <c r="B1920" s="92" t="s">
        <v>2870</v>
      </c>
      <c r="C1920" s="77" t="s">
        <v>123</v>
      </c>
      <c r="D1920" s="78">
        <v>261300</v>
      </c>
      <c r="E1920" s="79" t="s">
        <v>637</v>
      </c>
      <c r="F1920" s="80" t="s">
        <v>125</v>
      </c>
      <c r="G1920" s="101">
        <v>54.62</v>
      </c>
      <c r="H1920" s="81">
        <v>54.62</v>
      </c>
      <c r="I1920" s="116">
        <v>2.16</v>
      </c>
      <c r="J1920" s="81">
        <v>1.8</v>
      </c>
      <c r="K1920" s="116">
        <v>9.6999999999999993</v>
      </c>
      <c r="L1920" s="81">
        <v>8.11</v>
      </c>
      <c r="M1920" s="81">
        <f>TRUNC(((J1920*G1920)+(L1920*G1920)),2)</f>
        <v>541.28</v>
      </c>
      <c r="N1920" s="81">
        <f>TRUNC(((J1920*H1920)+(L1920*H1920)),2)</f>
        <v>541.28</v>
      </c>
      <c r="O1920" s="38"/>
      <c r="P1920" s="81">
        <v>2.16</v>
      </c>
      <c r="Q1920" s="81">
        <v>9.6999999999999993</v>
      </c>
      <c r="R1920" s="81">
        <v>647.79</v>
      </c>
      <c r="S1920" s="81">
        <v>647.79</v>
      </c>
      <c r="T1920" s="64">
        <f t="shared" si="227"/>
        <v>-106.50999999999999</v>
      </c>
      <c r="U1920" s="81">
        <f t="shared" si="228"/>
        <v>98.31</v>
      </c>
      <c r="V1920" s="81">
        <f t="shared" si="229"/>
        <v>442.96</v>
      </c>
    </row>
    <row r="1921" spans="1:22" x14ac:dyDescent="0.25">
      <c r="A1921" s="51" t="s">
        <v>5072</v>
      </c>
      <c r="B1921" s="92" t="s">
        <v>2871</v>
      </c>
      <c r="C1921" s="77" t="s">
        <v>123</v>
      </c>
      <c r="D1921" s="78">
        <v>261550</v>
      </c>
      <c r="E1921" s="79" t="s">
        <v>639</v>
      </c>
      <c r="F1921" s="80" t="s">
        <v>125</v>
      </c>
      <c r="G1921" s="101">
        <v>27.31</v>
      </c>
      <c r="H1921" s="81">
        <v>27.31</v>
      </c>
      <c r="I1921" s="116">
        <v>7.64</v>
      </c>
      <c r="J1921" s="81">
        <v>6.38</v>
      </c>
      <c r="K1921" s="116">
        <v>8.9600000000000009</v>
      </c>
      <c r="L1921" s="81">
        <v>7.49</v>
      </c>
      <c r="M1921" s="81">
        <f>TRUNC(((J1921*G1921)+(L1921*G1921)),2)</f>
        <v>378.78</v>
      </c>
      <c r="N1921" s="81">
        <f>TRUNC(((J1921*H1921)+(L1921*H1921)),2)</f>
        <v>378.78</v>
      </c>
      <c r="O1921" s="38"/>
      <c r="P1921" s="81">
        <v>7.64</v>
      </c>
      <c r="Q1921" s="81">
        <v>8.9600000000000009</v>
      </c>
      <c r="R1921" s="81">
        <v>453.34</v>
      </c>
      <c r="S1921" s="81">
        <v>453.34</v>
      </c>
      <c r="T1921" s="64">
        <f t="shared" si="227"/>
        <v>-74.56</v>
      </c>
      <c r="U1921" s="81">
        <f t="shared" si="228"/>
        <v>174.23</v>
      </c>
      <c r="V1921" s="81">
        <f t="shared" si="229"/>
        <v>204.55</v>
      </c>
    </row>
    <row r="1922" spans="1:22" x14ac:dyDescent="0.25">
      <c r="A1922" s="51" t="s">
        <v>5073</v>
      </c>
      <c r="B1922" s="92" t="s">
        <v>2872</v>
      </c>
      <c r="C1922" s="77" t="s">
        <v>123</v>
      </c>
      <c r="D1922" s="78">
        <v>261001</v>
      </c>
      <c r="E1922" s="79" t="s">
        <v>644</v>
      </c>
      <c r="F1922" s="80" t="s">
        <v>125</v>
      </c>
      <c r="G1922" s="101">
        <v>27.31</v>
      </c>
      <c r="H1922" s="81">
        <v>27.31</v>
      </c>
      <c r="I1922" s="116">
        <v>4.3499999999999996</v>
      </c>
      <c r="J1922" s="81">
        <v>3.63</v>
      </c>
      <c r="K1922" s="116">
        <v>7.93</v>
      </c>
      <c r="L1922" s="81">
        <v>6.63</v>
      </c>
      <c r="M1922" s="81">
        <f>TRUNC(((J1922*G1922)+(L1922*G1922)),2)</f>
        <v>280.2</v>
      </c>
      <c r="N1922" s="81">
        <f>TRUNC(((J1922*H1922)+(L1922*H1922)),2)</f>
        <v>280.2</v>
      </c>
      <c r="O1922" s="38"/>
      <c r="P1922" s="81">
        <v>4.3499999999999996</v>
      </c>
      <c r="Q1922" s="81">
        <v>7.93</v>
      </c>
      <c r="R1922" s="81">
        <v>335.36</v>
      </c>
      <c r="S1922" s="81">
        <v>335.36</v>
      </c>
      <c r="T1922" s="64">
        <f t="shared" si="227"/>
        <v>-55.160000000000025</v>
      </c>
      <c r="U1922" s="81">
        <f t="shared" si="228"/>
        <v>99.13</v>
      </c>
      <c r="V1922" s="81">
        <f t="shared" si="229"/>
        <v>181.06</v>
      </c>
    </row>
    <row r="1923" spans="1:22" x14ac:dyDescent="0.25">
      <c r="A1923" s="51" t="s">
        <v>5074</v>
      </c>
      <c r="B1923" s="93" t="s">
        <v>2873</v>
      </c>
      <c r="C1923" s="97"/>
      <c r="D1923" s="97"/>
      <c r="E1923" s="83" t="s">
        <v>646</v>
      </c>
      <c r="F1923" s="97"/>
      <c r="G1923" s="102"/>
      <c r="H1923" s="84"/>
      <c r="I1923" s="115"/>
      <c r="J1923" s="84"/>
      <c r="K1923" s="115"/>
      <c r="L1923" s="84"/>
      <c r="M1923" s="85">
        <f>SUM(M1924:M1925)</f>
        <v>766.07999999999993</v>
      </c>
      <c r="N1923" s="85">
        <f>SUM(N1924:N1925)</f>
        <v>766.07999999999993</v>
      </c>
      <c r="O1923" s="38"/>
      <c r="P1923" s="84"/>
      <c r="Q1923" s="84"/>
      <c r="R1923" s="85">
        <v>916.98</v>
      </c>
      <c r="S1923" s="85">
        <v>916.98</v>
      </c>
      <c r="T1923" s="64">
        <f t="shared" si="227"/>
        <v>-150.90000000000009</v>
      </c>
      <c r="U1923" s="81">
        <f t="shared" si="228"/>
        <v>0</v>
      </c>
      <c r="V1923" s="81">
        <f t="shared" si="229"/>
        <v>0</v>
      </c>
    </row>
    <row r="1924" spans="1:22" x14ac:dyDescent="0.25">
      <c r="A1924" s="51" t="s">
        <v>5075</v>
      </c>
      <c r="B1924" s="92" t="s">
        <v>2874</v>
      </c>
      <c r="C1924" s="77" t="s">
        <v>123</v>
      </c>
      <c r="D1924" s="78">
        <v>261300</v>
      </c>
      <c r="E1924" s="79" t="s">
        <v>637</v>
      </c>
      <c r="F1924" s="80" t="s">
        <v>125</v>
      </c>
      <c r="G1924" s="101">
        <v>42.87</v>
      </c>
      <c r="H1924" s="81">
        <v>42.87</v>
      </c>
      <c r="I1924" s="116">
        <v>2.16</v>
      </c>
      <c r="J1924" s="81">
        <v>1.8</v>
      </c>
      <c r="K1924" s="116">
        <v>9.6999999999999993</v>
      </c>
      <c r="L1924" s="81">
        <v>8.11</v>
      </c>
      <c r="M1924" s="81">
        <f>TRUNC(((J1924*G1924)+(L1924*G1924)),2)</f>
        <v>424.84</v>
      </c>
      <c r="N1924" s="81">
        <f>TRUNC(((J1924*H1924)+(L1924*H1924)),2)</f>
        <v>424.84</v>
      </c>
      <c r="O1924" s="38"/>
      <c r="P1924" s="81">
        <v>2.16</v>
      </c>
      <c r="Q1924" s="81">
        <v>9.6999999999999993</v>
      </c>
      <c r="R1924" s="81">
        <v>508.43</v>
      </c>
      <c r="S1924" s="81">
        <v>508.43</v>
      </c>
      <c r="T1924" s="64">
        <f t="shared" si="227"/>
        <v>-83.590000000000032</v>
      </c>
      <c r="U1924" s="81">
        <f t="shared" si="228"/>
        <v>77.16</v>
      </c>
      <c r="V1924" s="81">
        <f t="shared" si="229"/>
        <v>347.67</v>
      </c>
    </row>
    <row r="1925" spans="1:22" x14ac:dyDescent="0.25">
      <c r="A1925" s="51" t="s">
        <v>5076</v>
      </c>
      <c r="B1925" s="92" t="s">
        <v>2875</v>
      </c>
      <c r="C1925" s="77" t="s">
        <v>123</v>
      </c>
      <c r="D1925" s="78">
        <v>261307</v>
      </c>
      <c r="E1925" s="79" t="s">
        <v>649</v>
      </c>
      <c r="F1925" s="80" t="s">
        <v>125</v>
      </c>
      <c r="G1925" s="101">
        <v>42.87</v>
      </c>
      <c r="H1925" s="81">
        <v>42.87</v>
      </c>
      <c r="I1925" s="116">
        <v>3.83</v>
      </c>
      <c r="J1925" s="81">
        <v>3.2</v>
      </c>
      <c r="K1925" s="116">
        <v>5.7</v>
      </c>
      <c r="L1925" s="81">
        <v>4.76</v>
      </c>
      <c r="M1925" s="81">
        <f>TRUNC(((J1925*G1925)+(L1925*G1925)),2)</f>
        <v>341.24</v>
      </c>
      <c r="N1925" s="81">
        <f>TRUNC(((J1925*H1925)+(L1925*H1925)),2)</f>
        <v>341.24</v>
      </c>
      <c r="O1925" s="38"/>
      <c r="P1925" s="81">
        <v>3.83</v>
      </c>
      <c r="Q1925" s="81">
        <v>5.7</v>
      </c>
      <c r="R1925" s="81">
        <v>408.55</v>
      </c>
      <c r="S1925" s="81">
        <v>408.55</v>
      </c>
      <c r="T1925" s="64">
        <f t="shared" si="227"/>
        <v>-67.31</v>
      </c>
      <c r="U1925" s="81">
        <f t="shared" si="228"/>
        <v>137.18</v>
      </c>
      <c r="V1925" s="81">
        <f t="shared" si="229"/>
        <v>204.06</v>
      </c>
    </row>
    <row r="1926" spans="1:22" x14ac:dyDescent="0.25">
      <c r="A1926" s="51" t="s">
        <v>5077</v>
      </c>
      <c r="B1926" s="91" t="s">
        <v>2876</v>
      </c>
      <c r="C1926" s="95"/>
      <c r="D1926" s="95"/>
      <c r="E1926" s="74" t="s">
        <v>80</v>
      </c>
      <c r="F1926" s="95"/>
      <c r="G1926" s="100"/>
      <c r="H1926" s="75"/>
      <c r="I1926" s="115"/>
      <c r="J1926" s="75"/>
      <c r="K1926" s="115"/>
      <c r="L1926" s="75"/>
      <c r="M1926" s="76">
        <f>SUM(M1927:M1930)</f>
        <v>55824.84</v>
      </c>
      <c r="N1926" s="76">
        <f>SUM(N1927:N1930)</f>
        <v>55824.84</v>
      </c>
      <c r="O1926" s="38"/>
      <c r="P1926" s="75"/>
      <c r="Q1926" s="75"/>
      <c r="R1926" s="76">
        <v>66768.429999999993</v>
      </c>
      <c r="S1926" s="76">
        <v>66768.429999999993</v>
      </c>
      <c r="T1926" s="64">
        <f t="shared" si="227"/>
        <v>-10943.589999999997</v>
      </c>
      <c r="U1926" s="81">
        <f t="shared" si="228"/>
        <v>0</v>
      </c>
      <c r="V1926" s="81">
        <f t="shared" si="229"/>
        <v>0</v>
      </c>
    </row>
    <row r="1927" spans="1:22" x14ac:dyDescent="0.25">
      <c r="A1927" s="51" t="s">
        <v>5078</v>
      </c>
      <c r="B1927" s="92" t="s">
        <v>2877</v>
      </c>
      <c r="C1927" s="77" t="s">
        <v>123</v>
      </c>
      <c r="D1927" s="78">
        <v>271608</v>
      </c>
      <c r="E1927" s="79" t="s">
        <v>668</v>
      </c>
      <c r="F1927" s="80" t="s">
        <v>125</v>
      </c>
      <c r="G1927" s="101">
        <v>6.05</v>
      </c>
      <c r="H1927" s="81">
        <v>6.05</v>
      </c>
      <c r="I1927" s="116">
        <v>452.58</v>
      </c>
      <c r="J1927" s="81">
        <v>378.4</v>
      </c>
      <c r="K1927" s="116">
        <v>51.41</v>
      </c>
      <c r="L1927" s="81">
        <v>42.98</v>
      </c>
      <c r="M1927" s="81">
        <f>TRUNC(((J1927*G1927)+(L1927*G1927)),2)</f>
        <v>2549.34</v>
      </c>
      <c r="N1927" s="81">
        <f>TRUNC(((J1927*H1927)+(L1927*H1927)),2)</f>
        <v>2549.34</v>
      </c>
      <c r="O1927" s="38"/>
      <c r="P1927" s="81">
        <v>452.58</v>
      </c>
      <c r="Q1927" s="81">
        <v>51.41</v>
      </c>
      <c r="R1927" s="81">
        <v>3049.13</v>
      </c>
      <c r="S1927" s="81">
        <v>3049.13</v>
      </c>
      <c r="T1927" s="64">
        <f t="shared" si="227"/>
        <v>-499.78999999999996</v>
      </c>
      <c r="U1927" s="81">
        <f t="shared" si="228"/>
        <v>2289.3200000000002</v>
      </c>
      <c r="V1927" s="81">
        <f t="shared" si="229"/>
        <v>260.02</v>
      </c>
    </row>
    <row r="1928" spans="1:22" x14ac:dyDescent="0.25">
      <c r="A1928" s="51" t="s">
        <v>5079</v>
      </c>
      <c r="B1928" s="92" t="s">
        <v>2878</v>
      </c>
      <c r="C1928" s="77" t="s">
        <v>274</v>
      </c>
      <c r="D1928" s="86" t="s">
        <v>670</v>
      </c>
      <c r="E1928" s="79" t="s">
        <v>671</v>
      </c>
      <c r="F1928" s="80" t="s">
        <v>125</v>
      </c>
      <c r="G1928" s="101">
        <v>12.11</v>
      </c>
      <c r="H1928" s="81">
        <v>12.11</v>
      </c>
      <c r="I1928" s="116">
        <v>386.78</v>
      </c>
      <c r="J1928" s="81">
        <v>323.38</v>
      </c>
      <c r="K1928" s="116">
        <v>58.65</v>
      </c>
      <c r="L1928" s="81">
        <v>49.03</v>
      </c>
      <c r="M1928" s="81">
        <f>TRUNC(((J1928*G1928)+(L1928*G1928)),2)</f>
        <v>4509.88</v>
      </c>
      <c r="N1928" s="81">
        <f>TRUNC(((J1928*H1928)+(L1928*H1928)),2)</f>
        <v>4509.88</v>
      </c>
      <c r="O1928" s="38"/>
      <c r="P1928" s="81">
        <v>386.78</v>
      </c>
      <c r="Q1928" s="81">
        <v>58.65</v>
      </c>
      <c r="R1928" s="81">
        <v>5394.15</v>
      </c>
      <c r="S1928" s="81">
        <v>5394.15</v>
      </c>
      <c r="T1928" s="64">
        <f t="shared" si="227"/>
        <v>-884.26999999999953</v>
      </c>
      <c r="U1928" s="81">
        <f t="shared" si="228"/>
        <v>3916.13</v>
      </c>
      <c r="V1928" s="81">
        <f t="shared" si="229"/>
        <v>593.75</v>
      </c>
    </row>
    <row r="1929" spans="1:22" ht="24" x14ac:dyDescent="0.3">
      <c r="A1929" s="51" t="s">
        <v>5080</v>
      </c>
      <c r="B1929" s="92" t="s">
        <v>2879</v>
      </c>
      <c r="C1929" s="77" t="s">
        <v>274</v>
      </c>
      <c r="D1929" s="86" t="s">
        <v>2576</v>
      </c>
      <c r="E1929" s="79" t="s">
        <v>2880</v>
      </c>
      <c r="F1929" s="80" t="s">
        <v>120</v>
      </c>
      <c r="G1929" s="101">
        <v>1</v>
      </c>
      <c r="H1929" s="81">
        <v>1</v>
      </c>
      <c r="I1929" s="116">
        <v>57930</v>
      </c>
      <c r="J1929" s="81">
        <v>48435.27</v>
      </c>
      <c r="K1929" s="116">
        <v>0</v>
      </c>
      <c r="L1929" s="81">
        <v>0</v>
      </c>
      <c r="M1929" s="81">
        <f>TRUNC(((J1929*G1929)+(L1929*G1929)),2)</f>
        <v>48435.27</v>
      </c>
      <c r="N1929" s="81">
        <f>TRUNC(((J1929*H1929)+(L1929*H1929)),2)</f>
        <v>48435.27</v>
      </c>
      <c r="O1929" s="48"/>
      <c r="P1929" s="81">
        <v>57930</v>
      </c>
      <c r="Q1929" s="81">
        <v>0</v>
      </c>
      <c r="R1929" s="81">
        <v>57930</v>
      </c>
      <c r="S1929" s="81">
        <v>57930</v>
      </c>
      <c r="T1929" s="64">
        <f t="shared" si="227"/>
        <v>-9494.7300000000032</v>
      </c>
      <c r="U1929" s="81">
        <f t="shared" si="228"/>
        <v>48435.27</v>
      </c>
      <c r="V1929" s="81">
        <f t="shared" si="229"/>
        <v>0</v>
      </c>
    </row>
    <row r="1930" spans="1:22" ht="24" x14ac:dyDescent="0.3">
      <c r="A1930" s="51" t="s">
        <v>5081</v>
      </c>
      <c r="B1930" s="92" t="s">
        <v>2881</v>
      </c>
      <c r="C1930" s="77" t="s">
        <v>274</v>
      </c>
      <c r="D1930" s="86" t="s">
        <v>1676</v>
      </c>
      <c r="E1930" s="79" t="s">
        <v>1677</v>
      </c>
      <c r="F1930" s="80" t="s">
        <v>120</v>
      </c>
      <c r="G1930" s="101">
        <v>5</v>
      </c>
      <c r="H1930" s="81">
        <v>5</v>
      </c>
      <c r="I1930" s="116">
        <v>49.14</v>
      </c>
      <c r="J1930" s="81">
        <v>41.08</v>
      </c>
      <c r="K1930" s="116">
        <v>29.89</v>
      </c>
      <c r="L1930" s="81">
        <v>24.99</v>
      </c>
      <c r="M1930" s="81">
        <f>TRUNC(((J1930*G1930)+(L1930*G1930)),2)</f>
        <v>330.35</v>
      </c>
      <c r="N1930" s="81">
        <f>TRUNC(((J1930*H1930)+(L1930*H1930)),2)</f>
        <v>330.35</v>
      </c>
      <c r="O1930" s="48"/>
      <c r="P1930" s="81">
        <v>49.14</v>
      </c>
      <c r="Q1930" s="81">
        <v>29.89</v>
      </c>
      <c r="R1930" s="81">
        <v>395.15</v>
      </c>
      <c r="S1930" s="81">
        <v>395.15</v>
      </c>
      <c r="T1930" s="64">
        <f t="shared" si="227"/>
        <v>-64.799999999999955</v>
      </c>
      <c r="U1930" s="81">
        <f t="shared" si="228"/>
        <v>205.4</v>
      </c>
      <c r="V1930" s="81">
        <f t="shared" si="229"/>
        <v>124.95</v>
      </c>
    </row>
    <row r="1931" spans="1:22" x14ac:dyDescent="0.25">
      <c r="A1931" s="51" t="s">
        <v>5082</v>
      </c>
      <c r="B1931" s="90">
        <v>23</v>
      </c>
      <c r="C1931" s="96"/>
      <c r="D1931" s="96"/>
      <c r="E1931" s="69" t="s">
        <v>25</v>
      </c>
      <c r="F1931" s="70" t="s">
        <v>120</v>
      </c>
      <c r="G1931" s="99">
        <v>1</v>
      </c>
      <c r="H1931" s="72"/>
      <c r="I1931" s="115"/>
      <c r="J1931" s="72"/>
      <c r="K1931" s="115"/>
      <c r="L1931" s="72"/>
      <c r="M1931" s="71">
        <f>M1932+M1937+M1939+M1947+M1959+M1962+M1964+M1968+M1970+M1972+M1975+M1980+M1983</f>
        <v>56048.54</v>
      </c>
      <c r="N1931" s="71">
        <f>N1932+N1937+N1939+N1947+N1959+N1962+N1964+N1968+N1970+N1972+N1975+N1980+N1983</f>
        <v>56048.54</v>
      </c>
      <c r="O1931" s="38"/>
      <c r="P1931" s="72"/>
      <c r="Q1931" s="72"/>
      <c r="R1931" s="71">
        <v>67066.37</v>
      </c>
      <c r="S1931" s="71">
        <v>67066.37</v>
      </c>
      <c r="T1931" s="64">
        <f t="shared" si="227"/>
        <v>-11017.829999999994</v>
      </c>
      <c r="U1931" s="81">
        <f t="shared" si="228"/>
        <v>0</v>
      </c>
      <c r="V1931" s="81">
        <f t="shared" si="229"/>
        <v>0</v>
      </c>
    </row>
    <row r="1932" spans="1:22" x14ac:dyDescent="0.25">
      <c r="A1932" s="51" t="s">
        <v>5083</v>
      </c>
      <c r="B1932" s="91" t="s">
        <v>2882</v>
      </c>
      <c r="C1932" s="95"/>
      <c r="D1932" s="95"/>
      <c r="E1932" s="74" t="s">
        <v>36</v>
      </c>
      <c r="F1932" s="95"/>
      <c r="G1932" s="100"/>
      <c r="H1932" s="75"/>
      <c r="I1932" s="115"/>
      <c r="J1932" s="75"/>
      <c r="K1932" s="115"/>
      <c r="L1932" s="75"/>
      <c r="M1932" s="76">
        <f>SUM(M1933:M1936)</f>
        <v>746.35</v>
      </c>
      <c r="N1932" s="76">
        <f>SUM(N1933:N1936)</f>
        <v>746.35</v>
      </c>
      <c r="O1932" s="38"/>
      <c r="P1932" s="75"/>
      <c r="Q1932" s="75"/>
      <c r="R1932" s="76">
        <v>893.72</v>
      </c>
      <c r="S1932" s="76">
        <v>893.72</v>
      </c>
      <c r="T1932" s="64">
        <f t="shared" si="227"/>
        <v>-147.37</v>
      </c>
      <c r="U1932" s="81">
        <f t="shared" si="228"/>
        <v>0</v>
      </c>
      <c r="V1932" s="81">
        <f t="shared" si="229"/>
        <v>0</v>
      </c>
    </row>
    <row r="1933" spans="1:22" x14ac:dyDescent="0.3">
      <c r="A1933" s="51" t="s">
        <v>5084</v>
      </c>
      <c r="B1933" s="92" t="s">
        <v>2883</v>
      </c>
      <c r="C1933" s="77" t="s">
        <v>123</v>
      </c>
      <c r="D1933" s="78">
        <v>20121</v>
      </c>
      <c r="E1933" s="79" t="s">
        <v>683</v>
      </c>
      <c r="F1933" s="80" t="s">
        <v>160</v>
      </c>
      <c r="G1933" s="101">
        <v>2.76</v>
      </c>
      <c r="H1933" s="81">
        <v>2.76</v>
      </c>
      <c r="I1933" s="116">
        <v>0</v>
      </c>
      <c r="J1933" s="81">
        <v>0</v>
      </c>
      <c r="K1933" s="116">
        <v>161.93</v>
      </c>
      <c r="L1933" s="81">
        <v>135.38</v>
      </c>
      <c r="M1933" s="81">
        <f>TRUNC(((J1933*G1933)+(L1933*G1933)),2)</f>
        <v>373.64</v>
      </c>
      <c r="N1933" s="81">
        <f>TRUNC(((J1933*H1933)+(L1933*H1933)),2)</f>
        <v>373.64</v>
      </c>
      <c r="O1933" s="48"/>
      <c r="P1933" s="81">
        <v>0</v>
      </c>
      <c r="Q1933" s="81">
        <v>161.93</v>
      </c>
      <c r="R1933" s="81">
        <v>446.92</v>
      </c>
      <c r="S1933" s="81">
        <v>446.92</v>
      </c>
      <c r="T1933" s="64">
        <f t="shared" ref="T1933:T1996" si="230">N1933-S1933</f>
        <v>-73.28000000000003</v>
      </c>
      <c r="U1933" s="81">
        <f t="shared" si="228"/>
        <v>0</v>
      </c>
      <c r="V1933" s="81">
        <f t="shared" si="229"/>
        <v>373.64</v>
      </c>
    </row>
    <row r="1934" spans="1:22" x14ac:dyDescent="0.25">
      <c r="A1934" s="51" t="s">
        <v>5085</v>
      </c>
      <c r="B1934" s="92" t="s">
        <v>2884</v>
      </c>
      <c r="C1934" s="77" t="s">
        <v>194</v>
      </c>
      <c r="D1934" s="78">
        <v>97628</v>
      </c>
      <c r="E1934" s="79" t="s">
        <v>2885</v>
      </c>
      <c r="F1934" s="80" t="s">
        <v>160</v>
      </c>
      <c r="G1934" s="101">
        <v>0.46</v>
      </c>
      <c r="H1934" s="81">
        <v>0.46</v>
      </c>
      <c r="I1934" s="116">
        <v>74.11</v>
      </c>
      <c r="J1934" s="81">
        <v>61.96</v>
      </c>
      <c r="K1934" s="116">
        <v>180.89</v>
      </c>
      <c r="L1934" s="81">
        <v>151.24</v>
      </c>
      <c r="M1934" s="81">
        <f>TRUNC(((J1934*G1934)+(L1934*G1934)),2)</f>
        <v>98.07</v>
      </c>
      <c r="N1934" s="81">
        <f>TRUNC(((J1934*H1934)+(L1934*H1934)),2)</f>
        <v>98.07</v>
      </c>
      <c r="O1934" s="38"/>
      <c r="P1934" s="81">
        <v>74.11</v>
      </c>
      <c r="Q1934" s="81">
        <v>180.89</v>
      </c>
      <c r="R1934" s="81">
        <v>117.3</v>
      </c>
      <c r="S1934" s="81">
        <v>117.3</v>
      </c>
      <c r="T1934" s="64">
        <f t="shared" si="230"/>
        <v>-19.230000000000004</v>
      </c>
      <c r="U1934" s="81">
        <f t="shared" si="228"/>
        <v>28.5</v>
      </c>
      <c r="V1934" s="81">
        <f t="shared" si="229"/>
        <v>69.569999999999993</v>
      </c>
    </row>
    <row r="1935" spans="1:22" x14ac:dyDescent="0.3">
      <c r="A1935" s="51" t="s">
        <v>5086</v>
      </c>
      <c r="B1935" s="92" t="s">
        <v>2886</v>
      </c>
      <c r="C1935" s="77" t="s">
        <v>123</v>
      </c>
      <c r="D1935" s="78">
        <v>20106</v>
      </c>
      <c r="E1935" s="79" t="s">
        <v>2390</v>
      </c>
      <c r="F1935" s="80" t="s">
        <v>125</v>
      </c>
      <c r="G1935" s="101">
        <v>5.5</v>
      </c>
      <c r="H1935" s="81">
        <v>5.5</v>
      </c>
      <c r="I1935" s="116">
        <v>0</v>
      </c>
      <c r="J1935" s="81">
        <v>0</v>
      </c>
      <c r="K1935" s="116">
        <v>6.23</v>
      </c>
      <c r="L1935" s="81">
        <v>5.2</v>
      </c>
      <c r="M1935" s="81">
        <f>TRUNC(((J1935*G1935)+(L1935*G1935)),2)</f>
        <v>28.6</v>
      </c>
      <c r="N1935" s="81">
        <f>TRUNC(((J1935*H1935)+(L1935*H1935)),2)</f>
        <v>28.6</v>
      </c>
      <c r="O1935" s="48"/>
      <c r="P1935" s="81">
        <v>0</v>
      </c>
      <c r="Q1935" s="81">
        <v>6.23</v>
      </c>
      <c r="R1935" s="81">
        <v>34.26</v>
      </c>
      <c r="S1935" s="81">
        <v>34.26</v>
      </c>
      <c r="T1935" s="64">
        <f t="shared" si="230"/>
        <v>-5.6599999999999966</v>
      </c>
      <c r="U1935" s="81">
        <f t="shared" ref="U1935:U1998" si="231">TRUNC(J1935*H1935,2)</f>
        <v>0</v>
      </c>
      <c r="V1935" s="81">
        <f t="shared" ref="V1935:V1998" si="232">TRUNC(L1935*H1935,2)</f>
        <v>28.6</v>
      </c>
    </row>
    <row r="1936" spans="1:22" ht="24" x14ac:dyDescent="0.3">
      <c r="A1936" s="51" t="s">
        <v>5087</v>
      </c>
      <c r="B1936" s="92" t="s">
        <v>2887</v>
      </c>
      <c r="C1936" s="77" t="s">
        <v>123</v>
      </c>
      <c r="D1936" s="78">
        <v>20701</v>
      </c>
      <c r="E1936" s="79" t="s">
        <v>185</v>
      </c>
      <c r="F1936" s="80" t="s">
        <v>125</v>
      </c>
      <c r="G1936" s="101">
        <v>55.29</v>
      </c>
      <c r="H1936" s="81">
        <v>55.29</v>
      </c>
      <c r="I1936" s="116">
        <v>3.73</v>
      </c>
      <c r="J1936" s="81">
        <v>3.11</v>
      </c>
      <c r="K1936" s="116">
        <v>1.61</v>
      </c>
      <c r="L1936" s="81">
        <v>1.34</v>
      </c>
      <c r="M1936" s="81">
        <f>TRUNC(((J1936*G1936)+(L1936*G1936)),2)</f>
        <v>246.04</v>
      </c>
      <c r="N1936" s="81">
        <f>TRUNC(((J1936*H1936)+(L1936*H1936)),2)</f>
        <v>246.04</v>
      </c>
      <c r="O1936" s="48"/>
      <c r="P1936" s="81">
        <v>3.73</v>
      </c>
      <c r="Q1936" s="81">
        <v>1.61</v>
      </c>
      <c r="R1936" s="81">
        <v>295.24</v>
      </c>
      <c r="S1936" s="81">
        <v>295.24</v>
      </c>
      <c r="T1936" s="64">
        <f t="shared" si="230"/>
        <v>-49.200000000000017</v>
      </c>
      <c r="U1936" s="81">
        <f t="shared" si="231"/>
        <v>171.95</v>
      </c>
      <c r="V1936" s="81">
        <f t="shared" si="232"/>
        <v>74.08</v>
      </c>
    </row>
    <row r="1937" spans="1:22" x14ac:dyDescent="0.25">
      <c r="A1937" s="51" t="s">
        <v>5088</v>
      </c>
      <c r="B1937" s="91" t="s">
        <v>2888</v>
      </c>
      <c r="C1937" s="95"/>
      <c r="D1937" s="95"/>
      <c r="E1937" s="74" t="s">
        <v>38</v>
      </c>
      <c r="F1937" s="95"/>
      <c r="G1937" s="100"/>
      <c r="H1937" s="75"/>
      <c r="I1937" s="115"/>
      <c r="J1937" s="75"/>
      <c r="K1937" s="115"/>
      <c r="L1937" s="75"/>
      <c r="M1937" s="76">
        <f>M1938</f>
        <v>128.15</v>
      </c>
      <c r="N1937" s="76">
        <f>N1938</f>
        <v>128.15</v>
      </c>
      <c r="O1937" s="38"/>
      <c r="P1937" s="75"/>
      <c r="Q1937" s="75"/>
      <c r="R1937" s="76">
        <v>153.31</v>
      </c>
      <c r="S1937" s="76">
        <v>153.31</v>
      </c>
      <c r="T1937" s="64">
        <f t="shared" si="230"/>
        <v>-25.159999999999997</v>
      </c>
      <c r="U1937" s="81">
        <f t="shared" si="231"/>
        <v>0</v>
      </c>
      <c r="V1937" s="81">
        <f t="shared" si="232"/>
        <v>0</v>
      </c>
    </row>
    <row r="1938" spans="1:22" x14ac:dyDescent="0.25">
      <c r="A1938" s="51" t="s">
        <v>5089</v>
      </c>
      <c r="B1938" s="92" t="s">
        <v>2889</v>
      </c>
      <c r="C1938" s="77" t="s">
        <v>123</v>
      </c>
      <c r="D1938" s="78">
        <v>30101</v>
      </c>
      <c r="E1938" s="79" t="s">
        <v>188</v>
      </c>
      <c r="F1938" s="80" t="s">
        <v>160</v>
      </c>
      <c r="G1938" s="101">
        <v>3.49</v>
      </c>
      <c r="H1938" s="81">
        <v>3.49</v>
      </c>
      <c r="I1938" s="116">
        <v>34.33</v>
      </c>
      <c r="J1938" s="81">
        <v>28.7</v>
      </c>
      <c r="K1938" s="116">
        <v>9.6</v>
      </c>
      <c r="L1938" s="81">
        <v>8.02</v>
      </c>
      <c r="M1938" s="81">
        <f>TRUNC(((J1938*G1938)+(L1938*G1938)),2)</f>
        <v>128.15</v>
      </c>
      <c r="N1938" s="81">
        <f>TRUNC(((J1938*H1938)+(L1938*H1938)),2)</f>
        <v>128.15</v>
      </c>
      <c r="O1938" s="38"/>
      <c r="P1938" s="81">
        <v>34.33</v>
      </c>
      <c r="Q1938" s="81">
        <v>9.6</v>
      </c>
      <c r="R1938" s="81">
        <v>153.31</v>
      </c>
      <c r="S1938" s="81">
        <v>153.31</v>
      </c>
      <c r="T1938" s="64">
        <f t="shared" si="230"/>
        <v>-25.159999999999997</v>
      </c>
      <c r="U1938" s="81">
        <f t="shared" si="231"/>
        <v>100.16</v>
      </c>
      <c r="V1938" s="81">
        <f t="shared" si="232"/>
        <v>27.98</v>
      </c>
    </row>
    <row r="1939" spans="1:22" x14ac:dyDescent="0.25">
      <c r="A1939" s="51" t="s">
        <v>5090</v>
      </c>
      <c r="B1939" s="91" t="s">
        <v>2890</v>
      </c>
      <c r="C1939" s="95"/>
      <c r="D1939" s="95"/>
      <c r="E1939" s="74" t="s">
        <v>40</v>
      </c>
      <c r="F1939" s="95"/>
      <c r="G1939" s="100"/>
      <c r="H1939" s="75"/>
      <c r="I1939" s="115"/>
      <c r="J1939" s="75"/>
      <c r="K1939" s="115"/>
      <c r="L1939" s="75"/>
      <c r="M1939" s="76">
        <f>SUM(M1940:M1946)</f>
        <v>997.65000000000009</v>
      </c>
      <c r="N1939" s="76">
        <f>SUM(N1940:N1946)</f>
        <v>997.65000000000009</v>
      </c>
      <c r="O1939" s="38"/>
      <c r="P1939" s="75"/>
      <c r="Q1939" s="75"/>
      <c r="R1939" s="76">
        <v>1197.1500000000001</v>
      </c>
      <c r="S1939" s="76">
        <v>1197.1500000000001</v>
      </c>
      <c r="T1939" s="64">
        <f t="shared" si="230"/>
        <v>-199.5</v>
      </c>
      <c r="U1939" s="81">
        <f t="shared" si="231"/>
        <v>0</v>
      </c>
      <c r="V1939" s="81">
        <f t="shared" si="232"/>
        <v>0</v>
      </c>
    </row>
    <row r="1940" spans="1:22" x14ac:dyDescent="0.25">
      <c r="A1940" s="51" t="s">
        <v>5091</v>
      </c>
      <c r="B1940" s="92" t="s">
        <v>2891</v>
      </c>
      <c r="C1940" s="77" t="s">
        <v>123</v>
      </c>
      <c r="D1940" s="78">
        <v>41004</v>
      </c>
      <c r="E1940" s="79" t="s">
        <v>159</v>
      </c>
      <c r="F1940" s="80" t="s">
        <v>160</v>
      </c>
      <c r="G1940" s="101">
        <v>23.73</v>
      </c>
      <c r="H1940" s="81">
        <v>23.73</v>
      </c>
      <c r="I1940" s="116">
        <v>1.78</v>
      </c>
      <c r="J1940" s="81">
        <v>1.48</v>
      </c>
      <c r="K1940" s="116">
        <v>0</v>
      </c>
      <c r="L1940" s="81">
        <v>0</v>
      </c>
      <c r="M1940" s="81">
        <f t="shared" ref="M1940:M1946" si="233">TRUNC(((J1940*G1940)+(L1940*G1940)),2)</f>
        <v>35.119999999999997</v>
      </c>
      <c r="N1940" s="81">
        <f t="shared" ref="N1940:N1946" si="234">TRUNC(((J1940*H1940)+(L1940*H1940)),2)</f>
        <v>35.119999999999997</v>
      </c>
      <c r="O1940" s="38"/>
      <c r="P1940" s="81">
        <v>1.78</v>
      </c>
      <c r="Q1940" s="81">
        <v>0</v>
      </c>
      <c r="R1940" s="81">
        <v>42.23</v>
      </c>
      <c r="S1940" s="81">
        <v>42.23</v>
      </c>
      <c r="T1940" s="64">
        <f t="shared" si="230"/>
        <v>-7.1099999999999994</v>
      </c>
      <c r="U1940" s="81">
        <f t="shared" si="231"/>
        <v>35.119999999999997</v>
      </c>
      <c r="V1940" s="81">
        <f t="shared" si="232"/>
        <v>0</v>
      </c>
    </row>
    <row r="1941" spans="1:22" x14ac:dyDescent="0.25">
      <c r="A1941" s="51" t="s">
        <v>5092</v>
      </c>
      <c r="B1941" s="92" t="s">
        <v>2892</v>
      </c>
      <c r="C1941" s="77" t="s">
        <v>123</v>
      </c>
      <c r="D1941" s="78">
        <v>41005</v>
      </c>
      <c r="E1941" s="79" t="s">
        <v>162</v>
      </c>
      <c r="F1941" s="80" t="s">
        <v>160</v>
      </c>
      <c r="G1941" s="101">
        <v>23.73</v>
      </c>
      <c r="H1941" s="81">
        <v>23.73</v>
      </c>
      <c r="I1941" s="116">
        <v>1.31</v>
      </c>
      <c r="J1941" s="81">
        <v>1.0900000000000001</v>
      </c>
      <c r="K1941" s="116">
        <v>0</v>
      </c>
      <c r="L1941" s="81">
        <v>0</v>
      </c>
      <c r="M1941" s="81">
        <f t="shared" si="233"/>
        <v>25.86</v>
      </c>
      <c r="N1941" s="81">
        <f t="shared" si="234"/>
        <v>25.86</v>
      </c>
      <c r="O1941" s="38"/>
      <c r="P1941" s="81">
        <v>1.31</v>
      </c>
      <c r="Q1941" s="81">
        <v>0</v>
      </c>
      <c r="R1941" s="81">
        <v>31.08</v>
      </c>
      <c r="S1941" s="81">
        <v>31.08</v>
      </c>
      <c r="T1941" s="64">
        <f t="shared" si="230"/>
        <v>-5.2199999999999989</v>
      </c>
      <c r="U1941" s="81">
        <f t="shared" si="231"/>
        <v>25.86</v>
      </c>
      <c r="V1941" s="81">
        <f t="shared" si="232"/>
        <v>0</v>
      </c>
    </row>
    <row r="1942" spans="1:22" x14ac:dyDescent="0.25">
      <c r="A1942" s="51" t="s">
        <v>5093</v>
      </c>
      <c r="B1942" s="92" t="s">
        <v>2893</v>
      </c>
      <c r="C1942" s="77" t="s">
        <v>123</v>
      </c>
      <c r="D1942" s="78">
        <v>41012</v>
      </c>
      <c r="E1942" s="79" t="s">
        <v>164</v>
      </c>
      <c r="F1942" s="80" t="s">
        <v>160</v>
      </c>
      <c r="G1942" s="101">
        <v>23.73</v>
      </c>
      <c r="H1942" s="81">
        <v>23.73</v>
      </c>
      <c r="I1942" s="116">
        <v>5</v>
      </c>
      <c r="J1942" s="81">
        <v>4.18</v>
      </c>
      <c r="K1942" s="116">
        <v>0</v>
      </c>
      <c r="L1942" s="81">
        <v>0</v>
      </c>
      <c r="M1942" s="81">
        <f t="shared" si="233"/>
        <v>99.19</v>
      </c>
      <c r="N1942" s="81">
        <f t="shared" si="234"/>
        <v>99.19</v>
      </c>
      <c r="O1942" s="38"/>
      <c r="P1942" s="81">
        <v>5</v>
      </c>
      <c r="Q1942" s="81">
        <v>0</v>
      </c>
      <c r="R1942" s="81">
        <v>118.65</v>
      </c>
      <c r="S1942" s="81">
        <v>118.65</v>
      </c>
      <c r="T1942" s="64">
        <f t="shared" si="230"/>
        <v>-19.460000000000008</v>
      </c>
      <c r="U1942" s="81">
        <f t="shared" si="231"/>
        <v>99.19</v>
      </c>
      <c r="V1942" s="81">
        <f t="shared" si="232"/>
        <v>0</v>
      </c>
    </row>
    <row r="1943" spans="1:22" x14ac:dyDescent="0.25">
      <c r="A1943" s="51" t="s">
        <v>5094</v>
      </c>
      <c r="B1943" s="92" t="s">
        <v>2894</v>
      </c>
      <c r="C1943" s="77" t="s">
        <v>123</v>
      </c>
      <c r="D1943" s="78">
        <v>41006</v>
      </c>
      <c r="E1943" s="79" t="s">
        <v>166</v>
      </c>
      <c r="F1943" s="80" t="s">
        <v>167</v>
      </c>
      <c r="G1943" s="101">
        <v>237.3</v>
      </c>
      <c r="H1943" s="81">
        <v>237.3</v>
      </c>
      <c r="I1943" s="116">
        <v>2.5099999999999998</v>
      </c>
      <c r="J1943" s="81">
        <v>2.09</v>
      </c>
      <c r="K1943" s="116">
        <v>0</v>
      </c>
      <c r="L1943" s="81">
        <v>0</v>
      </c>
      <c r="M1943" s="81">
        <f t="shared" si="233"/>
        <v>495.95</v>
      </c>
      <c r="N1943" s="81">
        <f t="shared" si="234"/>
        <v>495.95</v>
      </c>
      <c r="O1943" s="38"/>
      <c r="P1943" s="81">
        <v>2.5099999999999998</v>
      </c>
      <c r="Q1943" s="81">
        <v>0</v>
      </c>
      <c r="R1943" s="81">
        <v>595.62</v>
      </c>
      <c r="S1943" s="81">
        <v>595.62</v>
      </c>
      <c r="T1943" s="64">
        <f t="shared" si="230"/>
        <v>-99.670000000000016</v>
      </c>
      <c r="U1943" s="81">
        <f t="shared" si="231"/>
        <v>495.95</v>
      </c>
      <c r="V1943" s="81">
        <f t="shared" si="232"/>
        <v>0</v>
      </c>
    </row>
    <row r="1944" spans="1:22" x14ac:dyDescent="0.25">
      <c r="A1944" s="51" t="s">
        <v>5095</v>
      </c>
      <c r="B1944" s="92" t="s">
        <v>2895</v>
      </c>
      <c r="C1944" s="77" t="s">
        <v>123</v>
      </c>
      <c r="D1944" s="78">
        <v>41008</v>
      </c>
      <c r="E1944" s="79" t="s">
        <v>171</v>
      </c>
      <c r="F1944" s="80" t="s">
        <v>160</v>
      </c>
      <c r="G1944" s="101">
        <v>18.989999999999998</v>
      </c>
      <c r="H1944" s="81">
        <v>18.989999999999998</v>
      </c>
      <c r="I1944" s="116">
        <v>4.42</v>
      </c>
      <c r="J1944" s="81">
        <v>3.69</v>
      </c>
      <c r="K1944" s="116">
        <v>0</v>
      </c>
      <c r="L1944" s="81">
        <v>0</v>
      </c>
      <c r="M1944" s="81">
        <f t="shared" si="233"/>
        <v>70.069999999999993</v>
      </c>
      <c r="N1944" s="81">
        <f t="shared" si="234"/>
        <v>70.069999999999993</v>
      </c>
      <c r="O1944" s="38"/>
      <c r="P1944" s="81">
        <v>4.42</v>
      </c>
      <c r="Q1944" s="81">
        <v>0</v>
      </c>
      <c r="R1944" s="81">
        <v>83.93</v>
      </c>
      <c r="S1944" s="81">
        <v>83.93</v>
      </c>
      <c r="T1944" s="64">
        <f t="shared" si="230"/>
        <v>-13.860000000000014</v>
      </c>
      <c r="U1944" s="81">
        <f t="shared" si="231"/>
        <v>70.069999999999993</v>
      </c>
      <c r="V1944" s="81">
        <f t="shared" si="232"/>
        <v>0</v>
      </c>
    </row>
    <row r="1945" spans="1:22" ht="24" x14ac:dyDescent="0.3">
      <c r="A1945" s="51" t="s">
        <v>5096</v>
      </c>
      <c r="B1945" s="92" t="s">
        <v>2896</v>
      </c>
      <c r="C1945" s="77" t="s">
        <v>123</v>
      </c>
      <c r="D1945" s="78">
        <v>41140</v>
      </c>
      <c r="E1945" s="82" t="s">
        <v>3062</v>
      </c>
      <c r="F1945" s="80" t="s">
        <v>125</v>
      </c>
      <c r="G1945" s="101">
        <v>55.29</v>
      </c>
      <c r="H1945" s="81">
        <v>55.29</v>
      </c>
      <c r="I1945" s="116">
        <v>0</v>
      </c>
      <c r="J1945" s="81">
        <v>0</v>
      </c>
      <c r="K1945" s="116">
        <v>2.72</v>
      </c>
      <c r="L1945" s="81">
        <v>2.27</v>
      </c>
      <c r="M1945" s="81">
        <f t="shared" si="233"/>
        <v>125.5</v>
      </c>
      <c r="N1945" s="81">
        <f t="shared" si="234"/>
        <v>125.5</v>
      </c>
      <c r="O1945" s="48"/>
      <c r="P1945" s="81">
        <v>0</v>
      </c>
      <c r="Q1945" s="81">
        <v>2.72</v>
      </c>
      <c r="R1945" s="81">
        <v>150.38</v>
      </c>
      <c r="S1945" s="81">
        <v>150.38</v>
      </c>
      <c r="T1945" s="64">
        <f t="shared" si="230"/>
        <v>-24.879999999999995</v>
      </c>
      <c r="U1945" s="81">
        <f t="shared" si="231"/>
        <v>0</v>
      </c>
      <c r="V1945" s="81">
        <f t="shared" si="232"/>
        <v>125.5</v>
      </c>
    </row>
    <row r="1946" spans="1:22" ht="24" x14ac:dyDescent="0.3">
      <c r="A1946" s="51" t="s">
        <v>5097</v>
      </c>
      <c r="B1946" s="92" t="s">
        <v>2897</v>
      </c>
      <c r="C1946" s="77" t="s">
        <v>194</v>
      </c>
      <c r="D1946" s="78">
        <v>97083</v>
      </c>
      <c r="E1946" s="79" t="s">
        <v>195</v>
      </c>
      <c r="F1946" s="80" t="s">
        <v>125</v>
      </c>
      <c r="G1946" s="101">
        <v>55.29</v>
      </c>
      <c r="H1946" s="81">
        <v>55.29</v>
      </c>
      <c r="I1946" s="116">
        <v>0.91</v>
      </c>
      <c r="J1946" s="81">
        <v>0.76</v>
      </c>
      <c r="K1946" s="116">
        <v>2.2599999999999998</v>
      </c>
      <c r="L1946" s="81">
        <v>1.88</v>
      </c>
      <c r="M1946" s="81">
        <f t="shared" si="233"/>
        <v>145.96</v>
      </c>
      <c r="N1946" s="81">
        <f t="shared" si="234"/>
        <v>145.96</v>
      </c>
      <c r="O1946" s="48"/>
      <c r="P1946" s="81">
        <v>0.91</v>
      </c>
      <c r="Q1946" s="81">
        <v>2.2599999999999998</v>
      </c>
      <c r="R1946" s="81">
        <v>175.26</v>
      </c>
      <c r="S1946" s="81">
        <v>175.26</v>
      </c>
      <c r="T1946" s="64">
        <f t="shared" si="230"/>
        <v>-29.299999999999983</v>
      </c>
      <c r="U1946" s="81">
        <f t="shared" si="231"/>
        <v>42.02</v>
      </c>
      <c r="V1946" s="81">
        <f t="shared" si="232"/>
        <v>103.94</v>
      </c>
    </row>
    <row r="1947" spans="1:22" x14ac:dyDescent="0.25">
      <c r="A1947" s="51" t="s">
        <v>5098</v>
      </c>
      <c r="B1947" s="91" t="s">
        <v>2898</v>
      </c>
      <c r="C1947" s="95"/>
      <c r="D1947" s="95"/>
      <c r="E1947" s="74" t="s">
        <v>42</v>
      </c>
      <c r="F1947" s="95"/>
      <c r="G1947" s="100"/>
      <c r="H1947" s="75"/>
      <c r="I1947" s="115"/>
      <c r="J1947" s="75"/>
      <c r="K1947" s="115"/>
      <c r="L1947" s="75"/>
      <c r="M1947" s="76">
        <f>M1948+M1955</f>
        <v>7999.15</v>
      </c>
      <c r="N1947" s="76">
        <f>N1948+N1955</f>
        <v>7999.15</v>
      </c>
      <c r="O1947" s="38"/>
      <c r="P1947" s="75"/>
      <c r="Q1947" s="75"/>
      <c r="R1947" s="76">
        <v>9570.86</v>
      </c>
      <c r="S1947" s="76">
        <v>9570.86</v>
      </c>
      <c r="T1947" s="64">
        <f t="shared" si="230"/>
        <v>-1571.7100000000009</v>
      </c>
      <c r="U1947" s="81">
        <f t="shared" si="231"/>
        <v>0</v>
      </c>
      <c r="V1947" s="81">
        <f t="shared" si="232"/>
        <v>0</v>
      </c>
    </row>
    <row r="1948" spans="1:22" x14ac:dyDescent="0.25">
      <c r="A1948" s="51" t="s">
        <v>5099</v>
      </c>
      <c r="B1948" s="93" t="s">
        <v>2899</v>
      </c>
      <c r="C1948" s="97"/>
      <c r="D1948" s="97"/>
      <c r="E1948" s="83" t="s">
        <v>2411</v>
      </c>
      <c r="F1948" s="97"/>
      <c r="G1948" s="102"/>
      <c r="H1948" s="84"/>
      <c r="I1948" s="115"/>
      <c r="J1948" s="84"/>
      <c r="K1948" s="115"/>
      <c r="L1948" s="84"/>
      <c r="M1948" s="85">
        <f>SUM(M1949:M1954)</f>
        <v>2624.79</v>
      </c>
      <c r="N1948" s="85">
        <f>SUM(N1949:N1954)</f>
        <v>2624.79</v>
      </c>
      <c r="O1948" s="38"/>
      <c r="P1948" s="84"/>
      <c r="Q1948" s="84"/>
      <c r="R1948" s="85">
        <v>3140.39</v>
      </c>
      <c r="S1948" s="85">
        <v>3140.39</v>
      </c>
      <c r="T1948" s="64">
        <f t="shared" si="230"/>
        <v>-515.59999999999991</v>
      </c>
      <c r="U1948" s="81">
        <f t="shared" si="231"/>
        <v>0</v>
      </c>
      <c r="V1948" s="81">
        <f t="shared" si="232"/>
        <v>0</v>
      </c>
    </row>
    <row r="1949" spans="1:22" x14ac:dyDescent="0.25">
      <c r="A1949" s="51" t="s">
        <v>5100</v>
      </c>
      <c r="B1949" s="92" t="s">
        <v>2900</v>
      </c>
      <c r="C1949" s="77" t="s">
        <v>123</v>
      </c>
      <c r="D1949" s="78">
        <v>52014</v>
      </c>
      <c r="E1949" s="79" t="s">
        <v>211</v>
      </c>
      <c r="F1949" s="80" t="s">
        <v>209</v>
      </c>
      <c r="G1949" s="101">
        <v>18</v>
      </c>
      <c r="H1949" s="81">
        <v>18</v>
      </c>
      <c r="I1949" s="116">
        <v>12.69</v>
      </c>
      <c r="J1949" s="81">
        <v>10.61</v>
      </c>
      <c r="K1949" s="116">
        <v>2.61</v>
      </c>
      <c r="L1949" s="81">
        <v>2.1800000000000002</v>
      </c>
      <c r="M1949" s="81">
        <f t="shared" ref="M1949:M1954" si="235">TRUNC(((J1949*G1949)+(L1949*G1949)),2)</f>
        <v>230.22</v>
      </c>
      <c r="N1949" s="81">
        <f t="shared" ref="N1949:N1954" si="236">TRUNC(((J1949*H1949)+(L1949*H1949)),2)</f>
        <v>230.22</v>
      </c>
      <c r="O1949" s="38"/>
      <c r="P1949" s="81">
        <v>12.69</v>
      </c>
      <c r="Q1949" s="81">
        <v>2.61</v>
      </c>
      <c r="R1949" s="81">
        <v>275.39999999999998</v>
      </c>
      <c r="S1949" s="81">
        <v>275.39999999999998</v>
      </c>
      <c r="T1949" s="64">
        <f t="shared" si="230"/>
        <v>-45.179999999999978</v>
      </c>
      <c r="U1949" s="81">
        <f t="shared" si="231"/>
        <v>190.98</v>
      </c>
      <c r="V1949" s="81">
        <f t="shared" si="232"/>
        <v>39.24</v>
      </c>
    </row>
    <row r="1950" spans="1:22" x14ac:dyDescent="0.25">
      <c r="A1950" s="51" t="s">
        <v>5101</v>
      </c>
      <c r="B1950" s="92" t="s">
        <v>2901</v>
      </c>
      <c r="C1950" s="77" t="s">
        <v>123</v>
      </c>
      <c r="D1950" s="78">
        <v>52005</v>
      </c>
      <c r="E1950" s="79" t="s">
        <v>208</v>
      </c>
      <c r="F1950" s="80" t="s">
        <v>209</v>
      </c>
      <c r="G1950" s="101">
        <v>97</v>
      </c>
      <c r="H1950" s="81">
        <v>97</v>
      </c>
      <c r="I1950" s="116">
        <v>8.99</v>
      </c>
      <c r="J1950" s="81">
        <v>7.51</v>
      </c>
      <c r="K1950" s="116">
        <v>2.98</v>
      </c>
      <c r="L1950" s="81">
        <v>2.4900000000000002</v>
      </c>
      <c r="M1950" s="81">
        <f t="shared" si="235"/>
        <v>970</v>
      </c>
      <c r="N1950" s="81">
        <f t="shared" si="236"/>
        <v>970</v>
      </c>
      <c r="O1950" s="38"/>
      <c r="P1950" s="81">
        <v>8.99</v>
      </c>
      <c r="Q1950" s="81">
        <v>2.98</v>
      </c>
      <c r="R1950" s="81">
        <v>1161.0899999999999</v>
      </c>
      <c r="S1950" s="81">
        <v>1161.0899999999999</v>
      </c>
      <c r="T1950" s="64">
        <f t="shared" si="230"/>
        <v>-191.08999999999992</v>
      </c>
      <c r="U1950" s="81">
        <f t="shared" si="231"/>
        <v>728.47</v>
      </c>
      <c r="V1950" s="81">
        <f t="shared" si="232"/>
        <v>241.53</v>
      </c>
    </row>
    <row r="1951" spans="1:22" x14ac:dyDescent="0.25">
      <c r="A1951" s="51" t="s">
        <v>5102</v>
      </c>
      <c r="B1951" s="92" t="s">
        <v>2902</v>
      </c>
      <c r="C1951" s="77" t="s">
        <v>123</v>
      </c>
      <c r="D1951" s="78">
        <v>50902</v>
      </c>
      <c r="E1951" s="79" t="s">
        <v>217</v>
      </c>
      <c r="F1951" s="80" t="s">
        <v>125</v>
      </c>
      <c r="G1951" s="101">
        <v>4.33</v>
      </c>
      <c r="H1951" s="81">
        <v>4.33</v>
      </c>
      <c r="I1951" s="116">
        <v>0</v>
      </c>
      <c r="J1951" s="81">
        <v>0</v>
      </c>
      <c r="K1951" s="116">
        <v>5.34</v>
      </c>
      <c r="L1951" s="81">
        <v>4.46</v>
      </c>
      <c r="M1951" s="81">
        <f t="shared" si="235"/>
        <v>19.309999999999999</v>
      </c>
      <c r="N1951" s="81">
        <f t="shared" si="236"/>
        <v>19.309999999999999</v>
      </c>
      <c r="O1951" s="38"/>
      <c r="P1951" s="81">
        <v>0</v>
      </c>
      <c r="Q1951" s="81">
        <v>5.34</v>
      </c>
      <c r="R1951" s="81">
        <v>23.12</v>
      </c>
      <c r="S1951" s="81">
        <v>23.12</v>
      </c>
      <c r="T1951" s="64">
        <f t="shared" si="230"/>
        <v>-3.8100000000000023</v>
      </c>
      <c r="U1951" s="81">
        <f t="shared" si="231"/>
        <v>0</v>
      </c>
      <c r="V1951" s="81">
        <f t="shared" si="232"/>
        <v>19.309999999999999</v>
      </c>
    </row>
    <row r="1952" spans="1:22" x14ac:dyDescent="0.25">
      <c r="A1952" s="51" t="s">
        <v>5103</v>
      </c>
      <c r="B1952" s="92" t="s">
        <v>2903</v>
      </c>
      <c r="C1952" s="77" t="s">
        <v>123</v>
      </c>
      <c r="D1952" s="78">
        <v>51036</v>
      </c>
      <c r="E1952" s="79" t="s">
        <v>221</v>
      </c>
      <c r="F1952" s="80" t="s">
        <v>160</v>
      </c>
      <c r="G1952" s="101">
        <v>2.6</v>
      </c>
      <c r="H1952" s="81">
        <v>2.6</v>
      </c>
      <c r="I1952" s="116">
        <v>588.54</v>
      </c>
      <c r="J1952" s="81">
        <v>492.07</v>
      </c>
      <c r="K1952" s="116">
        <v>0</v>
      </c>
      <c r="L1952" s="81">
        <v>0</v>
      </c>
      <c r="M1952" s="81">
        <f t="shared" si="235"/>
        <v>1279.3800000000001</v>
      </c>
      <c r="N1952" s="81">
        <f t="shared" si="236"/>
        <v>1279.3800000000001</v>
      </c>
      <c r="O1952" s="38"/>
      <c r="P1952" s="81">
        <v>588.54</v>
      </c>
      <c r="Q1952" s="81">
        <v>0</v>
      </c>
      <c r="R1952" s="81">
        <v>1530.2</v>
      </c>
      <c r="S1952" s="81">
        <v>1530.2</v>
      </c>
      <c r="T1952" s="64">
        <f t="shared" si="230"/>
        <v>-250.81999999999994</v>
      </c>
      <c r="U1952" s="81">
        <f t="shared" si="231"/>
        <v>1279.3800000000001</v>
      </c>
      <c r="V1952" s="81">
        <f t="shared" si="232"/>
        <v>0</v>
      </c>
    </row>
    <row r="1953" spans="1:22" x14ac:dyDescent="0.3">
      <c r="A1953" s="51" t="s">
        <v>5104</v>
      </c>
      <c r="B1953" s="92" t="s">
        <v>2904</v>
      </c>
      <c r="C1953" s="77" t="s">
        <v>123</v>
      </c>
      <c r="D1953" s="78">
        <v>51060</v>
      </c>
      <c r="E1953" s="79" t="s">
        <v>223</v>
      </c>
      <c r="F1953" s="80" t="s">
        <v>160</v>
      </c>
      <c r="G1953" s="101">
        <v>2.6</v>
      </c>
      <c r="H1953" s="81">
        <v>2.6</v>
      </c>
      <c r="I1953" s="116">
        <v>0.12</v>
      </c>
      <c r="J1953" s="81">
        <v>0.1</v>
      </c>
      <c r="K1953" s="116">
        <v>40.18</v>
      </c>
      <c r="L1953" s="81">
        <v>33.590000000000003</v>
      </c>
      <c r="M1953" s="81">
        <f t="shared" si="235"/>
        <v>87.59</v>
      </c>
      <c r="N1953" s="81">
        <f t="shared" si="236"/>
        <v>87.59</v>
      </c>
      <c r="O1953" s="48"/>
      <c r="P1953" s="81">
        <v>0.12</v>
      </c>
      <c r="Q1953" s="81">
        <v>40.18</v>
      </c>
      <c r="R1953" s="81">
        <v>104.78</v>
      </c>
      <c r="S1953" s="81">
        <v>104.78</v>
      </c>
      <c r="T1953" s="64">
        <f t="shared" si="230"/>
        <v>-17.189999999999998</v>
      </c>
      <c r="U1953" s="81">
        <f t="shared" si="231"/>
        <v>0.26</v>
      </c>
      <c r="V1953" s="81">
        <f t="shared" si="232"/>
        <v>87.33</v>
      </c>
    </row>
    <row r="1954" spans="1:22" x14ac:dyDescent="0.25">
      <c r="A1954" s="51" t="s">
        <v>5105</v>
      </c>
      <c r="B1954" s="92" t="s">
        <v>2905</v>
      </c>
      <c r="C1954" s="77" t="s">
        <v>123</v>
      </c>
      <c r="D1954" s="78">
        <v>51027</v>
      </c>
      <c r="E1954" s="79" t="s">
        <v>2419</v>
      </c>
      <c r="F1954" s="80" t="s">
        <v>160</v>
      </c>
      <c r="G1954" s="101">
        <v>0.22</v>
      </c>
      <c r="H1954" s="81">
        <v>0.22</v>
      </c>
      <c r="I1954" s="116">
        <v>181.54</v>
      </c>
      <c r="J1954" s="81">
        <v>151.78</v>
      </c>
      <c r="K1954" s="116">
        <v>26.68</v>
      </c>
      <c r="L1954" s="81">
        <v>22.3</v>
      </c>
      <c r="M1954" s="81">
        <f t="shared" si="235"/>
        <v>38.29</v>
      </c>
      <c r="N1954" s="81">
        <f t="shared" si="236"/>
        <v>38.29</v>
      </c>
      <c r="O1954" s="38"/>
      <c r="P1954" s="81">
        <v>181.54</v>
      </c>
      <c r="Q1954" s="81">
        <v>26.68</v>
      </c>
      <c r="R1954" s="81">
        <v>45.8</v>
      </c>
      <c r="S1954" s="81">
        <v>45.8</v>
      </c>
      <c r="T1954" s="64">
        <f t="shared" si="230"/>
        <v>-7.509999999999998</v>
      </c>
      <c r="U1954" s="81">
        <f t="shared" si="231"/>
        <v>33.39</v>
      </c>
      <c r="V1954" s="81">
        <f t="shared" si="232"/>
        <v>4.9000000000000004</v>
      </c>
    </row>
    <row r="1955" spans="1:22" x14ac:dyDescent="0.25">
      <c r="A1955" s="51" t="s">
        <v>5106</v>
      </c>
      <c r="B1955" s="93" t="s">
        <v>2906</v>
      </c>
      <c r="C1955" s="97"/>
      <c r="D1955" s="97"/>
      <c r="E1955" s="83" t="s">
        <v>204</v>
      </c>
      <c r="F1955" s="97"/>
      <c r="G1955" s="102"/>
      <c r="H1955" s="84"/>
      <c r="I1955" s="115"/>
      <c r="J1955" s="84"/>
      <c r="K1955" s="115"/>
      <c r="L1955" s="84"/>
      <c r="M1955" s="85">
        <f>SUM(M1956:M1958)</f>
        <v>5374.36</v>
      </c>
      <c r="N1955" s="85">
        <f>SUM(N1956:N1958)</f>
        <v>5374.36</v>
      </c>
      <c r="O1955" s="38"/>
      <c r="P1955" s="84"/>
      <c r="Q1955" s="84"/>
      <c r="R1955" s="85">
        <v>6430.47</v>
      </c>
      <c r="S1955" s="85">
        <v>6430.47</v>
      </c>
      <c r="T1955" s="64">
        <f t="shared" si="230"/>
        <v>-1056.1100000000006</v>
      </c>
      <c r="U1955" s="81">
        <f t="shared" si="231"/>
        <v>0</v>
      </c>
      <c r="V1955" s="81">
        <f t="shared" si="232"/>
        <v>0</v>
      </c>
    </row>
    <row r="1956" spans="1:22" x14ac:dyDescent="0.25">
      <c r="A1956" s="51" t="s">
        <v>5107</v>
      </c>
      <c r="B1956" s="92" t="s">
        <v>2907</v>
      </c>
      <c r="C1956" s="77" t="s">
        <v>123</v>
      </c>
      <c r="D1956" s="78">
        <v>50302</v>
      </c>
      <c r="E1956" s="79" t="s">
        <v>206</v>
      </c>
      <c r="F1956" s="80" t="s">
        <v>138</v>
      </c>
      <c r="G1956" s="101">
        <v>48</v>
      </c>
      <c r="H1956" s="81">
        <v>48</v>
      </c>
      <c r="I1956" s="116">
        <v>31.84</v>
      </c>
      <c r="J1956" s="81">
        <v>26.62</v>
      </c>
      <c r="K1956" s="116">
        <v>37.479999999999997</v>
      </c>
      <c r="L1956" s="81">
        <v>31.33</v>
      </c>
      <c r="M1956" s="81">
        <f>TRUNC(((J1956*G1956)+(L1956*G1956)),2)</f>
        <v>2781.6</v>
      </c>
      <c r="N1956" s="81">
        <f>TRUNC(((J1956*H1956)+(L1956*H1956)),2)</f>
        <v>2781.6</v>
      </c>
      <c r="O1956" s="38"/>
      <c r="P1956" s="81">
        <v>31.84</v>
      </c>
      <c r="Q1956" s="81">
        <v>37.479999999999997</v>
      </c>
      <c r="R1956" s="81">
        <v>3327.36</v>
      </c>
      <c r="S1956" s="81">
        <v>3327.36</v>
      </c>
      <c r="T1956" s="64">
        <f t="shared" si="230"/>
        <v>-545.76000000000022</v>
      </c>
      <c r="U1956" s="81">
        <f t="shared" si="231"/>
        <v>1277.76</v>
      </c>
      <c r="V1956" s="81">
        <f t="shared" si="232"/>
        <v>1503.84</v>
      </c>
    </row>
    <row r="1957" spans="1:22" x14ac:dyDescent="0.25">
      <c r="A1957" s="51" t="s">
        <v>5108</v>
      </c>
      <c r="B1957" s="92" t="s">
        <v>2908</v>
      </c>
      <c r="C1957" s="77" t="s">
        <v>123</v>
      </c>
      <c r="D1957" s="78">
        <v>52014</v>
      </c>
      <c r="E1957" s="79" t="s">
        <v>211</v>
      </c>
      <c r="F1957" s="80" t="s">
        <v>209</v>
      </c>
      <c r="G1957" s="101">
        <v>44</v>
      </c>
      <c r="H1957" s="81">
        <v>44</v>
      </c>
      <c r="I1957" s="116">
        <v>12.69</v>
      </c>
      <c r="J1957" s="81">
        <v>10.61</v>
      </c>
      <c r="K1957" s="116">
        <v>2.61</v>
      </c>
      <c r="L1957" s="81">
        <v>2.1800000000000002</v>
      </c>
      <c r="M1957" s="81">
        <f>TRUNC(((J1957*G1957)+(L1957*G1957)),2)</f>
        <v>562.76</v>
      </c>
      <c r="N1957" s="81">
        <f>TRUNC(((J1957*H1957)+(L1957*H1957)),2)</f>
        <v>562.76</v>
      </c>
      <c r="O1957" s="38"/>
      <c r="P1957" s="81">
        <v>12.69</v>
      </c>
      <c r="Q1957" s="81">
        <v>2.61</v>
      </c>
      <c r="R1957" s="81">
        <v>673.2</v>
      </c>
      <c r="S1957" s="81">
        <v>673.2</v>
      </c>
      <c r="T1957" s="64">
        <f t="shared" si="230"/>
        <v>-110.44000000000005</v>
      </c>
      <c r="U1957" s="81">
        <f t="shared" si="231"/>
        <v>466.84</v>
      </c>
      <c r="V1957" s="81">
        <f t="shared" si="232"/>
        <v>95.92</v>
      </c>
    </row>
    <row r="1958" spans="1:22" x14ac:dyDescent="0.25">
      <c r="A1958" s="51" t="s">
        <v>5109</v>
      </c>
      <c r="B1958" s="92" t="s">
        <v>2909</v>
      </c>
      <c r="C1958" s="77" t="s">
        <v>123</v>
      </c>
      <c r="D1958" s="78">
        <v>52005</v>
      </c>
      <c r="E1958" s="79" t="s">
        <v>208</v>
      </c>
      <c r="F1958" s="80" t="s">
        <v>209</v>
      </c>
      <c r="G1958" s="101">
        <v>203</v>
      </c>
      <c r="H1958" s="81">
        <v>203</v>
      </c>
      <c r="I1958" s="116">
        <v>8.99</v>
      </c>
      <c r="J1958" s="81">
        <v>7.51</v>
      </c>
      <c r="K1958" s="116">
        <v>2.98</v>
      </c>
      <c r="L1958" s="81">
        <v>2.4900000000000002</v>
      </c>
      <c r="M1958" s="81">
        <f>TRUNC(((J1958*G1958)+(L1958*G1958)),2)</f>
        <v>2030</v>
      </c>
      <c r="N1958" s="81">
        <f>TRUNC(((J1958*H1958)+(L1958*H1958)),2)</f>
        <v>2030</v>
      </c>
      <c r="O1958" s="38"/>
      <c r="P1958" s="81">
        <v>8.99</v>
      </c>
      <c r="Q1958" s="81">
        <v>2.98</v>
      </c>
      <c r="R1958" s="81">
        <v>2429.91</v>
      </c>
      <c r="S1958" s="81">
        <v>2429.91</v>
      </c>
      <c r="T1958" s="64">
        <f t="shared" si="230"/>
        <v>-399.90999999999985</v>
      </c>
      <c r="U1958" s="81">
        <f t="shared" si="231"/>
        <v>1524.53</v>
      </c>
      <c r="V1958" s="81">
        <f t="shared" si="232"/>
        <v>505.47</v>
      </c>
    </row>
    <row r="1959" spans="1:22" x14ac:dyDescent="0.25">
      <c r="A1959" s="51" t="s">
        <v>5110</v>
      </c>
      <c r="B1959" s="91" t="s">
        <v>2910</v>
      </c>
      <c r="C1959" s="95"/>
      <c r="D1959" s="95"/>
      <c r="E1959" s="74" t="s">
        <v>44</v>
      </c>
      <c r="F1959" s="95"/>
      <c r="G1959" s="100"/>
      <c r="H1959" s="75"/>
      <c r="I1959" s="115"/>
      <c r="J1959" s="75"/>
      <c r="K1959" s="115"/>
      <c r="L1959" s="75"/>
      <c r="M1959" s="76">
        <f>SUM(M1960:M1961)</f>
        <v>3506.1099999999997</v>
      </c>
      <c r="N1959" s="76">
        <f>SUM(N1960:N1961)</f>
        <v>3506.1099999999997</v>
      </c>
      <c r="O1959" s="38"/>
      <c r="P1959" s="75"/>
      <c r="Q1959" s="75"/>
      <c r="R1959" s="76">
        <v>4193.54</v>
      </c>
      <c r="S1959" s="76">
        <v>4193.54</v>
      </c>
      <c r="T1959" s="64">
        <f t="shared" si="230"/>
        <v>-687.43000000000029</v>
      </c>
      <c r="U1959" s="81">
        <f t="shared" si="231"/>
        <v>0</v>
      </c>
      <c r="V1959" s="81">
        <f t="shared" si="232"/>
        <v>0</v>
      </c>
    </row>
    <row r="1960" spans="1:22" ht="36" x14ac:dyDescent="0.3">
      <c r="A1960" s="51" t="s">
        <v>5111</v>
      </c>
      <c r="B1960" s="92" t="s">
        <v>2911</v>
      </c>
      <c r="C1960" s="77" t="s">
        <v>274</v>
      </c>
      <c r="D1960" s="86" t="s">
        <v>697</v>
      </c>
      <c r="E1960" s="79" t="s">
        <v>698</v>
      </c>
      <c r="F1960" s="80" t="s">
        <v>125</v>
      </c>
      <c r="G1960" s="101">
        <v>16.079999999999998</v>
      </c>
      <c r="H1960" s="81">
        <v>16.079999999999998</v>
      </c>
      <c r="I1960" s="116">
        <v>257.13</v>
      </c>
      <c r="J1960" s="81">
        <v>214.98</v>
      </c>
      <c r="K1960" s="116">
        <v>0</v>
      </c>
      <c r="L1960" s="81">
        <v>0</v>
      </c>
      <c r="M1960" s="81">
        <f>TRUNC(((J1960*G1960)+(L1960*G1960)),2)</f>
        <v>3456.87</v>
      </c>
      <c r="N1960" s="81">
        <f>TRUNC(((J1960*H1960)+(L1960*H1960)),2)</f>
        <v>3456.87</v>
      </c>
      <c r="O1960" s="48"/>
      <c r="P1960" s="81">
        <v>257.13</v>
      </c>
      <c r="Q1960" s="81">
        <v>0</v>
      </c>
      <c r="R1960" s="81">
        <v>4134.6499999999996</v>
      </c>
      <c r="S1960" s="81">
        <v>4134.6499999999996</v>
      </c>
      <c r="T1960" s="64">
        <f t="shared" si="230"/>
        <v>-677.77999999999975</v>
      </c>
      <c r="U1960" s="81">
        <f t="shared" si="231"/>
        <v>3456.87</v>
      </c>
      <c r="V1960" s="81">
        <f t="shared" si="232"/>
        <v>0</v>
      </c>
    </row>
    <row r="1961" spans="1:22" x14ac:dyDescent="0.25">
      <c r="A1961" s="51" t="s">
        <v>5112</v>
      </c>
      <c r="B1961" s="92" t="s">
        <v>2912</v>
      </c>
      <c r="C1961" s="77" t="s">
        <v>123</v>
      </c>
      <c r="D1961" s="78">
        <v>60010</v>
      </c>
      <c r="E1961" s="79" t="s">
        <v>280</v>
      </c>
      <c r="F1961" s="80" t="s">
        <v>160</v>
      </c>
      <c r="G1961" s="101">
        <v>0.02</v>
      </c>
      <c r="H1961" s="81">
        <v>0.02</v>
      </c>
      <c r="I1961" s="116">
        <v>2196.19</v>
      </c>
      <c r="J1961" s="81">
        <v>1836.23</v>
      </c>
      <c r="K1961" s="116">
        <v>748.6</v>
      </c>
      <c r="L1961" s="81">
        <v>625.9</v>
      </c>
      <c r="M1961" s="81">
        <f>TRUNC(((J1961*G1961)+(L1961*G1961)),2)</f>
        <v>49.24</v>
      </c>
      <c r="N1961" s="81">
        <f>TRUNC(((J1961*H1961)+(L1961*H1961)),2)</f>
        <v>49.24</v>
      </c>
      <c r="O1961" s="38"/>
      <c r="P1961" s="81">
        <v>2196.19</v>
      </c>
      <c r="Q1961" s="81">
        <v>748.6</v>
      </c>
      <c r="R1961" s="81">
        <v>58.89</v>
      </c>
      <c r="S1961" s="81">
        <v>58.89</v>
      </c>
      <c r="T1961" s="64">
        <f t="shared" si="230"/>
        <v>-9.6499999999999986</v>
      </c>
      <c r="U1961" s="81">
        <f t="shared" si="231"/>
        <v>36.72</v>
      </c>
      <c r="V1961" s="81">
        <f t="shared" si="232"/>
        <v>12.51</v>
      </c>
    </row>
    <row r="1962" spans="1:22" x14ac:dyDescent="0.25">
      <c r="A1962" s="51" t="s">
        <v>5113</v>
      </c>
      <c r="B1962" s="91" t="s">
        <v>2913</v>
      </c>
      <c r="C1962" s="95"/>
      <c r="D1962" s="95"/>
      <c r="E1962" s="74" t="s">
        <v>52</v>
      </c>
      <c r="F1962" s="95"/>
      <c r="G1962" s="100"/>
      <c r="H1962" s="75"/>
      <c r="I1962" s="115"/>
      <c r="J1962" s="75"/>
      <c r="K1962" s="115"/>
      <c r="L1962" s="75"/>
      <c r="M1962" s="76">
        <f>M1963</f>
        <v>1030.6300000000001</v>
      </c>
      <c r="N1962" s="76">
        <f>N1963</f>
        <v>1030.6300000000001</v>
      </c>
      <c r="O1962" s="38"/>
      <c r="P1962" s="75"/>
      <c r="Q1962" s="75"/>
      <c r="R1962" s="76">
        <v>1232.74</v>
      </c>
      <c r="S1962" s="76">
        <v>1232.74</v>
      </c>
      <c r="T1962" s="64">
        <f t="shared" si="230"/>
        <v>-202.1099999999999</v>
      </c>
      <c r="U1962" s="81">
        <f t="shared" si="231"/>
        <v>0</v>
      </c>
      <c r="V1962" s="81">
        <f t="shared" si="232"/>
        <v>0</v>
      </c>
    </row>
    <row r="1963" spans="1:22" ht="24" x14ac:dyDescent="0.3">
      <c r="A1963" s="51" t="s">
        <v>5114</v>
      </c>
      <c r="B1963" s="92" t="s">
        <v>2914</v>
      </c>
      <c r="C1963" s="77" t="s">
        <v>274</v>
      </c>
      <c r="D1963" s="86" t="s">
        <v>2365</v>
      </c>
      <c r="E1963" s="79" t="s">
        <v>2366</v>
      </c>
      <c r="F1963" s="80" t="s">
        <v>125</v>
      </c>
      <c r="G1963" s="101">
        <v>9.25</v>
      </c>
      <c r="H1963" s="81">
        <v>9.25</v>
      </c>
      <c r="I1963" s="116">
        <v>86.88</v>
      </c>
      <c r="J1963" s="81">
        <v>72.64</v>
      </c>
      <c r="K1963" s="116">
        <v>46.39</v>
      </c>
      <c r="L1963" s="81">
        <v>38.78</v>
      </c>
      <c r="M1963" s="81">
        <f>TRUNC(((J1963*G1963)+(L1963*G1963)),2)</f>
        <v>1030.6300000000001</v>
      </c>
      <c r="N1963" s="81">
        <f>TRUNC(((J1963*H1963)+(L1963*H1963)),2)</f>
        <v>1030.6300000000001</v>
      </c>
      <c r="O1963" s="48"/>
      <c r="P1963" s="81">
        <v>86.88</v>
      </c>
      <c r="Q1963" s="81">
        <v>46.39</v>
      </c>
      <c r="R1963" s="81">
        <v>1232.74</v>
      </c>
      <c r="S1963" s="81">
        <v>1232.74</v>
      </c>
      <c r="T1963" s="64">
        <f t="shared" si="230"/>
        <v>-202.1099999999999</v>
      </c>
      <c r="U1963" s="81">
        <f t="shared" si="231"/>
        <v>671.92</v>
      </c>
      <c r="V1963" s="81">
        <f t="shared" si="232"/>
        <v>358.71</v>
      </c>
    </row>
    <row r="1964" spans="1:22" x14ac:dyDescent="0.25">
      <c r="A1964" s="51" t="s">
        <v>5115</v>
      </c>
      <c r="B1964" s="91" t="s">
        <v>2915</v>
      </c>
      <c r="C1964" s="95"/>
      <c r="D1964" s="95"/>
      <c r="E1964" s="74" t="s">
        <v>58</v>
      </c>
      <c r="F1964" s="95"/>
      <c r="G1964" s="100"/>
      <c r="H1964" s="75"/>
      <c r="I1964" s="115"/>
      <c r="J1964" s="75"/>
      <c r="K1964" s="115"/>
      <c r="L1964" s="75"/>
      <c r="M1964" s="76">
        <f>SUM(M1965:M1967)</f>
        <v>6078.63</v>
      </c>
      <c r="N1964" s="76">
        <f>SUM(N1965:N1967)</f>
        <v>6078.63</v>
      </c>
      <c r="O1964" s="38"/>
      <c r="P1964" s="75"/>
      <c r="Q1964" s="75"/>
      <c r="R1964" s="76">
        <v>7272.19</v>
      </c>
      <c r="S1964" s="76">
        <v>7272.19</v>
      </c>
      <c r="T1964" s="64">
        <f t="shared" si="230"/>
        <v>-1193.5599999999995</v>
      </c>
      <c r="U1964" s="81">
        <f t="shared" si="231"/>
        <v>0</v>
      </c>
      <c r="V1964" s="81">
        <f t="shared" si="232"/>
        <v>0</v>
      </c>
    </row>
    <row r="1965" spans="1:22" x14ac:dyDescent="0.3">
      <c r="A1965" s="51" t="s">
        <v>5116</v>
      </c>
      <c r="B1965" s="92" t="s">
        <v>2916</v>
      </c>
      <c r="C1965" s="77" t="s">
        <v>123</v>
      </c>
      <c r="D1965" s="78">
        <v>160967</v>
      </c>
      <c r="E1965" s="79" t="s">
        <v>1269</v>
      </c>
      <c r="F1965" s="80" t="s">
        <v>125</v>
      </c>
      <c r="G1965" s="101">
        <v>78.83</v>
      </c>
      <c r="H1965" s="81">
        <v>78.83</v>
      </c>
      <c r="I1965" s="116">
        <v>75.97</v>
      </c>
      <c r="J1965" s="81">
        <v>63.51</v>
      </c>
      <c r="K1965" s="116">
        <v>5.98</v>
      </c>
      <c r="L1965" s="81">
        <v>4.99</v>
      </c>
      <c r="M1965" s="81">
        <f>TRUNC(((J1965*G1965)+(L1965*G1965)),2)</f>
        <v>5399.85</v>
      </c>
      <c r="N1965" s="81">
        <f>TRUNC(((J1965*H1965)+(L1965*H1965)),2)</f>
        <v>5399.85</v>
      </c>
      <c r="O1965" s="48"/>
      <c r="P1965" s="81">
        <v>75.97</v>
      </c>
      <c r="Q1965" s="81">
        <v>5.98</v>
      </c>
      <c r="R1965" s="81">
        <v>6460.11</v>
      </c>
      <c r="S1965" s="81">
        <v>6460.11</v>
      </c>
      <c r="T1965" s="64">
        <f t="shared" si="230"/>
        <v>-1060.2599999999993</v>
      </c>
      <c r="U1965" s="81">
        <f t="shared" si="231"/>
        <v>5006.49</v>
      </c>
      <c r="V1965" s="81">
        <f t="shared" si="232"/>
        <v>393.36</v>
      </c>
    </row>
    <row r="1966" spans="1:22" x14ac:dyDescent="0.25">
      <c r="A1966" s="51" t="s">
        <v>5117</v>
      </c>
      <c r="B1966" s="92" t="s">
        <v>2917</v>
      </c>
      <c r="C1966" s="77" t="s">
        <v>123</v>
      </c>
      <c r="D1966" s="78">
        <v>160601</v>
      </c>
      <c r="E1966" s="79" t="s">
        <v>1273</v>
      </c>
      <c r="F1966" s="80" t="s">
        <v>138</v>
      </c>
      <c r="G1966" s="101">
        <v>7.85</v>
      </c>
      <c r="H1966" s="81">
        <v>7.85</v>
      </c>
      <c r="I1966" s="116">
        <v>29.45</v>
      </c>
      <c r="J1966" s="81">
        <v>24.62</v>
      </c>
      <c r="K1966" s="116">
        <v>34.200000000000003</v>
      </c>
      <c r="L1966" s="81">
        <v>28.59</v>
      </c>
      <c r="M1966" s="81">
        <f>TRUNC(((J1966*G1966)+(L1966*G1966)),2)</f>
        <v>417.69</v>
      </c>
      <c r="N1966" s="81">
        <f>TRUNC(((J1966*H1966)+(L1966*H1966)),2)</f>
        <v>417.69</v>
      </c>
      <c r="O1966" s="38"/>
      <c r="P1966" s="81">
        <v>29.45</v>
      </c>
      <c r="Q1966" s="81">
        <v>34.200000000000003</v>
      </c>
      <c r="R1966" s="81">
        <v>499.65</v>
      </c>
      <c r="S1966" s="81">
        <v>499.65</v>
      </c>
      <c r="T1966" s="64">
        <f t="shared" si="230"/>
        <v>-81.95999999999998</v>
      </c>
      <c r="U1966" s="81">
        <f t="shared" si="231"/>
        <v>193.26</v>
      </c>
      <c r="V1966" s="81">
        <f t="shared" si="232"/>
        <v>224.43</v>
      </c>
    </row>
    <row r="1967" spans="1:22" x14ac:dyDescent="0.25">
      <c r="A1967" s="51" t="s">
        <v>5118</v>
      </c>
      <c r="B1967" s="92" t="s">
        <v>2918</v>
      </c>
      <c r="C1967" s="77" t="s">
        <v>123</v>
      </c>
      <c r="D1967" s="78">
        <v>160602</v>
      </c>
      <c r="E1967" s="79" t="s">
        <v>2610</v>
      </c>
      <c r="F1967" s="80" t="s">
        <v>138</v>
      </c>
      <c r="G1967" s="101">
        <v>7.85</v>
      </c>
      <c r="H1967" s="81">
        <v>7.85</v>
      </c>
      <c r="I1967" s="116">
        <v>21.98</v>
      </c>
      <c r="J1967" s="81">
        <v>18.37</v>
      </c>
      <c r="K1967" s="116">
        <v>17.82</v>
      </c>
      <c r="L1967" s="81">
        <v>14.89</v>
      </c>
      <c r="M1967" s="81">
        <f>TRUNC(((J1967*G1967)+(L1967*G1967)),2)</f>
        <v>261.08999999999997</v>
      </c>
      <c r="N1967" s="81">
        <f>TRUNC(((J1967*H1967)+(L1967*H1967)),2)</f>
        <v>261.08999999999997</v>
      </c>
      <c r="O1967" s="38"/>
      <c r="P1967" s="81">
        <v>21.98</v>
      </c>
      <c r="Q1967" s="81">
        <v>17.82</v>
      </c>
      <c r="R1967" s="81">
        <v>312.43</v>
      </c>
      <c r="S1967" s="81">
        <v>312.43</v>
      </c>
      <c r="T1967" s="64">
        <f t="shared" si="230"/>
        <v>-51.340000000000032</v>
      </c>
      <c r="U1967" s="81">
        <f t="shared" si="231"/>
        <v>144.19999999999999</v>
      </c>
      <c r="V1967" s="81">
        <f t="shared" si="232"/>
        <v>116.88</v>
      </c>
    </row>
    <row r="1968" spans="1:22" x14ac:dyDescent="0.25">
      <c r="A1968" s="51" t="s">
        <v>5119</v>
      </c>
      <c r="B1968" s="91" t="s">
        <v>2919</v>
      </c>
      <c r="C1968" s="95"/>
      <c r="D1968" s="95"/>
      <c r="E1968" s="74" t="s">
        <v>56</v>
      </c>
      <c r="F1968" s="95"/>
      <c r="G1968" s="100"/>
      <c r="H1968" s="75"/>
      <c r="I1968" s="115"/>
      <c r="J1968" s="75"/>
      <c r="K1968" s="115"/>
      <c r="L1968" s="75"/>
      <c r="M1968" s="76">
        <f>M1969</f>
        <v>11380.16</v>
      </c>
      <c r="N1968" s="76">
        <f>N1969</f>
        <v>11380.16</v>
      </c>
      <c r="O1968" s="38"/>
      <c r="P1968" s="75"/>
      <c r="Q1968" s="75"/>
      <c r="R1968" s="76">
        <v>13627.36</v>
      </c>
      <c r="S1968" s="76">
        <v>13627.36</v>
      </c>
      <c r="T1968" s="64">
        <f t="shared" si="230"/>
        <v>-2247.2000000000007</v>
      </c>
      <c r="U1968" s="81">
        <f t="shared" si="231"/>
        <v>0</v>
      </c>
      <c r="V1968" s="81">
        <f t="shared" si="232"/>
        <v>0</v>
      </c>
    </row>
    <row r="1969" spans="1:22" ht="36" x14ac:dyDescent="0.3">
      <c r="A1969" s="51" t="s">
        <v>5120</v>
      </c>
      <c r="B1969" s="92" t="s">
        <v>2920</v>
      </c>
      <c r="C1969" s="77" t="s">
        <v>194</v>
      </c>
      <c r="D1969" s="78">
        <v>100775</v>
      </c>
      <c r="E1969" s="79" t="s">
        <v>566</v>
      </c>
      <c r="F1969" s="80" t="s">
        <v>209</v>
      </c>
      <c r="G1969" s="101">
        <v>848</v>
      </c>
      <c r="H1969" s="81">
        <v>848</v>
      </c>
      <c r="I1969" s="116">
        <v>15.21</v>
      </c>
      <c r="J1969" s="81">
        <v>12.71</v>
      </c>
      <c r="K1969" s="116">
        <v>0.86</v>
      </c>
      <c r="L1969" s="81">
        <v>0.71</v>
      </c>
      <c r="M1969" s="81">
        <f>TRUNC(((J1969*G1969)+(L1969*G1969)),2)</f>
        <v>11380.16</v>
      </c>
      <c r="N1969" s="81">
        <f>TRUNC(((J1969*H1969)+(L1969*H1969)),2)</f>
        <v>11380.16</v>
      </c>
      <c r="O1969" s="49"/>
      <c r="P1969" s="81">
        <v>15.21</v>
      </c>
      <c r="Q1969" s="81">
        <v>0.86</v>
      </c>
      <c r="R1969" s="81">
        <v>13627.36</v>
      </c>
      <c r="S1969" s="81">
        <v>13627.36</v>
      </c>
      <c r="T1969" s="64">
        <f t="shared" si="230"/>
        <v>-2247.2000000000007</v>
      </c>
      <c r="U1969" s="81">
        <f t="shared" si="231"/>
        <v>10778.08</v>
      </c>
      <c r="V1969" s="81">
        <f t="shared" si="232"/>
        <v>602.08000000000004</v>
      </c>
    </row>
    <row r="1970" spans="1:22" x14ac:dyDescent="0.25">
      <c r="A1970" s="51" t="s">
        <v>5121</v>
      </c>
      <c r="B1970" s="91" t="s">
        <v>2921</v>
      </c>
      <c r="C1970" s="95"/>
      <c r="D1970" s="95"/>
      <c r="E1970" s="74" t="s">
        <v>62</v>
      </c>
      <c r="F1970" s="95"/>
      <c r="G1970" s="100"/>
      <c r="H1970" s="75"/>
      <c r="I1970" s="115"/>
      <c r="J1970" s="75"/>
      <c r="K1970" s="115"/>
      <c r="L1970" s="75"/>
      <c r="M1970" s="76">
        <f>M1971</f>
        <v>2110.5700000000002</v>
      </c>
      <c r="N1970" s="76">
        <f>N1971</f>
        <v>2110.5700000000002</v>
      </c>
      <c r="O1970" s="38"/>
      <c r="P1970" s="75"/>
      <c r="Q1970" s="75"/>
      <c r="R1970" s="76">
        <v>2524.33</v>
      </c>
      <c r="S1970" s="76">
        <v>2524.33</v>
      </c>
      <c r="T1970" s="64">
        <f t="shared" si="230"/>
        <v>-413.75999999999976</v>
      </c>
      <c r="U1970" s="81">
        <f t="shared" si="231"/>
        <v>0</v>
      </c>
      <c r="V1970" s="81">
        <f t="shared" si="232"/>
        <v>0</v>
      </c>
    </row>
    <row r="1971" spans="1:22" x14ac:dyDescent="0.25">
      <c r="A1971" s="51" t="s">
        <v>5122</v>
      </c>
      <c r="B1971" s="92" t="s">
        <v>2922</v>
      </c>
      <c r="C1971" s="77" t="s">
        <v>123</v>
      </c>
      <c r="D1971" s="78">
        <v>180280</v>
      </c>
      <c r="E1971" s="79" t="s">
        <v>2923</v>
      </c>
      <c r="F1971" s="80" t="s">
        <v>125</v>
      </c>
      <c r="G1971" s="101">
        <v>5.5</v>
      </c>
      <c r="H1971" s="81">
        <v>5.5</v>
      </c>
      <c r="I1971" s="116">
        <v>412.73</v>
      </c>
      <c r="J1971" s="81">
        <v>345.08</v>
      </c>
      <c r="K1971" s="116">
        <v>46.24</v>
      </c>
      <c r="L1971" s="81">
        <v>38.659999999999997</v>
      </c>
      <c r="M1971" s="81">
        <f>TRUNC(((J1971*G1971)+(L1971*G1971)),2)</f>
        <v>2110.5700000000002</v>
      </c>
      <c r="N1971" s="81">
        <f>TRUNC(((J1971*H1971)+(L1971*H1971)),2)</f>
        <v>2110.5700000000002</v>
      </c>
      <c r="O1971" s="38"/>
      <c r="P1971" s="81">
        <v>412.73</v>
      </c>
      <c r="Q1971" s="81">
        <v>46.24</v>
      </c>
      <c r="R1971" s="81">
        <v>2524.33</v>
      </c>
      <c r="S1971" s="81">
        <v>2524.33</v>
      </c>
      <c r="T1971" s="64">
        <f t="shared" si="230"/>
        <v>-413.75999999999976</v>
      </c>
      <c r="U1971" s="81">
        <f t="shared" si="231"/>
        <v>1897.94</v>
      </c>
      <c r="V1971" s="81">
        <f t="shared" si="232"/>
        <v>212.63</v>
      </c>
    </row>
    <row r="1972" spans="1:22" x14ac:dyDescent="0.25">
      <c r="A1972" s="51" t="s">
        <v>5123</v>
      </c>
      <c r="B1972" s="91" t="s">
        <v>2924</v>
      </c>
      <c r="C1972" s="95"/>
      <c r="D1972" s="95"/>
      <c r="E1972" s="74" t="s">
        <v>66</v>
      </c>
      <c r="F1972" s="95"/>
      <c r="G1972" s="100"/>
      <c r="H1972" s="75"/>
      <c r="I1972" s="115"/>
      <c r="J1972" s="75"/>
      <c r="K1972" s="115"/>
      <c r="L1972" s="75"/>
      <c r="M1972" s="76">
        <f>SUM(M1973:M1974)</f>
        <v>354.64</v>
      </c>
      <c r="N1972" s="76">
        <f>SUM(N1973:N1974)</f>
        <v>354.64</v>
      </c>
      <c r="O1972" s="38"/>
      <c r="P1972" s="75"/>
      <c r="Q1972" s="75"/>
      <c r="R1972" s="76">
        <v>424.39</v>
      </c>
      <c r="S1972" s="76">
        <v>424.39</v>
      </c>
      <c r="T1972" s="64">
        <f t="shared" si="230"/>
        <v>-69.75</v>
      </c>
      <c r="U1972" s="81">
        <f t="shared" si="231"/>
        <v>0</v>
      </c>
      <c r="V1972" s="81">
        <f t="shared" si="232"/>
        <v>0</v>
      </c>
    </row>
    <row r="1973" spans="1:22" x14ac:dyDescent="0.25">
      <c r="A1973" s="51" t="s">
        <v>5124</v>
      </c>
      <c r="B1973" s="92" t="s">
        <v>2925</v>
      </c>
      <c r="C1973" s="77" t="s">
        <v>123</v>
      </c>
      <c r="D1973" s="78">
        <v>200150</v>
      </c>
      <c r="E1973" s="79" t="s">
        <v>600</v>
      </c>
      <c r="F1973" s="80" t="s">
        <v>125</v>
      </c>
      <c r="G1973" s="101">
        <v>18.5</v>
      </c>
      <c r="H1973" s="81">
        <v>18.5</v>
      </c>
      <c r="I1973" s="116">
        <v>3.66</v>
      </c>
      <c r="J1973" s="81">
        <v>3.06</v>
      </c>
      <c r="K1973" s="116">
        <v>1.24</v>
      </c>
      <c r="L1973" s="81">
        <v>1.03</v>
      </c>
      <c r="M1973" s="81">
        <f>TRUNC(((J1973*G1973)+(L1973*G1973)),2)</f>
        <v>75.66</v>
      </c>
      <c r="N1973" s="81">
        <f>TRUNC(((J1973*H1973)+(L1973*H1973)),2)</f>
        <v>75.66</v>
      </c>
      <c r="O1973" s="38"/>
      <c r="P1973" s="81">
        <v>3.66</v>
      </c>
      <c r="Q1973" s="81">
        <v>1.24</v>
      </c>
      <c r="R1973" s="81">
        <v>90.65</v>
      </c>
      <c r="S1973" s="81">
        <v>90.65</v>
      </c>
      <c r="T1973" s="64">
        <f t="shared" si="230"/>
        <v>-14.990000000000009</v>
      </c>
      <c r="U1973" s="81">
        <f t="shared" si="231"/>
        <v>56.61</v>
      </c>
      <c r="V1973" s="81">
        <f t="shared" si="232"/>
        <v>19.05</v>
      </c>
    </row>
    <row r="1974" spans="1:22" x14ac:dyDescent="0.25">
      <c r="A1974" s="51" t="s">
        <v>5125</v>
      </c>
      <c r="B1974" s="92" t="s">
        <v>2926</v>
      </c>
      <c r="C1974" s="77" t="s">
        <v>123</v>
      </c>
      <c r="D1974" s="78">
        <v>200403</v>
      </c>
      <c r="E1974" s="79" t="s">
        <v>604</v>
      </c>
      <c r="F1974" s="80" t="s">
        <v>125</v>
      </c>
      <c r="G1974" s="101">
        <v>18.5</v>
      </c>
      <c r="H1974" s="81">
        <v>18.5</v>
      </c>
      <c r="I1974" s="116">
        <v>2.91</v>
      </c>
      <c r="J1974" s="81">
        <v>2.4300000000000002</v>
      </c>
      <c r="K1974" s="116">
        <v>15.13</v>
      </c>
      <c r="L1974" s="81">
        <v>12.65</v>
      </c>
      <c r="M1974" s="81">
        <f>TRUNC(((J1974*G1974)+(L1974*G1974)),2)</f>
        <v>278.98</v>
      </c>
      <c r="N1974" s="81">
        <f>TRUNC(((J1974*H1974)+(L1974*H1974)),2)</f>
        <v>278.98</v>
      </c>
      <c r="O1974" s="38"/>
      <c r="P1974" s="81">
        <v>2.91</v>
      </c>
      <c r="Q1974" s="81">
        <v>15.13</v>
      </c>
      <c r="R1974" s="81">
        <v>333.74</v>
      </c>
      <c r="S1974" s="81">
        <v>333.74</v>
      </c>
      <c r="T1974" s="64">
        <f t="shared" si="230"/>
        <v>-54.759999999999991</v>
      </c>
      <c r="U1974" s="81">
        <f t="shared" si="231"/>
        <v>44.95</v>
      </c>
      <c r="V1974" s="81">
        <f t="shared" si="232"/>
        <v>234.02</v>
      </c>
    </row>
    <row r="1975" spans="1:22" x14ac:dyDescent="0.25">
      <c r="A1975" s="51" t="s">
        <v>5126</v>
      </c>
      <c r="B1975" s="91" t="s">
        <v>2927</v>
      </c>
      <c r="C1975" s="95"/>
      <c r="D1975" s="95"/>
      <c r="E1975" s="74" t="s">
        <v>70</v>
      </c>
      <c r="F1975" s="95"/>
      <c r="G1975" s="100"/>
      <c r="H1975" s="75"/>
      <c r="I1975" s="115"/>
      <c r="J1975" s="75"/>
      <c r="K1975" s="115"/>
      <c r="L1975" s="75"/>
      <c r="M1975" s="76">
        <f>SUM(M1976:M1979)</f>
        <v>7010.85</v>
      </c>
      <c r="N1975" s="76">
        <f>SUM(N1976:N1979)</f>
        <v>7010.85</v>
      </c>
      <c r="O1975" s="38"/>
      <c r="P1975" s="75"/>
      <c r="Q1975" s="75"/>
      <c r="R1975" s="76">
        <v>8386.75</v>
      </c>
      <c r="S1975" s="76">
        <v>8386.75</v>
      </c>
      <c r="T1975" s="64">
        <f t="shared" si="230"/>
        <v>-1375.8999999999996</v>
      </c>
      <c r="U1975" s="81">
        <f t="shared" si="231"/>
        <v>0</v>
      </c>
      <c r="V1975" s="81">
        <f t="shared" si="232"/>
        <v>0</v>
      </c>
    </row>
    <row r="1976" spans="1:22" x14ac:dyDescent="0.3">
      <c r="A1976" s="51" t="s">
        <v>5127</v>
      </c>
      <c r="B1976" s="92" t="s">
        <v>2928</v>
      </c>
      <c r="C1976" s="77" t="s">
        <v>123</v>
      </c>
      <c r="D1976" s="78">
        <v>220101</v>
      </c>
      <c r="E1976" s="79" t="s">
        <v>616</v>
      </c>
      <c r="F1976" s="80" t="s">
        <v>125</v>
      </c>
      <c r="G1976" s="101">
        <v>55.29</v>
      </c>
      <c r="H1976" s="81">
        <v>55.29</v>
      </c>
      <c r="I1976" s="116">
        <v>26.78</v>
      </c>
      <c r="J1976" s="81">
        <v>22.39</v>
      </c>
      <c r="K1976" s="116">
        <v>11.05</v>
      </c>
      <c r="L1976" s="81">
        <v>9.23</v>
      </c>
      <c r="M1976" s="81">
        <f>TRUNC(((J1976*G1976)+(L1976*G1976)),2)</f>
        <v>1748.26</v>
      </c>
      <c r="N1976" s="81">
        <f>TRUNC(((J1976*H1976)+(L1976*H1976)),2)</f>
        <v>1748.26</v>
      </c>
      <c r="O1976" s="48"/>
      <c r="P1976" s="81">
        <v>26.78</v>
      </c>
      <c r="Q1976" s="81">
        <v>11.05</v>
      </c>
      <c r="R1976" s="81">
        <v>2091.62</v>
      </c>
      <c r="S1976" s="81">
        <v>2091.62</v>
      </c>
      <c r="T1976" s="64">
        <f t="shared" si="230"/>
        <v>-343.3599999999999</v>
      </c>
      <c r="U1976" s="81">
        <f t="shared" si="231"/>
        <v>1237.94</v>
      </c>
      <c r="V1976" s="81">
        <f t="shared" si="232"/>
        <v>510.32</v>
      </c>
    </row>
    <row r="1977" spans="1:22" ht="24" x14ac:dyDescent="0.3">
      <c r="A1977" s="51" t="s">
        <v>5128</v>
      </c>
      <c r="B1977" s="92" t="s">
        <v>2929</v>
      </c>
      <c r="C1977" s="77" t="s">
        <v>274</v>
      </c>
      <c r="D1977" s="86" t="s">
        <v>618</v>
      </c>
      <c r="E1977" s="82" t="s">
        <v>3080</v>
      </c>
      <c r="F1977" s="80" t="s">
        <v>125</v>
      </c>
      <c r="G1977" s="101">
        <v>55.29</v>
      </c>
      <c r="H1977" s="81">
        <v>55.29</v>
      </c>
      <c r="I1977" s="116">
        <v>68.959999999999994</v>
      </c>
      <c r="J1977" s="81">
        <v>57.65</v>
      </c>
      <c r="K1977" s="116">
        <v>21.88</v>
      </c>
      <c r="L1977" s="81">
        <v>18.29</v>
      </c>
      <c r="M1977" s="81">
        <f>TRUNC(((J1977*G1977)+(L1977*G1977)),2)</f>
        <v>4198.72</v>
      </c>
      <c r="N1977" s="81">
        <f>TRUNC(((J1977*H1977)+(L1977*H1977)),2)</f>
        <v>4198.72</v>
      </c>
      <c r="O1977" s="48"/>
      <c r="P1977" s="81">
        <v>68.959999999999994</v>
      </c>
      <c r="Q1977" s="81">
        <v>21.88</v>
      </c>
      <c r="R1977" s="81">
        <v>5022.54</v>
      </c>
      <c r="S1977" s="81">
        <v>5022.54</v>
      </c>
      <c r="T1977" s="64">
        <f t="shared" si="230"/>
        <v>-823.81999999999971</v>
      </c>
      <c r="U1977" s="81">
        <f t="shared" si="231"/>
        <v>3187.46</v>
      </c>
      <c r="V1977" s="81">
        <f t="shared" si="232"/>
        <v>1011.25</v>
      </c>
    </row>
    <row r="1978" spans="1:22" x14ac:dyDescent="0.25">
      <c r="A1978" s="51" t="s">
        <v>5129</v>
      </c>
      <c r="B1978" s="92" t="s">
        <v>2930</v>
      </c>
      <c r="C1978" s="77" t="s">
        <v>274</v>
      </c>
      <c r="D1978" s="86" t="s">
        <v>620</v>
      </c>
      <c r="E1978" s="79" t="s">
        <v>621</v>
      </c>
      <c r="F1978" s="80" t="s">
        <v>138</v>
      </c>
      <c r="G1978" s="101">
        <v>6.25</v>
      </c>
      <c r="H1978" s="81">
        <v>6.25</v>
      </c>
      <c r="I1978" s="116">
        <v>19.36</v>
      </c>
      <c r="J1978" s="81">
        <v>16.18</v>
      </c>
      <c r="K1978" s="116">
        <v>0.35</v>
      </c>
      <c r="L1978" s="81">
        <v>0.28999999999999998</v>
      </c>
      <c r="M1978" s="81">
        <f>TRUNC(((J1978*G1978)+(L1978*G1978)),2)</f>
        <v>102.93</v>
      </c>
      <c r="N1978" s="81">
        <f>TRUNC(((J1978*H1978)+(L1978*H1978)),2)</f>
        <v>102.93</v>
      </c>
      <c r="O1978" s="38"/>
      <c r="P1978" s="81">
        <v>19.36</v>
      </c>
      <c r="Q1978" s="81">
        <v>0.35</v>
      </c>
      <c r="R1978" s="81">
        <v>123.18</v>
      </c>
      <c r="S1978" s="81">
        <v>123.18</v>
      </c>
      <c r="T1978" s="64">
        <f t="shared" si="230"/>
        <v>-20.25</v>
      </c>
      <c r="U1978" s="81">
        <f t="shared" si="231"/>
        <v>101.12</v>
      </c>
      <c r="V1978" s="81">
        <f t="shared" si="232"/>
        <v>1.81</v>
      </c>
    </row>
    <row r="1979" spans="1:22" ht="24" x14ac:dyDescent="0.3">
      <c r="A1979" s="51" t="s">
        <v>5130</v>
      </c>
      <c r="B1979" s="92" t="s">
        <v>2931</v>
      </c>
      <c r="C1979" s="77" t="s">
        <v>123</v>
      </c>
      <c r="D1979" s="78">
        <v>221120</v>
      </c>
      <c r="E1979" s="79" t="s">
        <v>704</v>
      </c>
      <c r="F1979" s="80" t="s">
        <v>125</v>
      </c>
      <c r="G1979" s="101">
        <v>4.87</v>
      </c>
      <c r="H1979" s="81">
        <v>4.87</v>
      </c>
      <c r="I1979" s="116">
        <v>211.35</v>
      </c>
      <c r="J1979" s="81">
        <v>176.7</v>
      </c>
      <c r="K1979" s="116">
        <v>24.67</v>
      </c>
      <c r="L1979" s="81">
        <v>20.62</v>
      </c>
      <c r="M1979" s="81">
        <f>TRUNC(((J1979*G1979)+(L1979*G1979)),2)</f>
        <v>960.94</v>
      </c>
      <c r="N1979" s="81">
        <f>TRUNC(((J1979*H1979)+(L1979*H1979)),2)</f>
        <v>960.94</v>
      </c>
      <c r="O1979" s="48"/>
      <c r="P1979" s="81">
        <v>211.35</v>
      </c>
      <c r="Q1979" s="81">
        <v>24.67</v>
      </c>
      <c r="R1979" s="81">
        <v>1149.4100000000001</v>
      </c>
      <c r="S1979" s="81">
        <v>1149.4100000000001</v>
      </c>
      <c r="T1979" s="64">
        <f t="shared" si="230"/>
        <v>-188.47000000000003</v>
      </c>
      <c r="U1979" s="81">
        <f t="shared" si="231"/>
        <v>860.52</v>
      </c>
      <c r="V1979" s="81">
        <f t="shared" si="232"/>
        <v>100.41</v>
      </c>
    </row>
    <row r="1980" spans="1:22" x14ac:dyDescent="0.25">
      <c r="A1980" s="51" t="s">
        <v>5131</v>
      </c>
      <c r="B1980" s="91" t="s">
        <v>2932</v>
      </c>
      <c r="C1980" s="95"/>
      <c r="D1980" s="95"/>
      <c r="E1980" s="74" t="s">
        <v>72</v>
      </c>
      <c r="F1980" s="95"/>
      <c r="G1980" s="100"/>
      <c r="H1980" s="75"/>
      <c r="I1980" s="115"/>
      <c r="J1980" s="75"/>
      <c r="K1980" s="115"/>
      <c r="L1980" s="75"/>
      <c r="M1980" s="76">
        <f>SUM(M1981:M1982)</f>
        <v>13238.880000000001</v>
      </c>
      <c r="N1980" s="76">
        <f>SUM(N1981:N1982)</f>
        <v>13238.880000000001</v>
      </c>
      <c r="O1980" s="38"/>
      <c r="P1980" s="75"/>
      <c r="Q1980" s="75"/>
      <c r="R1980" s="76">
        <v>15834.36</v>
      </c>
      <c r="S1980" s="76">
        <v>15834.36</v>
      </c>
      <c r="T1980" s="64">
        <f t="shared" si="230"/>
        <v>-2595.4799999999996</v>
      </c>
      <c r="U1980" s="81">
        <f t="shared" si="231"/>
        <v>0</v>
      </c>
      <c r="V1980" s="81">
        <f t="shared" si="232"/>
        <v>0</v>
      </c>
    </row>
    <row r="1981" spans="1:22" x14ac:dyDescent="0.25">
      <c r="A1981" s="51" t="s">
        <v>5132</v>
      </c>
      <c r="B1981" s="92" t="s">
        <v>2933</v>
      </c>
      <c r="C1981" s="77" t="s">
        <v>274</v>
      </c>
      <c r="D1981" s="86" t="s">
        <v>2619</v>
      </c>
      <c r="E1981" s="79" t="s">
        <v>2620</v>
      </c>
      <c r="F1981" s="80" t="s">
        <v>138</v>
      </c>
      <c r="G1981" s="101">
        <v>5.12</v>
      </c>
      <c r="H1981" s="81">
        <v>5.12</v>
      </c>
      <c r="I1981" s="116">
        <v>332</v>
      </c>
      <c r="J1981" s="81">
        <v>277.58</v>
      </c>
      <c r="K1981" s="116">
        <v>41.1</v>
      </c>
      <c r="L1981" s="81">
        <v>34.36</v>
      </c>
      <c r="M1981" s="81">
        <f>TRUNC(((J1981*G1981)+(L1981*G1981)),2)</f>
        <v>1597.13</v>
      </c>
      <c r="N1981" s="81">
        <f>TRUNC(((J1981*H1981)+(L1981*H1981)),2)</f>
        <v>1597.13</v>
      </c>
      <c r="O1981" s="38"/>
      <c r="P1981" s="81">
        <v>332</v>
      </c>
      <c r="Q1981" s="81">
        <v>41.1</v>
      </c>
      <c r="R1981" s="81">
        <v>1910.27</v>
      </c>
      <c r="S1981" s="81">
        <v>1910.27</v>
      </c>
      <c r="T1981" s="64">
        <f t="shared" si="230"/>
        <v>-313.13999999999987</v>
      </c>
      <c r="U1981" s="81">
        <f t="shared" si="231"/>
        <v>1421.2</v>
      </c>
      <c r="V1981" s="81">
        <f t="shared" si="232"/>
        <v>175.92</v>
      </c>
    </row>
    <row r="1982" spans="1:22" x14ac:dyDescent="0.3">
      <c r="A1982" s="51" t="s">
        <v>5133</v>
      </c>
      <c r="B1982" s="92" t="s">
        <v>2934</v>
      </c>
      <c r="C1982" s="77" t="s">
        <v>274</v>
      </c>
      <c r="D1982" s="86" t="s">
        <v>846</v>
      </c>
      <c r="E1982" s="79" t="s">
        <v>847</v>
      </c>
      <c r="F1982" s="80" t="s">
        <v>138</v>
      </c>
      <c r="G1982" s="101">
        <v>34.44</v>
      </c>
      <c r="H1982" s="81">
        <v>34.44</v>
      </c>
      <c r="I1982" s="116">
        <v>363.2</v>
      </c>
      <c r="J1982" s="81">
        <v>303.67</v>
      </c>
      <c r="K1982" s="116">
        <v>41.1</v>
      </c>
      <c r="L1982" s="81">
        <v>34.36</v>
      </c>
      <c r="M1982" s="81">
        <f>TRUNC(((J1982*G1982)+(L1982*G1982)),2)</f>
        <v>11641.75</v>
      </c>
      <c r="N1982" s="81">
        <f>TRUNC(((J1982*H1982)+(L1982*H1982)),2)</f>
        <v>11641.75</v>
      </c>
      <c r="O1982" s="48"/>
      <c r="P1982" s="81">
        <v>363.2</v>
      </c>
      <c r="Q1982" s="81">
        <v>41.1</v>
      </c>
      <c r="R1982" s="81">
        <v>13924.09</v>
      </c>
      <c r="S1982" s="81">
        <v>13924.09</v>
      </c>
      <c r="T1982" s="64">
        <f t="shared" si="230"/>
        <v>-2282.34</v>
      </c>
      <c r="U1982" s="81">
        <f t="shared" si="231"/>
        <v>10458.39</v>
      </c>
      <c r="V1982" s="81">
        <f t="shared" si="232"/>
        <v>1183.3499999999999</v>
      </c>
    </row>
    <row r="1983" spans="1:22" x14ac:dyDescent="0.25">
      <c r="A1983" s="51" t="s">
        <v>5134</v>
      </c>
      <c r="B1983" s="91" t="s">
        <v>2935</v>
      </c>
      <c r="C1983" s="95"/>
      <c r="D1983" s="95"/>
      <c r="E1983" s="74" t="s">
        <v>78</v>
      </c>
      <c r="F1983" s="95"/>
      <c r="G1983" s="100"/>
      <c r="H1983" s="75"/>
      <c r="I1983" s="115"/>
      <c r="J1983" s="75"/>
      <c r="K1983" s="115"/>
      <c r="L1983" s="75"/>
      <c r="M1983" s="76">
        <f>M1984+M1986+M1988</f>
        <v>1466.77</v>
      </c>
      <c r="N1983" s="76">
        <f>N1984+N1986+N1988</f>
        <v>1466.77</v>
      </c>
      <c r="O1983" s="38"/>
      <c r="P1983" s="75"/>
      <c r="Q1983" s="75"/>
      <c r="R1983" s="76">
        <v>1755.67</v>
      </c>
      <c r="S1983" s="76">
        <v>1755.67</v>
      </c>
      <c r="T1983" s="64">
        <f t="shared" si="230"/>
        <v>-288.90000000000009</v>
      </c>
      <c r="U1983" s="81">
        <f t="shared" si="231"/>
        <v>0</v>
      </c>
      <c r="V1983" s="81">
        <f t="shared" si="232"/>
        <v>0</v>
      </c>
    </row>
    <row r="1984" spans="1:22" x14ac:dyDescent="0.25">
      <c r="A1984" s="51" t="s">
        <v>5135</v>
      </c>
      <c r="B1984" s="93" t="s">
        <v>2936</v>
      </c>
      <c r="C1984" s="97"/>
      <c r="D1984" s="97"/>
      <c r="E1984" s="83" t="s">
        <v>2860</v>
      </c>
      <c r="F1984" s="97"/>
      <c r="G1984" s="102"/>
      <c r="H1984" s="84"/>
      <c r="I1984" s="115"/>
      <c r="J1984" s="84"/>
      <c r="K1984" s="115"/>
      <c r="L1984" s="84"/>
      <c r="M1984" s="85">
        <f>M1985</f>
        <v>895.5</v>
      </c>
      <c r="N1984" s="85">
        <f>N1985</f>
        <v>895.5</v>
      </c>
      <c r="O1984" s="38"/>
      <c r="P1984" s="84"/>
      <c r="Q1984" s="84"/>
      <c r="R1984" s="85">
        <v>1072.08</v>
      </c>
      <c r="S1984" s="85">
        <v>1072.08</v>
      </c>
      <c r="T1984" s="64">
        <f t="shared" si="230"/>
        <v>-176.57999999999993</v>
      </c>
      <c r="U1984" s="81">
        <f t="shared" si="231"/>
        <v>0</v>
      </c>
      <c r="V1984" s="81">
        <f t="shared" si="232"/>
        <v>0</v>
      </c>
    </row>
    <row r="1985" spans="1:22" x14ac:dyDescent="0.25">
      <c r="A1985" s="51" t="s">
        <v>5136</v>
      </c>
      <c r="B1985" s="92" t="s">
        <v>2937</v>
      </c>
      <c r="C1985" s="77" t="s">
        <v>123</v>
      </c>
      <c r="D1985" s="78">
        <v>261609</v>
      </c>
      <c r="E1985" s="79" t="s">
        <v>664</v>
      </c>
      <c r="F1985" s="80" t="s">
        <v>125</v>
      </c>
      <c r="G1985" s="101">
        <v>78.83</v>
      </c>
      <c r="H1985" s="81">
        <v>78.83</v>
      </c>
      <c r="I1985" s="116">
        <v>9.65</v>
      </c>
      <c r="J1985" s="81">
        <v>8.06</v>
      </c>
      <c r="K1985" s="116">
        <v>3.95</v>
      </c>
      <c r="L1985" s="81">
        <v>3.3</v>
      </c>
      <c r="M1985" s="81">
        <f>TRUNC(((J1985*G1985)+(L1985*G1985)),2)</f>
        <v>895.5</v>
      </c>
      <c r="N1985" s="81">
        <f>TRUNC(((J1985*H1985)+(L1985*H1985)),2)</f>
        <v>895.5</v>
      </c>
      <c r="O1985" s="38"/>
      <c r="P1985" s="81">
        <v>9.65</v>
      </c>
      <c r="Q1985" s="81">
        <v>3.95</v>
      </c>
      <c r="R1985" s="81">
        <v>1072.08</v>
      </c>
      <c r="S1985" s="81">
        <v>1072.08</v>
      </c>
      <c r="T1985" s="64">
        <f t="shared" si="230"/>
        <v>-176.57999999999993</v>
      </c>
      <c r="U1985" s="81">
        <f t="shared" si="231"/>
        <v>635.36</v>
      </c>
      <c r="V1985" s="81">
        <f t="shared" si="232"/>
        <v>260.13</v>
      </c>
    </row>
    <row r="1986" spans="1:22" x14ac:dyDescent="0.25">
      <c r="A1986" s="51" t="s">
        <v>5137</v>
      </c>
      <c r="B1986" s="93" t="s">
        <v>2938</v>
      </c>
      <c r="C1986" s="97"/>
      <c r="D1986" s="97"/>
      <c r="E1986" s="83" t="s">
        <v>1221</v>
      </c>
      <c r="F1986" s="97"/>
      <c r="G1986" s="102"/>
      <c r="H1986" s="84"/>
      <c r="I1986" s="115"/>
      <c r="J1986" s="84"/>
      <c r="K1986" s="115"/>
      <c r="L1986" s="84"/>
      <c r="M1986" s="85">
        <f>M1987</f>
        <v>363.33</v>
      </c>
      <c r="N1986" s="85">
        <f>N1987</f>
        <v>363.33</v>
      </c>
      <c r="O1986" s="38"/>
      <c r="P1986" s="84"/>
      <c r="Q1986" s="84"/>
      <c r="R1986" s="85">
        <v>434.77</v>
      </c>
      <c r="S1986" s="85">
        <v>434.77</v>
      </c>
      <c r="T1986" s="64">
        <f t="shared" si="230"/>
        <v>-71.44</v>
      </c>
      <c r="U1986" s="81">
        <f t="shared" si="231"/>
        <v>0</v>
      </c>
      <c r="V1986" s="81">
        <f t="shared" si="232"/>
        <v>0</v>
      </c>
    </row>
    <row r="1987" spans="1:22" x14ac:dyDescent="0.3">
      <c r="A1987" s="51" t="s">
        <v>5138</v>
      </c>
      <c r="B1987" s="92" t="s">
        <v>2939</v>
      </c>
      <c r="C1987" s="77" t="s">
        <v>123</v>
      </c>
      <c r="D1987" s="78">
        <v>261602</v>
      </c>
      <c r="E1987" s="79" t="s">
        <v>181</v>
      </c>
      <c r="F1987" s="80" t="s">
        <v>125</v>
      </c>
      <c r="G1987" s="101">
        <v>16.5</v>
      </c>
      <c r="H1987" s="81">
        <v>16.5</v>
      </c>
      <c r="I1987" s="116">
        <v>11.48</v>
      </c>
      <c r="J1987" s="81">
        <v>9.59</v>
      </c>
      <c r="K1987" s="116">
        <v>14.87</v>
      </c>
      <c r="L1987" s="81">
        <v>12.43</v>
      </c>
      <c r="M1987" s="81">
        <f>TRUNC(((J1987*G1987)+(L1987*G1987)),2)</f>
        <v>363.33</v>
      </c>
      <c r="N1987" s="81">
        <f>TRUNC(((J1987*H1987)+(L1987*H1987)),2)</f>
        <v>363.33</v>
      </c>
      <c r="O1987" s="48"/>
      <c r="P1987" s="81">
        <v>11.48</v>
      </c>
      <c r="Q1987" s="81">
        <v>14.87</v>
      </c>
      <c r="R1987" s="81">
        <v>434.77</v>
      </c>
      <c r="S1987" s="81">
        <v>434.77</v>
      </c>
      <c r="T1987" s="64">
        <f t="shared" si="230"/>
        <v>-71.44</v>
      </c>
      <c r="U1987" s="81">
        <f t="shared" si="231"/>
        <v>158.22999999999999</v>
      </c>
      <c r="V1987" s="81">
        <f t="shared" si="232"/>
        <v>205.09</v>
      </c>
    </row>
    <row r="1988" spans="1:22" x14ac:dyDescent="0.25">
      <c r="A1988" s="51" t="s">
        <v>5139</v>
      </c>
      <c r="B1988" s="93" t="s">
        <v>2940</v>
      </c>
      <c r="C1988" s="97"/>
      <c r="D1988" s="97"/>
      <c r="E1988" s="83" t="s">
        <v>651</v>
      </c>
      <c r="F1988" s="97"/>
      <c r="G1988" s="102"/>
      <c r="H1988" s="84"/>
      <c r="I1988" s="115"/>
      <c r="J1988" s="84"/>
      <c r="K1988" s="115"/>
      <c r="L1988" s="84"/>
      <c r="M1988" s="85">
        <f>M1989</f>
        <v>207.94</v>
      </c>
      <c r="N1988" s="85">
        <f>N1989</f>
        <v>207.94</v>
      </c>
      <c r="O1988" s="38"/>
      <c r="P1988" s="84"/>
      <c r="Q1988" s="84"/>
      <c r="R1988" s="85">
        <v>248.82</v>
      </c>
      <c r="S1988" s="85">
        <v>248.82</v>
      </c>
      <c r="T1988" s="64">
        <f t="shared" si="230"/>
        <v>-40.879999999999995</v>
      </c>
      <c r="U1988" s="81">
        <f t="shared" si="231"/>
        <v>0</v>
      </c>
      <c r="V1988" s="81">
        <f t="shared" si="232"/>
        <v>0</v>
      </c>
    </row>
    <row r="1989" spans="1:22" x14ac:dyDescent="0.25">
      <c r="A1989" s="51" t="s">
        <v>5140</v>
      </c>
      <c r="B1989" s="92" t="s">
        <v>2941</v>
      </c>
      <c r="C1989" s="77" t="s">
        <v>123</v>
      </c>
      <c r="D1989" s="78">
        <v>261000</v>
      </c>
      <c r="E1989" s="79" t="s">
        <v>653</v>
      </c>
      <c r="F1989" s="80" t="s">
        <v>125</v>
      </c>
      <c r="G1989" s="101">
        <v>18.5</v>
      </c>
      <c r="H1989" s="81">
        <v>18.5</v>
      </c>
      <c r="I1989" s="116">
        <v>5.47</v>
      </c>
      <c r="J1989" s="81">
        <v>4.57</v>
      </c>
      <c r="K1989" s="116">
        <v>7.98</v>
      </c>
      <c r="L1989" s="81">
        <v>6.67</v>
      </c>
      <c r="M1989" s="81">
        <f>TRUNC(((J1989*G1989)+(L1989*G1989)),2)</f>
        <v>207.94</v>
      </c>
      <c r="N1989" s="81">
        <f>TRUNC(((J1989*H1989)+(L1989*H1989)),2)</f>
        <v>207.94</v>
      </c>
      <c r="O1989" s="38"/>
      <c r="P1989" s="81">
        <v>5.47</v>
      </c>
      <c r="Q1989" s="81">
        <v>7.98</v>
      </c>
      <c r="R1989" s="81">
        <v>248.82</v>
      </c>
      <c r="S1989" s="81">
        <v>248.82</v>
      </c>
      <c r="T1989" s="64">
        <f t="shared" si="230"/>
        <v>-40.879999999999995</v>
      </c>
      <c r="U1989" s="81">
        <f t="shared" si="231"/>
        <v>84.54</v>
      </c>
      <c r="V1989" s="81">
        <f t="shared" si="232"/>
        <v>123.39</v>
      </c>
    </row>
    <row r="1990" spans="1:22" x14ac:dyDescent="0.25">
      <c r="A1990" s="51" t="s">
        <v>5141</v>
      </c>
      <c r="B1990" s="90">
        <v>24</v>
      </c>
      <c r="C1990" s="96"/>
      <c r="D1990" s="96"/>
      <c r="E1990" s="69" t="s">
        <v>2942</v>
      </c>
      <c r="F1990" s="70" t="s">
        <v>120</v>
      </c>
      <c r="G1990" s="99">
        <v>1</v>
      </c>
      <c r="H1990" s="72"/>
      <c r="I1990" s="115"/>
      <c r="J1990" s="72"/>
      <c r="K1990" s="115"/>
      <c r="L1990" s="72"/>
      <c r="M1990" s="71">
        <f>M1991+M1996+M1998+M2001+M2003+M2007+M2013</f>
        <v>120840.69</v>
      </c>
      <c r="N1990" s="71">
        <f>N1991+N1996+N1998+N2001+N2003+N2007+N2013</f>
        <v>120840.69</v>
      </c>
      <c r="O1990" s="38"/>
      <c r="P1990" s="72"/>
      <c r="Q1990" s="72"/>
      <c r="R1990" s="71">
        <v>144573.15</v>
      </c>
      <c r="S1990" s="71">
        <v>144573.15</v>
      </c>
      <c r="T1990" s="64">
        <f t="shared" si="230"/>
        <v>-23732.459999999992</v>
      </c>
      <c r="U1990" s="81">
        <f t="shared" si="231"/>
        <v>0</v>
      </c>
      <c r="V1990" s="81">
        <f t="shared" si="232"/>
        <v>0</v>
      </c>
    </row>
    <row r="1991" spans="1:22" x14ac:dyDescent="0.25">
      <c r="A1991" s="51" t="s">
        <v>5142</v>
      </c>
      <c r="B1991" s="91" t="s">
        <v>2943</v>
      </c>
      <c r="C1991" s="95"/>
      <c r="D1991" s="95"/>
      <c r="E1991" s="74" t="s">
        <v>36</v>
      </c>
      <c r="F1991" s="95"/>
      <c r="G1991" s="100"/>
      <c r="H1991" s="75"/>
      <c r="I1991" s="115"/>
      <c r="J1991" s="75"/>
      <c r="K1991" s="115"/>
      <c r="L1991" s="75"/>
      <c r="M1991" s="76">
        <f>SUM(M1992:M1995)</f>
        <v>5999.9300000000012</v>
      </c>
      <c r="N1991" s="76">
        <f>SUM(N1992:N1995)</f>
        <v>5999.9300000000012</v>
      </c>
      <c r="O1991" s="38"/>
      <c r="P1991" s="75"/>
      <c r="Q1991" s="75"/>
      <c r="R1991" s="76">
        <v>7176.72</v>
      </c>
      <c r="S1991" s="76">
        <v>7176.72</v>
      </c>
      <c r="T1991" s="64">
        <f t="shared" si="230"/>
        <v>-1176.7899999999991</v>
      </c>
      <c r="U1991" s="81">
        <f t="shared" si="231"/>
        <v>0</v>
      </c>
      <c r="V1991" s="81">
        <f t="shared" si="232"/>
        <v>0</v>
      </c>
    </row>
    <row r="1992" spans="1:22" x14ac:dyDescent="0.3">
      <c r="A1992" s="51" t="s">
        <v>5143</v>
      </c>
      <c r="B1992" s="92" t="s">
        <v>2944</v>
      </c>
      <c r="C1992" s="77" t="s">
        <v>123</v>
      </c>
      <c r="D1992" s="78">
        <v>20121</v>
      </c>
      <c r="E1992" s="79" t="s">
        <v>683</v>
      </c>
      <c r="F1992" s="80" t="s">
        <v>160</v>
      </c>
      <c r="G1992" s="101">
        <v>40.299999999999997</v>
      </c>
      <c r="H1992" s="81">
        <v>40.299999999999997</v>
      </c>
      <c r="I1992" s="116">
        <v>0</v>
      </c>
      <c r="J1992" s="81">
        <v>0</v>
      </c>
      <c r="K1992" s="116">
        <v>161.93</v>
      </c>
      <c r="L1992" s="81">
        <v>135.38</v>
      </c>
      <c r="M1992" s="81">
        <f>TRUNC(((J1992*G1992)+(L1992*G1992)),2)</f>
        <v>5455.81</v>
      </c>
      <c r="N1992" s="81">
        <f>TRUNC(((J1992*H1992)+(L1992*H1992)),2)</f>
        <v>5455.81</v>
      </c>
      <c r="O1992" s="48"/>
      <c r="P1992" s="81">
        <v>0</v>
      </c>
      <c r="Q1992" s="81">
        <v>161.93</v>
      </c>
      <c r="R1992" s="81">
        <v>6525.77</v>
      </c>
      <c r="S1992" s="81">
        <v>6525.77</v>
      </c>
      <c r="T1992" s="64">
        <f t="shared" si="230"/>
        <v>-1069.96</v>
      </c>
      <c r="U1992" s="81">
        <f t="shared" si="231"/>
        <v>0</v>
      </c>
      <c r="V1992" s="81">
        <f t="shared" si="232"/>
        <v>5455.81</v>
      </c>
    </row>
    <row r="1993" spans="1:22" ht="24" x14ac:dyDescent="0.3">
      <c r="A1993" s="51" t="s">
        <v>5144</v>
      </c>
      <c r="B1993" s="92" t="s">
        <v>2945</v>
      </c>
      <c r="C1993" s="77" t="s">
        <v>123</v>
      </c>
      <c r="D1993" s="78">
        <v>20118</v>
      </c>
      <c r="E1993" s="79" t="s">
        <v>1927</v>
      </c>
      <c r="F1993" s="80" t="s">
        <v>160</v>
      </c>
      <c r="G1993" s="101">
        <v>13.99</v>
      </c>
      <c r="H1993" s="81">
        <v>13.99</v>
      </c>
      <c r="I1993" s="116">
        <v>0</v>
      </c>
      <c r="J1993" s="81">
        <v>0</v>
      </c>
      <c r="K1993" s="116">
        <v>38.93</v>
      </c>
      <c r="L1993" s="81">
        <v>32.54</v>
      </c>
      <c r="M1993" s="81">
        <f>TRUNC(((J1993*G1993)+(L1993*G1993)),2)</f>
        <v>455.23</v>
      </c>
      <c r="N1993" s="81">
        <f>TRUNC(((J1993*H1993)+(L1993*H1993)),2)</f>
        <v>455.23</v>
      </c>
      <c r="O1993" s="48"/>
      <c r="P1993" s="81">
        <v>0</v>
      </c>
      <c r="Q1993" s="81">
        <v>38.93</v>
      </c>
      <c r="R1993" s="81">
        <v>544.63</v>
      </c>
      <c r="S1993" s="81">
        <v>544.63</v>
      </c>
      <c r="T1993" s="64">
        <f t="shared" si="230"/>
        <v>-89.399999999999977</v>
      </c>
      <c r="U1993" s="81">
        <f t="shared" si="231"/>
        <v>0</v>
      </c>
      <c r="V1993" s="81">
        <f t="shared" si="232"/>
        <v>455.23</v>
      </c>
    </row>
    <row r="1994" spans="1:22" x14ac:dyDescent="0.25">
      <c r="A1994" s="51" t="s">
        <v>5145</v>
      </c>
      <c r="B1994" s="92" t="s">
        <v>2946</v>
      </c>
      <c r="C1994" s="77" t="s">
        <v>274</v>
      </c>
      <c r="D1994" s="86" t="s">
        <v>688</v>
      </c>
      <c r="E1994" s="79" t="s">
        <v>689</v>
      </c>
      <c r="F1994" s="80" t="s">
        <v>417</v>
      </c>
      <c r="G1994" s="101">
        <v>1</v>
      </c>
      <c r="H1994" s="81">
        <v>1</v>
      </c>
      <c r="I1994" s="116">
        <v>0</v>
      </c>
      <c r="J1994" s="81">
        <v>0</v>
      </c>
      <c r="K1994" s="116">
        <v>28.37</v>
      </c>
      <c r="L1994" s="81">
        <v>23.72</v>
      </c>
      <c r="M1994" s="81">
        <f>TRUNC(((J1994*G1994)+(L1994*G1994)),2)</f>
        <v>23.72</v>
      </c>
      <c r="N1994" s="81">
        <f>TRUNC(((J1994*H1994)+(L1994*H1994)),2)</f>
        <v>23.72</v>
      </c>
      <c r="O1994" s="38"/>
      <c r="P1994" s="81">
        <v>0</v>
      </c>
      <c r="Q1994" s="81">
        <v>28.37</v>
      </c>
      <c r="R1994" s="81">
        <v>28.37</v>
      </c>
      <c r="S1994" s="81">
        <v>28.37</v>
      </c>
      <c r="T1994" s="64">
        <f t="shared" si="230"/>
        <v>-4.6500000000000021</v>
      </c>
      <c r="U1994" s="81">
        <f t="shared" si="231"/>
        <v>0</v>
      </c>
      <c r="V1994" s="81">
        <f t="shared" si="232"/>
        <v>23.72</v>
      </c>
    </row>
    <row r="1995" spans="1:22" x14ac:dyDescent="0.25">
      <c r="A1995" s="51" t="s">
        <v>5146</v>
      </c>
      <c r="B1995" s="92" t="s">
        <v>2947</v>
      </c>
      <c r="C1995" s="77" t="s">
        <v>274</v>
      </c>
      <c r="D1995" s="86" t="s">
        <v>691</v>
      </c>
      <c r="E1995" s="79" t="s">
        <v>692</v>
      </c>
      <c r="F1995" s="80" t="s">
        <v>120</v>
      </c>
      <c r="G1995" s="101">
        <v>1</v>
      </c>
      <c r="H1995" s="81">
        <v>1</v>
      </c>
      <c r="I1995" s="116">
        <v>0</v>
      </c>
      <c r="J1995" s="81">
        <v>0</v>
      </c>
      <c r="K1995" s="116">
        <v>77.95</v>
      </c>
      <c r="L1995" s="81">
        <v>65.17</v>
      </c>
      <c r="M1995" s="81">
        <f>TRUNC(((J1995*G1995)+(L1995*G1995)),2)</f>
        <v>65.17</v>
      </c>
      <c r="N1995" s="81">
        <f>TRUNC(((J1995*H1995)+(L1995*H1995)),2)</f>
        <v>65.17</v>
      </c>
      <c r="O1995" s="38"/>
      <c r="P1995" s="81">
        <v>0</v>
      </c>
      <c r="Q1995" s="81">
        <v>77.95</v>
      </c>
      <c r="R1995" s="81">
        <v>77.95</v>
      </c>
      <c r="S1995" s="81">
        <v>77.95</v>
      </c>
      <c r="T1995" s="64">
        <f t="shared" si="230"/>
        <v>-12.780000000000001</v>
      </c>
      <c r="U1995" s="81">
        <f t="shared" si="231"/>
        <v>0</v>
      </c>
      <c r="V1995" s="81">
        <f t="shared" si="232"/>
        <v>65.17</v>
      </c>
    </row>
    <row r="1996" spans="1:22" x14ac:dyDescent="0.25">
      <c r="A1996" s="51" t="s">
        <v>5147</v>
      </c>
      <c r="B1996" s="91" t="s">
        <v>2948</v>
      </c>
      <c r="C1996" s="95"/>
      <c r="D1996" s="95"/>
      <c r="E1996" s="74" t="s">
        <v>38</v>
      </c>
      <c r="F1996" s="95"/>
      <c r="G1996" s="100"/>
      <c r="H1996" s="75"/>
      <c r="I1996" s="115"/>
      <c r="J1996" s="75"/>
      <c r="K1996" s="115"/>
      <c r="L1996" s="75"/>
      <c r="M1996" s="76">
        <f>M1997</f>
        <v>2103.6799999999998</v>
      </c>
      <c r="N1996" s="76">
        <f>N1997</f>
        <v>2103.6799999999998</v>
      </c>
      <c r="O1996" s="38"/>
      <c r="P1996" s="75"/>
      <c r="Q1996" s="75"/>
      <c r="R1996" s="76">
        <v>2516.7399999999998</v>
      </c>
      <c r="S1996" s="76">
        <v>2516.7399999999998</v>
      </c>
      <c r="T1996" s="64">
        <f t="shared" si="230"/>
        <v>-413.05999999999995</v>
      </c>
      <c r="U1996" s="81">
        <f t="shared" si="231"/>
        <v>0</v>
      </c>
      <c r="V1996" s="81">
        <f t="shared" si="232"/>
        <v>0</v>
      </c>
    </row>
    <row r="1997" spans="1:22" x14ac:dyDescent="0.25">
      <c r="A1997" s="51" t="s">
        <v>5148</v>
      </c>
      <c r="B1997" s="92" t="s">
        <v>2949</v>
      </c>
      <c r="C1997" s="77" t="s">
        <v>123</v>
      </c>
      <c r="D1997" s="78">
        <v>30101</v>
      </c>
      <c r="E1997" s="79" t="s">
        <v>188</v>
      </c>
      <c r="F1997" s="80" t="s">
        <v>160</v>
      </c>
      <c r="G1997" s="101">
        <v>57.29</v>
      </c>
      <c r="H1997" s="81">
        <v>57.29</v>
      </c>
      <c r="I1997" s="116">
        <v>34.33</v>
      </c>
      <c r="J1997" s="81">
        <v>28.7</v>
      </c>
      <c r="K1997" s="116">
        <v>9.6</v>
      </c>
      <c r="L1997" s="81">
        <v>8.02</v>
      </c>
      <c r="M1997" s="81">
        <f>TRUNC(((J1997*G1997)+(L1997*G1997)),2)</f>
        <v>2103.6799999999998</v>
      </c>
      <c r="N1997" s="81">
        <f>TRUNC(((J1997*H1997)+(L1997*H1997)),2)</f>
        <v>2103.6799999999998</v>
      </c>
      <c r="O1997" s="38"/>
      <c r="P1997" s="81">
        <v>34.33</v>
      </c>
      <c r="Q1997" s="81">
        <v>9.6</v>
      </c>
      <c r="R1997" s="81">
        <v>2516.7399999999998</v>
      </c>
      <c r="S1997" s="81">
        <v>2516.7399999999998</v>
      </c>
      <c r="T1997" s="64">
        <f t="shared" ref="T1997:T2060" si="237">N1997-S1997</f>
        <v>-413.05999999999995</v>
      </c>
      <c r="U1997" s="81">
        <f t="shared" si="231"/>
        <v>1644.22</v>
      </c>
      <c r="V1997" s="81">
        <f t="shared" si="232"/>
        <v>459.46</v>
      </c>
    </row>
    <row r="1998" spans="1:22" x14ac:dyDescent="0.25">
      <c r="A1998" s="51" t="s">
        <v>5149</v>
      </c>
      <c r="B1998" s="91" t="s">
        <v>2950</v>
      </c>
      <c r="C1998" s="95"/>
      <c r="D1998" s="95"/>
      <c r="E1998" s="74" t="s">
        <v>40</v>
      </c>
      <c r="F1998" s="95"/>
      <c r="G1998" s="100"/>
      <c r="H1998" s="75"/>
      <c r="I1998" s="115"/>
      <c r="J1998" s="75"/>
      <c r="K1998" s="115"/>
      <c r="L1998" s="75"/>
      <c r="M1998" s="76">
        <f>SUM(M1999:M2000)</f>
        <v>3958.3900000000003</v>
      </c>
      <c r="N1998" s="76">
        <f>SUM(N1999:N2000)</f>
        <v>3958.3900000000003</v>
      </c>
      <c r="O1998" s="38"/>
      <c r="P1998" s="75"/>
      <c r="Q1998" s="75"/>
      <c r="R1998" s="76">
        <v>4748.45</v>
      </c>
      <c r="S1998" s="76">
        <v>4748.45</v>
      </c>
      <c r="T1998" s="64">
        <f t="shared" si="237"/>
        <v>-790.05999999999949</v>
      </c>
      <c r="U1998" s="81">
        <f t="shared" si="231"/>
        <v>0</v>
      </c>
      <c r="V1998" s="81">
        <f t="shared" si="232"/>
        <v>0</v>
      </c>
    </row>
    <row r="1999" spans="1:22" ht="24" x14ac:dyDescent="0.3">
      <c r="A1999" s="51" t="s">
        <v>5150</v>
      </c>
      <c r="B1999" s="92" t="s">
        <v>2951</v>
      </c>
      <c r="C1999" s="77" t="s">
        <v>123</v>
      </c>
      <c r="D1999" s="78">
        <v>41140</v>
      </c>
      <c r="E1999" s="82" t="s">
        <v>3062</v>
      </c>
      <c r="F1999" s="80" t="s">
        <v>125</v>
      </c>
      <c r="G1999" s="101">
        <v>806.19</v>
      </c>
      <c r="H1999" s="81">
        <v>806.19</v>
      </c>
      <c r="I1999" s="116">
        <v>0</v>
      </c>
      <c r="J1999" s="81">
        <v>0</v>
      </c>
      <c r="K1999" s="116">
        <v>2.72</v>
      </c>
      <c r="L1999" s="81">
        <v>2.27</v>
      </c>
      <c r="M1999" s="81">
        <f>TRUNC(((J1999*G1999)+(L1999*G1999)),2)</f>
        <v>1830.05</v>
      </c>
      <c r="N1999" s="81">
        <f>TRUNC(((J1999*H1999)+(L1999*H1999)),2)</f>
        <v>1830.05</v>
      </c>
      <c r="O1999" s="48"/>
      <c r="P1999" s="81">
        <v>0</v>
      </c>
      <c r="Q1999" s="81">
        <v>2.72</v>
      </c>
      <c r="R1999" s="81">
        <v>2192.83</v>
      </c>
      <c r="S1999" s="81">
        <v>2192.83</v>
      </c>
      <c r="T1999" s="64">
        <f t="shared" si="237"/>
        <v>-362.78</v>
      </c>
      <c r="U1999" s="81">
        <f t="shared" ref="U1999:U2062" si="238">TRUNC(J1999*H1999,2)</f>
        <v>0</v>
      </c>
      <c r="V1999" s="81">
        <f t="shared" ref="V1999:V2062" si="239">TRUNC(L1999*H1999,2)</f>
        <v>1830.05</v>
      </c>
    </row>
    <row r="2000" spans="1:22" ht="24" x14ac:dyDescent="0.3">
      <c r="A2000" s="51" t="s">
        <v>5151</v>
      </c>
      <c r="B2000" s="92" t="s">
        <v>2952</v>
      </c>
      <c r="C2000" s="77" t="s">
        <v>194</v>
      </c>
      <c r="D2000" s="78">
        <v>97083</v>
      </c>
      <c r="E2000" s="79" t="s">
        <v>195</v>
      </c>
      <c r="F2000" s="80" t="s">
        <v>125</v>
      </c>
      <c r="G2000" s="101">
        <v>806.19</v>
      </c>
      <c r="H2000" s="81">
        <v>806.19</v>
      </c>
      <c r="I2000" s="116">
        <v>0.91</v>
      </c>
      <c r="J2000" s="81">
        <v>0.76</v>
      </c>
      <c r="K2000" s="116">
        <v>2.2599999999999998</v>
      </c>
      <c r="L2000" s="81">
        <v>1.88</v>
      </c>
      <c r="M2000" s="81">
        <f>TRUNC(((J2000*G2000)+(L2000*G2000)),2)</f>
        <v>2128.34</v>
      </c>
      <c r="N2000" s="81">
        <f>TRUNC(((J2000*H2000)+(L2000*H2000)),2)</f>
        <v>2128.34</v>
      </c>
      <c r="O2000" s="48"/>
      <c r="P2000" s="81">
        <v>0.91</v>
      </c>
      <c r="Q2000" s="81">
        <v>2.2599999999999998</v>
      </c>
      <c r="R2000" s="81">
        <v>2555.62</v>
      </c>
      <c r="S2000" s="81">
        <v>2555.62</v>
      </c>
      <c r="T2000" s="64">
        <f t="shared" si="237"/>
        <v>-427.27999999999975</v>
      </c>
      <c r="U2000" s="81">
        <f t="shared" si="238"/>
        <v>612.70000000000005</v>
      </c>
      <c r="V2000" s="81">
        <f t="shared" si="239"/>
        <v>1515.63</v>
      </c>
    </row>
    <row r="2001" spans="1:22" x14ac:dyDescent="0.25">
      <c r="A2001" s="51" t="s">
        <v>5152</v>
      </c>
      <c r="B2001" s="91" t="s">
        <v>2953</v>
      </c>
      <c r="C2001" s="95"/>
      <c r="D2001" s="95"/>
      <c r="E2001" s="74" t="s">
        <v>52</v>
      </c>
      <c r="F2001" s="95"/>
      <c r="G2001" s="100"/>
      <c r="H2001" s="75"/>
      <c r="I2001" s="115"/>
      <c r="J2001" s="75"/>
      <c r="K2001" s="115"/>
      <c r="L2001" s="75"/>
      <c r="M2001" s="76">
        <f>M2002</f>
        <v>4876.9799999999996</v>
      </c>
      <c r="N2001" s="76">
        <f>N2002</f>
        <v>4876.9799999999996</v>
      </c>
      <c r="O2001" s="38"/>
      <c r="P2001" s="75"/>
      <c r="Q2001" s="75"/>
      <c r="R2001" s="76">
        <v>5833.25</v>
      </c>
      <c r="S2001" s="76">
        <v>5833.25</v>
      </c>
      <c r="T2001" s="64">
        <f t="shared" si="237"/>
        <v>-956.27000000000044</v>
      </c>
      <c r="U2001" s="81">
        <f t="shared" si="238"/>
        <v>0</v>
      </c>
      <c r="V2001" s="81">
        <f t="shared" si="239"/>
        <v>0</v>
      </c>
    </row>
    <row r="2002" spans="1:22" x14ac:dyDescent="0.3">
      <c r="A2002" s="51" t="s">
        <v>5153</v>
      </c>
      <c r="B2002" s="92" t="s">
        <v>2954</v>
      </c>
      <c r="C2002" s="77" t="s">
        <v>274</v>
      </c>
      <c r="D2002" s="86" t="s">
        <v>2955</v>
      </c>
      <c r="E2002" s="79" t="s">
        <v>2956</v>
      </c>
      <c r="F2002" s="80" t="s">
        <v>125</v>
      </c>
      <c r="G2002" s="101">
        <v>81.040000000000006</v>
      </c>
      <c r="H2002" s="81">
        <v>81.040000000000006</v>
      </c>
      <c r="I2002" s="116">
        <v>48.43</v>
      </c>
      <c r="J2002" s="81">
        <v>40.49</v>
      </c>
      <c r="K2002" s="116">
        <v>23.55</v>
      </c>
      <c r="L2002" s="81">
        <v>19.690000000000001</v>
      </c>
      <c r="M2002" s="81">
        <f>TRUNC(((J2002*G2002)+(L2002*G2002)),2)</f>
        <v>4876.9799999999996</v>
      </c>
      <c r="N2002" s="81">
        <f>TRUNC(((J2002*H2002)+(L2002*H2002)),2)</f>
        <v>4876.9799999999996</v>
      </c>
      <c r="O2002" s="48"/>
      <c r="P2002" s="81">
        <v>48.43</v>
      </c>
      <c r="Q2002" s="81">
        <v>23.55</v>
      </c>
      <c r="R2002" s="81">
        <v>5833.25</v>
      </c>
      <c r="S2002" s="81">
        <v>5833.25</v>
      </c>
      <c r="T2002" s="64">
        <f t="shared" si="237"/>
        <v>-956.27000000000044</v>
      </c>
      <c r="U2002" s="81">
        <f t="shared" si="238"/>
        <v>3281.3</v>
      </c>
      <c r="V2002" s="81">
        <f t="shared" si="239"/>
        <v>1595.67</v>
      </c>
    </row>
    <row r="2003" spans="1:22" x14ac:dyDescent="0.25">
      <c r="A2003" s="51" t="s">
        <v>5154</v>
      </c>
      <c r="B2003" s="91" t="s">
        <v>2957</v>
      </c>
      <c r="C2003" s="95"/>
      <c r="D2003" s="95"/>
      <c r="E2003" s="74" t="s">
        <v>70</v>
      </c>
      <c r="F2003" s="95"/>
      <c r="G2003" s="100"/>
      <c r="H2003" s="75"/>
      <c r="I2003" s="115"/>
      <c r="J2003" s="75"/>
      <c r="K2003" s="115"/>
      <c r="L2003" s="75"/>
      <c r="M2003" s="76">
        <f>SUM(M2004:M2006)</f>
        <v>49100.409999999996</v>
      </c>
      <c r="N2003" s="76">
        <f>SUM(N2004:N2006)</f>
        <v>49100.409999999996</v>
      </c>
      <c r="O2003" s="38"/>
      <c r="P2003" s="75"/>
      <c r="Q2003" s="75"/>
      <c r="R2003" s="76">
        <v>58747.89</v>
      </c>
      <c r="S2003" s="76">
        <v>58747.89</v>
      </c>
      <c r="T2003" s="64">
        <f t="shared" si="237"/>
        <v>-9647.4800000000032</v>
      </c>
      <c r="U2003" s="81">
        <f t="shared" si="238"/>
        <v>0</v>
      </c>
      <c r="V2003" s="81">
        <f t="shared" si="239"/>
        <v>0</v>
      </c>
    </row>
    <row r="2004" spans="1:22" x14ac:dyDescent="0.25">
      <c r="A2004" s="51" t="s">
        <v>5155</v>
      </c>
      <c r="B2004" s="92" t="s">
        <v>2958</v>
      </c>
      <c r="C2004" s="77" t="s">
        <v>123</v>
      </c>
      <c r="D2004" s="78">
        <v>220107</v>
      </c>
      <c r="E2004" s="79" t="s">
        <v>625</v>
      </c>
      <c r="F2004" s="80" t="s">
        <v>160</v>
      </c>
      <c r="G2004" s="101">
        <v>24.18</v>
      </c>
      <c r="H2004" s="81">
        <v>24.18</v>
      </c>
      <c r="I2004" s="116">
        <v>181.54</v>
      </c>
      <c r="J2004" s="81">
        <v>151.78</v>
      </c>
      <c r="K2004" s="116">
        <v>25.21</v>
      </c>
      <c r="L2004" s="81">
        <v>21.07</v>
      </c>
      <c r="M2004" s="81">
        <f>TRUNC(((J2004*G2004)+(L2004*G2004)),2)</f>
        <v>4179.51</v>
      </c>
      <c r="N2004" s="81">
        <f>TRUNC(((J2004*H2004)+(L2004*H2004)),2)</f>
        <v>4179.51</v>
      </c>
      <c r="O2004" s="38"/>
      <c r="P2004" s="81">
        <v>181.54</v>
      </c>
      <c r="Q2004" s="81">
        <v>25.21</v>
      </c>
      <c r="R2004" s="81">
        <v>4999.21</v>
      </c>
      <c r="S2004" s="81">
        <v>4999.21</v>
      </c>
      <c r="T2004" s="64">
        <f t="shared" si="237"/>
        <v>-819.69999999999982</v>
      </c>
      <c r="U2004" s="81">
        <f t="shared" si="238"/>
        <v>3670.04</v>
      </c>
      <c r="V2004" s="81">
        <f t="shared" si="239"/>
        <v>509.47</v>
      </c>
    </row>
    <row r="2005" spans="1:22" ht="24" x14ac:dyDescent="0.3">
      <c r="A2005" s="51" t="s">
        <v>5156</v>
      </c>
      <c r="B2005" s="92" t="s">
        <v>2959</v>
      </c>
      <c r="C2005" s="77" t="s">
        <v>274</v>
      </c>
      <c r="D2005" s="86" t="s">
        <v>2960</v>
      </c>
      <c r="E2005" s="79" t="s">
        <v>2961</v>
      </c>
      <c r="F2005" s="80" t="s">
        <v>125</v>
      </c>
      <c r="G2005" s="101">
        <v>806.19</v>
      </c>
      <c r="H2005" s="81">
        <v>806.19</v>
      </c>
      <c r="I2005" s="116">
        <v>12.28</v>
      </c>
      <c r="J2005" s="81">
        <v>10.26</v>
      </c>
      <c r="K2005" s="116">
        <v>1.1100000000000001</v>
      </c>
      <c r="L2005" s="81">
        <v>0.92</v>
      </c>
      <c r="M2005" s="81">
        <f>TRUNC(((J2005*G2005)+(L2005*G2005)),2)</f>
        <v>9013.2000000000007</v>
      </c>
      <c r="N2005" s="81">
        <f>TRUNC(((J2005*H2005)+(L2005*H2005)),2)</f>
        <v>9013.2000000000007</v>
      </c>
      <c r="O2005" s="48"/>
      <c r="P2005" s="81">
        <v>12.28</v>
      </c>
      <c r="Q2005" s="81">
        <v>1.1100000000000001</v>
      </c>
      <c r="R2005" s="81">
        <v>10794.88</v>
      </c>
      <c r="S2005" s="81">
        <v>10794.88</v>
      </c>
      <c r="T2005" s="64">
        <f t="shared" si="237"/>
        <v>-1781.6799999999985</v>
      </c>
      <c r="U2005" s="81">
        <f t="shared" si="238"/>
        <v>8271.5</v>
      </c>
      <c r="V2005" s="81">
        <f t="shared" si="239"/>
        <v>741.69</v>
      </c>
    </row>
    <row r="2006" spans="1:22" x14ac:dyDescent="0.25">
      <c r="A2006" s="51" t="s">
        <v>5157</v>
      </c>
      <c r="B2006" s="92" t="s">
        <v>2962</v>
      </c>
      <c r="C2006" s="77" t="s">
        <v>123</v>
      </c>
      <c r="D2006" s="78">
        <v>220061</v>
      </c>
      <c r="E2006" s="79" t="s">
        <v>858</v>
      </c>
      <c r="F2006" s="80" t="s">
        <v>125</v>
      </c>
      <c r="G2006" s="101">
        <v>806.19</v>
      </c>
      <c r="H2006" s="81">
        <v>806.19</v>
      </c>
      <c r="I2006" s="116">
        <v>41.75</v>
      </c>
      <c r="J2006" s="81">
        <v>34.9</v>
      </c>
      <c r="K2006" s="116">
        <v>11.53</v>
      </c>
      <c r="L2006" s="81">
        <v>9.64</v>
      </c>
      <c r="M2006" s="81">
        <f>TRUNC(((J2006*G2006)+(L2006*G2006)),2)</f>
        <v>35907.699999999997</v>
      </c>
      <c r="N2006" s="81">
        <f>TRUNC(((J2006*H2006)+(L2006*H2006)),2)</f>
        <v>35907.699999999997</v>
      </c>
      <c r="O2006" s="38"/>
      <c r="P2006" s="81">
        <v>41.75</v>
      </c>
      <c r="Q2006" s="81">
        <v>11.53</v>
      </c>
      <c r="R2006" s="81">
        <v>42953.8</v>
      </c>
      <c r="S2006" s="81">
        <v>42953.8</v>
      </c>
      <c r="T2006" s="64">
        <f t="shared" si="237"/>
        <v>-7046.1000000000058</v>
      </c>
      <c r="U2006" s="81">
        <f t="shared" si="238"/>
        <v>28136.03</v>
      </c>
      <c r="V2006" s="81">
        <f t="shared" si="239"/>
        <v>7771.67</v>
      </c>
    </row>
    <row r="2007" spans="1:22" x14ac:dyDescent="0.25">
      <c r="A2007" s="51" t="s">
        <v>5158</v>
      </c>
      <c r="B2007" s="91" t="s">
        <v>2963</v>
      </c>
      <c r="C2007" s="95"/>
      <c r="D2007" s="95"/>
      <c r="E2007" s="74" t="s">
        <v>78</v>
      </c>
      <c r="F2007" s="95"/>
      <c r="G2007" s="100"/>
      <c r="H2007" s="75"/>
      <c r="I2007" s="115"/>
      <c r="J2007" s="75"/>
      <c r="K2007" s="115"/>
      <c r="L2007" s="75"/>
      <c r="M2007" s="76">
        <f>M2008+M2011</f>
        <v>42439.53</v>
      </c>
      <c r="N2007" s="76">
        <f>N2008+N2011</f>
        <v>42439.53</v>
      </c>
      <c r="O2007" s="38"/>
      <c r="P2007" s="75"/>
      <c r="Q2007" s="75"/>
      <c r="R2007" s="76">
        <v>50765.01</v>
      </c>
      <c r="S2007" s="76">
        <v>50765.01</v>
      </c>
      <c r="T2007" s="64">
        <f t="shared" si="237"/>
        <v>-8325.4800000000032</v>
      </c>
      <c r="U2007" s="81">
        <f t="shared" si="238"/>
        <v>0</v>
      </c>
      <c r="V2007" s="81">
        <f t="shared" si="239"/>
        <v>0</v>
      </c>
    </row>
    <row r="2008" spans="1:22" x14ac:dyDescent="0.25">
      <c r="A2008" s="51" t="s">
        <v>5159</v>
      </c>
      <c r="B2008" s="93" t="s">
        <v>2964</v>
      </c>
      <c r="C2008" s="97"/>
      <c r="D2008" s="97"/>
      <c r="E2008" s="83" t="s">
        <v>2965</v>
      </c>
      <c r="F2008" s="97"/>
      <c r="G2008" s="102"/>
      <c r="H2008" s="84"/>
      <c r="I2008" s="115"/>
      <c r="J2008" s="84"/>
      <c r="K2008" s="115"/>
      <c r="L2008" s="84"/>
      <c r="M2008" s="85">
        <f>SUM(M2009:M2010)</f>
        <v>40693.93</v>
      </c>
      <c r="N2008" s="85">
        <f>SUM(N2009:N2010)</f>
        <v>40693.93</v>
      </c>
      <c r="O2008" s="38"/>
      <c r="P2008" s="84"/>
      <c r="Q2008" s="84"/>
      <c r="R2008" s="85">
        <v>48675.8</v>
      </c>
      <c r="S2008" s="85">
        <v>48675.8</v>
      </c>
      <c r="T2008" s="64">
        <f t="shared" si="237"/>
        <v>-7981.8700000000026</v>
      </c>
      <c r="U2008" s="81">
        <f t="shared" si="238"/>
        <v>0</v>
      </c>
      <c r="V2008" s="81">
        <f t="shared" si="239"/>
        <v>0</v>
      </c>
    </row>
    <row r="2009" spans="1:22" ht="24" x14ac:dyDescent="0.3">
      <c r="A2009" s="51" t="s">
        <v>5160</v>
      </c>
      <c r="B2009" s="92" t="s">
        <v>2966</v>
      </c>
      <c r="C2009" s="77" t="s">
        <v>194</v>
      </c>
      <c r="D2009" s="78">
        <v>102494</v>
      </c>
      <c r="E2009" s="79" t="s">
        <v>878</v>
      </c>
      <c r="F2009" s="80" t="s">
        <v>125</v>
      </c>
      <c r="G2009" s="101">
        <v>806.19</v>
      </c>
      <c r="H2009" s="81">
        <v>806.19</v>
      </c>
      <c r="I2009" s="116">
        <v>48.44</v>
      </c>
      <c r="J2009" s="81">
        <v>40.5</v>
      </c>
      <c r="K2009" s="116">
        <v>7.73</v>
      </c>
      <c r="L2009" s="81">
        <v>6.46</v>
      </c>
      <c r="M2009" s="81">
        <f>TRUNC(((J2009*G2009)+(L2009*G2009)),2)</f>
        <v>37858.68</v>
      </c>
      <c r="N2009" s="81">
        <f>TRUNC(((J2009*H2009)+(L2009*H2009)),2)</f>
        <v>37858.68</v>
      </c>
      <c r="O2009" s="48"/>
      <c r="P2009" s="81">
        <v>48.44</v>
      </c>
      <c r="Q2009" s="81">
        <v>7.73</v>
      </c>
      <c r="R2009" s="81">
        <v>45283.69</v>
      </c>
      <c r="S2009" s="81">
        <v>45283.69</v>
      </c>
      <c r="T2009" s="64">
        <f t="shared" si="237"/>
        <v>-7425.010000000002</v>
      </c>
      <c r="U2009" s="81">
        <f t="shared" si="238"/>
        <v>32650.69</v>
      </c>
      <c r="V2009" s="81">
        <f t="shared" si="239"/>
        <v>5207.9799999999996</v>
      </c>
    </row>
    <row r="2010" spans="1:22" ht="24" x14ac:dyDescent="0.3">
      <c r="A2010" s="51" t="s">
        <v>5161</v>
      </c>
      <c r="B2010" s="92" t="s">
        <v>2967</v>
      </c>
      <c r="C2010" s="77" t="s">
        <v>194</v>
      </c>
      <c r="D2010" s="78">
        <v>102506</v>
      </c>
      <c r="E2010" s="82" t="s">
        <v>3091</v>
      </c>
      <c r="F2010" s="80" t="s">
        <v>138</v>
      </c>
      <c r="G2010" s="101">
        <v>318.20999999999998</v>
      </c>
      <c r="H2010" s="81">
        <v>318.20999999999998</v>
      </c>
      <c r="I2010" s="116">
        <v>3.9</v>
      </c>
      <c r="J2010" s="81">
        <v>3.26</v>
      </c>
      <c r="K2010" s="116">
        <v>6.76</v>
      </c>
      <c r="L2010" s="81">
        <v>5.65</v>
      </c>
      <c r="M2010" s="81">
        <f>TRUNC(((J2010*G2010)+(L2010*G2010)),2)</f>
        <v>2835.25</v>
      </c>
      <c r="N2010" s="81">
        <f>TRUNC(((J2010*H2010)+(L2010*H2010)),2)</f>
        <v>2835.25</v>
      </c>
      <c r="O2010" s="48"/>
      <c r="P2010" s="81">
        <v>3.9</v>
      </c>
      <c r="Q2010" s="81">
        <v>6.76</v>
      </c>
      <c r="R2010" s="81">
        <v>3392.11</v>
      </c>
      <c r="S2010" s="81">
        <v>3392.11</v>
      </c>
      <c r="T2010" s="64">
        <f t="shared" si="237"/>
        <v>-556.86000000000013</v>
      </c>
      <c r="U2010" s="81">
        <f t="shared" si="238"/>
        <v>1037.3599999999999</v>
      </c>
      <c r="V2010" s="81">
        <f t="shared" si="239"/>
        <v>1797.88</v>
      </c>
    </row>
    <row r="2011" spans="1:22" x14ac:dyDescent="0.25">
      <c r="A2011" s="51" t="s">
        <v>5162</v>
      </c>
      <c r="B2011" s="93" t="s">
        <v>2968</v>
      </c>
      <c r="C2011" s="97"/>
      <c r="D2011" s="97"/>
      <c r="E2011" s="83" t="s">
        <v>830</v>
      </c>
      <c r="F2011" s="97"/>
      <c r="G2011" s="102"/>
      <c r="H2011" s="84"/>
      <c r="I2011" s="115"/>
      <c r="J2011" s="84"/>
      <c r="K2011" s="115"/>
      <c r="L2011" s="84"/>
      <c r="M2011" s="85">
        <f>M2012</f>
        <v>1745.6</v>
      </c>
      <c r="N2011" s="85">
        <f>N2012</f>
        <v>1745.6</v>
      </c>
      <c r="O2011" s="38"/>
      <c r="P2011" s="84"/>
      <c r="Q2011" s="84"/>
      <c r="R2011" s="85">
        <v>2089.21</v>
      </c>
      <c r="S2011" s="85">
        <v>2089.21</v>
      </c>
      <c r="T2011" s="64">
        <f t="shared" si="237"/>
        <v>-343.61000000000013</v>
      </c>
      <c r="U2011" s="81">
        <f t="shared" si="238"/>
        <v>0</v>
      </c>
      <c r="V2011" s="81">
        <f t="shared" si="239"/>
        <v>0</v>
      </c>
    </row>
    <row r="2012" spans="1:22" x14ac:dyDescent="0.25">
      <c r="A2012" s="51" t="s">
        <v>5163</v>
      </c>
      <c r="B2012" s="92" t="s">
        <v>2969</v>
      </c>
      <c r="C2012" s="77" t="s">
        <v>123</v>
      </c>
      <c r="D2012" s="78">
        <v>261703</v>
      </c>
      <c r="E2012" s="79" t="s">
        <v>657</v>
      </c>
      <c r="F2012" s="80" t="s">
        <v>125</v>
      </c>
      <c r="G2012" s="101">
        <v>162.08000000000001</v>
      </c>
      <c r="H2012" s="81">
        <v>162.08000000000001</v>
      </c>
      <c r="I2012" s="116">
        <v>3.93</v>
      </c>
      <c r="J2012" s="81">
        <v>3.28</v>
      </c>
      <c r="K2012" s="116">
        <v>8.9600000000000009</v>
      </c>
      <c r="L2012" s="81">
        <v>7.49</v>
      </c>
      <c r="M2012" s="81">
        <f>TRUNC(((J2012*G2012)+(L2012*G2012)),2)</f>
        <v>1745.6</v>
      </c>
      <c r="N2012" s="81">
        <f>TRUNC(((J2012*H2012)+(L2012*H2012)),2)</f>
        <v>1745.6</v>
      </c>
      <c r="O2012" s="38"/>
      <c r="P2012" s="81">
        <v>3.93</v>
      </c>
      <c r="Q2012" s="81">
        <v>8.9600000000000009</v>
      </c>
      <c r="R2012" s="81">
        <v>2089.21</v>
      </c>
      <c r="S2012" s="81">
        <v>2089.21</v>
      </c>
      <c r="T2012" s="64">
        <f t="shared" si="237"/>
        <v>-343.61000000000013</v>
      </c>
      <c r="U2012" s="81">
        <f t="shared" si="238"/>
        <v>531.62</v>
      </c>
      <c r="V2012" s="81">
        <f t="shared" si="239"/>
        <v>1213.97</v>
      </c>
    </row>
    <row r="2013" spans="1:22" x14ac:dyDescent="0.25">
      <c r="A2013" s="51" t="s">
        <v>5164</v>
      </c>
      <c r="B2013" s="91" t="s">
        <v>2970</v>
      </c>
      <c r="C2013" s="95"/>
      <c r="D2013" s="95"/>
      <c r="E2013" s="74" t="s">
        <v>80</v>
      </c>
      <c r="F2013" s="95"/>
      <c r="G2013" s="100"/>
      <c r="H2013" s="75"/>
      <c r="I2013" s="115"/>
      <c r="J2013" s="75"/>
      <c r="K2013" s="115"/>
      <c r="L2013" s="75"/>
      <c r="M2013" s="76">
        <f>SUM(M2014:M2017)</f>
        <v>12361.77</v>
      </c>
      <c r="N2013" s="76">
        <f>SUM(N2014:N2017)</f>
        <v>12361.77</v>
      </c>
      <c r="O2013" s="38"/>
      <c r="P2013" s="75"/>
      <c r="Q2013" s="75"/>
      <c r="R2013" s="76">
        <v>14785.09</v>
      </c>
      <c r="S2013" s="76">
        <v>14785.09</v>
      </c>
      <c r="T2013" s="64">
        <f t="shared" si="237"/>
        <v>-2423.3199999999997</v>
      </c>
      <c r="U2013" s="81">
        <f t="shared" si="238"/>
        <v>0</v>
      </c>
      <c r="V2013" s="81">
        <f t="shared" si="239"/>
        <v>0</v>
      </c>
    </row>
    <row r="2014" spans="1:22" x14ac:dyDescent="0.25">
      <c r="A2014" s="51" t="s">
        <v>5165</v>
      </c>
      <c r="B2014" s="92" t="s">
        <v>2971</v>
      </c>
      <c r="C2014" s="77" t="s">
        <v>123</v>
      </c>
      <c r="D2014" s="78">
        <v>271101</v>
      </c>
      <c r="E2014" s="79" t="s">
        <v>893</v>
      </c>
      <c r="F2014" s="80" t="s">
        <v>417</v>
      </c>
      <c r="G2014" s="101">
        <v>1</v>
      </c>
      <c r="H2014" s="81">
        <v>1</v>
      </c>
      <c r="I2014" s="116">
        <v>5463</v>
      </c>
      <c r="J2014" s="81">
        <v>4567.6099999999997</v>
      </c>
      <c r="K2014" s="116">
        <v>139.49</v>
      </c>
      <c r="L2014" s="81">
        <v>116.62</v>
      </c>
      <c r="M2014" s="81">
        <f>TRUNC(((J2014*G2014)+(L2014*G2014)),2)</f>
        <v>4684.2299999999996</v>
      </c>
      <c r="N2014" s="81">
        <f>TRUNC(((J2014*H2014)+(L2014*H2014)),2)</f>
        <v>4684.2299999999996</v>
      </c>
      <c r="O2014" s="38"/>
      <c r="P2014" s="81">
        <v>5463</v>
      </c>
      <c r="Q2014" s="81">
        <v>139.49</v>
      </c>
      <c r="R2014" s="81">
        <v>5602.49</v>
      </c>
      <c r="S2014" s="81">
        <v>5602.49</v>
      </c>
      <c r="T2014" s="64">
        <f t="shared" si="237"/>
        <v>-918.26000000000022</v>
      </c>
      <c r="U2014" s="81">
        <f t="shared" si="238"/>
        <v>4567.6099999999997</v>
      </c>
      <c r="V2014" s="81">
        <f t="shared" si="239"/>
        <v>116.62</v>
      </c>
    </row>
    <row r="2015" spans="1:22" x14ac:dyDescent="0.3">
      <c r="A2015" s="51" t="s">
        <v>5166</v>
      </c>
      <c r="B2015" s="92" t="s">
        <v>2972</v>
      </c>
      <c r="C2015" s="77" t="s">
        <v>123</v>
      </c>
      <c r="D2015" s="78">
        <v>271103</v>
      </c>
      <c r="E2015" s="79" t="s">
        <v>891</v>
      </c>
      <c r="F2015" s="80" t="s">
        <v>417</v>
      </c>
      <c r="G2015" s="101">
        <v>1</v>
      </c>
      <c r="H2015" s="81">
        <v>1</v>
      </c>
      <c r="I2015" s="116">
        <v>1727.14</v>
      </c>
      <c r="J2015" s="81">
        <v>1444.06</v>
      </c>
      <c r="K2015" s="116">
        <v>62.18</v>
      </c>
      <c r="L2015" s="81">
        <v>51.98</v>
      </c>
      <c r="M2015" s="81">
        <f>TRUNC(((J2015*G2015)+(L2015*G2015)),2)</f>
        <v>1496.04</v>
      </c>
      <c r="N2015" s="81">
        <f>TRUNC(((J2015*H2015)+(L2015*H2015)),2)</f>
        <v>1496.04</v>
      </c>
      <c r="O2015" s="48"/>
      <c r="P2015" s="81">
        <v>1727.14</v>
      </c>
      <c r="Q2015" s="81">
        <v>62.18</v>
      </c>
      <c r="R2015" s="81">
        <v>1789.32</v>
      </c>
      <c r="S2015" s="81">
        <v>1789.32</v>
      </c>
      <c r="T2015" s="64">
        <f t="shared" si="237"/>
        <v>-293.27999999999997</v>
      </c>
      <c r="U2015" s="81">
        <f t="shared" si="238"/>
        <v>1444.06</v>
      </c>
      <c r="V2015" s="81">
        <f t="shared" si="239"/>
        <v>51.98</v>
      </c>
    </row>
    <row r="2016" spans="1:22" ht="24" x14ac:dyDescent="0.3">
      <c r="A2016" s="51" t="s">
        <v>5167</v>
      </c>
      <c r="B2016" s="92" t="s">
        <v>2973</v>
      </c>
      <c r="C2016" s="77" t="s">
        <v>123</v>
      </c>
      <c r="D2016" s="78">
        <v>270891</v>
      </c>
      <c r="E2016" s="82" t="s">
        <v>3161</v>
      </c>
      <c r="F2016" s="80" t="s">
        <v>417</v>
      </c>
      <c r="G2016" s="101">
        <v>1</v>
      </c>
      <c r="H2016" s="81">
        <v>1</v>
      </c>
      <c r="I2016" s="116">
        <v>4745.25</v>
      </c>
      <c r="J2016" s="81">
        <v>3967.5</v>
      </c>
      <c r="K2016" s="116">
        <v>634.72</v>
      </c>
      <c r="L2016" s="81">
        <v>530.67999999999995</v>
      </c>
      <c r="M2016" s="81">
        <f>TRUNC(((J2016*G2016)+(L2016*G2016)),2)</f>
        <v>4498.18</v>
      </c>
      <c r="N2016" s="81">
        <f>TRUNC(((J2016*H2016)+(L2016*H2016)),2)</f>
        <v>4498.18</v>
      </c>
      <c r="O2016" s="48"/>
      <c r="P2016" s="81">
        <v>4745.25</v>
      </c>
      <c r="Q2016" s="81">
        <v>634.72</v>
      </c>
      <c r="R2016" s="81">
        <v>5379.97</v>
      </c>
      <c r="S2016" s="81">
        <v>5379.97</v>
      </c>
      <c r="T2016" s="64">
        <f t="shared" si="237"/>
        <v>-881.79</v>
      </c>
      <c r="U2016" s="81">
        <f t="shared" si="238"/>
        <v>3967.5</v>
      </c>
      <c r="V2016" s="81">
        <f t="shared" si="239"/>
        <v>530.67999999999995</v>
      </c>
    </row>
    <row r="2017" spans="1:22" ht="24" x14ac:dyDescent="0.3">
      <c r="A2017" s="51" t="s">
        <v>5168</v>
      </c>
      <c r="B2017" s="92" t="s">
        <v>2974</v>
      </c>
      <c r="C2017" s="77" t="s">
        <v>123</v>
      </c>
      <c r="D2017" s="78">
        <v>271102</v>
      </c>
      <c r="E2017" s="79" t="s">
        <v>896</v>
      </c>
      <c r="F2017" s="80" t="s">
        <v>417</v>
      </c>
      <c r="G2017" s="101">
        <v>1</v>
      </c>
      <c r="H2017" s="81">
        <v>1</v>
      </c>
      <c r="I2017" s="116">
        <v>1817.46</v>
      </c>
      <c r="J2017" s="81">
        <v>1519.57</v>
      </c>
      <c r="K2017" s="116">
        <v>195.85</v>
      </c>
      <c r="L2017" s="81">
        <v>163.75</v>
      </c>
      <c r="M2017" s="81">
        <f>TRUNC(((J2017*G2017)+(L2017*G2017)),2)</f>
        <v>1683.32</v>
      </c>
      <c r="N2017" s="81">
        <f>TRUNC(((J2017*H2017)+(L2017*H2017)),2)</f>
        <v>1683.32</v>
      </c>
      <c r="O2017" s="48"/>
      <c r="P2017" s="81">
        <v>1817.46</v>
      </c>
      <c r="Q2017" s="81">
        <v>195.85</v>
      </c>
      <c r="R2017" s="81">
        <v>2013.31</v>
      </c>
      <c r="S2017" s="81">
        <v>2013.31</v>
      </c>
      <c r="T2017" s="64">
        <f t="shared" si="237"/>
        <v>-329.99</v>
      </c>
      <c r="U2017" s="81">
        <f t="shared" si="238"/>
        <v>1519.57</v>
      </c>
      <c r="V2017" s="81">
        <f t="shared" si="239"/>
        <v>163.75</v>
      </c>
    </row>
    <row r="2018" spans="1:22" x14ac:dyDescent="0.25">
      <c r="A2018" s="51" t="s">
        <v>5169</v>
      </c>
      <c r="B2018" s="90">
        <v>25</v>
      </c>
      <c r="C2018" s="96"/>
      <c r="D2018" s="96"/>
      <c r="E2018" s="69" t="s">
        <v>27</v>
      </c>
      <c r="F2018" s="70" t="s">
        <v>120</v>
      </c>
      <c r="G2018" s="99">
        <v>1</v>
      </c>
      <c r="H2018" s="72"/>
      <c r="I2018" s="115"/>
      <c r="J2018" s="72"/>
      <c r="K2018" s="115"/>
      <c r="L2018" s="72"/>
      <c r="M2018" s="71">
        <f>M2019+M2022+M2024+M2026+M2028</f>
        <v>14166.25</v>
      </c>
      <c r="N2018" s="71">
        <f>N2019+N2022+N2024+N2026+N2028</f>
        <v>14166.25</v>
      </c>
      <c r="O2018" s="38"/>
      <c r="P2018" s="72"/>
      <c r="Q2018" s="72"/>
      <c r="R2018" s="71">
        <v>16955.55</v>
      </c>
      <c r="S2018" s="71">
        <v>16955.55</v>
      </c>
      <c r="T2018" s="64">
        <f t="shared" si="237"/>
        <v>-2789.2999999999993</v>
      </c>
      <c r="U2018" s="81">
        <f t="shared" si="238"/>
        <v>0</v>
      </c>
      <c r="V2018" s="81">
        <f t="shared" si="239"/>
        <v>0</v>
      </c>
    </row>
    <row r="2019" spans="1:22" x14ac:dyDescent="0.25">
      <c r="A2019" s="51" t="s">
        <v>5170</v>
      </c>
      <c r="B2019" s="91" t="s">
        <v>2975</v>
      </c>
      <c r="C2019" s="95"/>
      <c r="D2019" s="95"/>
      <c r="E2019" s="74" t="s">
        <v>36</v>
      </c>
      <c r="F2019" s="95"/>
      <c r="G2019" s="100"/>
      <c r="H2019" s="75"/>
      <c r="I2019" s="115"/>
      <c r="J2019" s="75"/>
      <c r="K2019" s="115"/>
      <c r="L2019" s="75"/>
      <c r="M2019" s="76">
        <f>SUM(M2020:M2021)</f>
        <v>1664.12</v>
      </c>
      <c r="N2019" s="76">
        <f>SUM(N2020:N2021)</f>
        <v>1664.12</v>
      </c>
      <c r="O2019" s="38"/>
      <c r="P2019" s="75"/>
      <c r="Q2019" s="75"/>
      <c r="R2019" s="76">
        <v>1993.19</v>
      </c>
      <c r="S2019" s="76">
        <v>1993.19</v>
      </c>
      <c r="T2019" s="64">
        <f t="shared" si="237"/>
        <v>-329.07000000000016</v>
      </c>
      <c r="U2019" s="81">
        <f t="shared" si="238"/>
        <v>0</v>
      </c>
      <c r="V2019" s="81">
        <f t="shared" si="239"/>
        <v>0</v>
      </c>
    </row>
    <row r="2020" spans="1:22" x14ac:dyDescent="0.25">
      <c r="A2020" s="51" t="s">
        <v>5171</v>
      </c>
      <c r="B2020" s="92" t="s">
        <v>2976</v>
      </c>
      <c r="C2020" s="77" t="s">
        <v>123</v>
      </c>
      <c r="D2020" s="78">
        <v>260105</v>
      </c>
      <c r="E2020" s="79" t="s">
        <v>2394</v>
      </c>
      <c r="F2020" s="80" t="s">
        <v>125</v>
      </c>
      <c r="G2020" s="101">
        <v>93.48</v>
      </c>
      <c r="H2020" s="81">
        <v>93.48</v>
      </c>
      <c r="I2020" s="116">
        <v>2.09</v>
      </c>
      <c r="J2020" s="81">
        <v>1.74</v>
      </c>
      <c r="K2020" s="116">
        <v>6.67</v>
      </c>
      <c r="L2020" s="81">
        <v>5.57</v>
      </c>
      <c r="M2020" s="81">
        <f>TRUNC(((J2020*G2020)+(L2020*G2020)),2)</f>
        <v>683.33</v>
      </c>
      <c r="N2020" s="81">
        <f>TRUNC(((J2020*H2020)+(L2020*H2020)),2)</f>
        <v>683.33</v>
      </c>
      <c r="O2020" s="38"/>
      <c r="P2020" s="81">
        <v>2.09</v>
      </c>
      <c r="Q2020" s="81">
        <v>6.67</v>
      </c>
      <c r="R2020" s="81">
        <v>818.88</v>
      </c>
      <c r="S2020" s="81">
        <v>818.88</v>
      </c>
      <c r="T2020" s="64">
        <f t="shared" si="237"/>
        <v>-135.54999999999995</v>
      </c>
      <c r="U2020" s="81">
        <f t="shared" si="238"/>
        <v>162.65</v>
      </c>
      <c r="V2020" s="81">
        <f t="shared" si="239"/>
        <v>520.67999999999995</v>
      </c>
    </row>
    <row r="2021" spans="1:22" x14ac:dyDescent="0.25">
      <c r="A2021" s="51" t="s">
        <v>5172</v>
      </c>
      <c r="B2021" s="92" t="s">
        <v>2977</v>
      </c>
      <c r="C2021" s="77" t="s">
        <v>123</v>
      </c>
      <c r="D2021" s="78">
        <v>260104</v>
      </c>
      <c r="E2021" s="79" t="s">
        <v>2392</v>
      </c>
      <c r="F2021" s="80" t="s">
        <v>125</v>
      </c>
      <c r="G2021" s="101">
        <v>219.91</v>
      </c>
      <c r="H2021" s="81">
        <v>219.91</v>
      </c>
      <c r="I2021" s="116">
        <v>0</v>
      </c>
      <c r="J2021" s="81">
        <v>0</v>
      </c>
      <c r="K2021" s="116">
        <v>5.34</v>
      </c>
      <c r="L2021" s="81">
        <v>4.46</v>
      </c>
      <c r="M2021" s="81">
        <f>TRUNC(((J2021*G2021)+(L2021*G2021)),2)</f>
        <v>980.79</v>
      </c>
      <c r="N2021" s="81">
        <f>TRUNC(((J2021*H2021)+(L2021*H2021)),2)</f>
        <v>980.79</v>
      </c>
      <c r="O2021" s="38"/>
      <c r="P2021" s="81">
        <v>0</v>
      </c>
      <c r="Q2021" s="81">
        <v>5.34</v>
      </c>
      <c r="R2021" s="81">
        <v>1174.31</v>
      </c>
      <c r="S2021" s="81">
        <v>1174.31</v>
      </c>
      <c r="T2021" s="64">
        <f t="shared" si="237"/>
        <v>-193.51999999999998</v>
      </c>
      <c r="U2021" s="81">
        <f t="shared" si="238"/>
        <v>0</v>
      </c>
      <c r="V2021" s="81">
        <f t="shared" si="239"/>
        <v>980.79</v>
      </c>
    </row>
    <row r="2022" spans="1:22" x14ac:dyDescent="0.25">
      <c r="A2022" s="51" t="s">
        <v>5173</v>
      </c>
      <c r="B2022" s="91" t="s">
        <v>2978</v>
      </c>
      <c r="C2022" s="95"/>
      <c r="D2022" s="95"/>
      <c r="E2022" s="74" t="s">
        <v>38</v>
      </c>
      <c r="F2022" s="95"/>
      <c r="G2022" s="100"/>
      <c r="H2022" s="75"/>
      <c r="I2022" s="115"/>
      <c r="J2022" s="75"/>
      <c r="K2022" s="115"/>
      <c r="L2022" s="75"/>
      <c r="M2022" s="76">
        <f>M2023</f>
        <v>36.72</v>
      </c>
      <c r="N2022" s="76">
        <f>N2023</f>
        <v>36.72</v>
      </c>
      <c r="O2022" s="38"/>
      <c r="P2022" s="75"/>
      <c r="Q2022" s="75"/>
      <c r="R2022" s="76">
        <v>43.93</v>
      </c>
      <c r="S2022" s="76">
        <v>43.93</v>
      </c>
      <c r="T2022" s="64">
        <f t="shared" si="237"/>
        <v>-7.2100000000000009</v>
      </c>
      <c r="U2022" s="81">
        <f t="shared" si="238"/>
        <v>0</v>
      </c>
      <c r="V2022" s="81">
        <f t="shared" si="239"/>
        <v>0</v>
      </c>
    </row>
    <row r="2023" spans="1:22" x14ac:dyDescent="0.25">
      <c r="A2023" s="51" t="s">
        <v>5174</v>
      </c>
      <c r="B2023" s="92" t="s">
        <v>2979</v>
      </c>
      <c r="C2023" s="77" t="s">
        <v>123</v>
      </c>
      <c r="D2023" s="78">
        <v>30101</v>
      </c>
      <c r="E2023" s="79" t="s">
        <v>188</v>
      </c>
      <c r="F2023" s="80" t="s">
        <v>160</v>
      </c>
      <c r="G2023" s="101">
        <v>1</v>
      </c>
      <c r="H2023" s="81">
        <v>1</v>
      </c>
      <c r="I2023" s="116">
        <v>34.33</v>
      </c>
      <c r="J2023" s="81">
        <v>28.7</v>
      </c>
      <c r="K2023" s="116">
        <v>9.6</v>
      </c>
      <c r="L2023" s="81">
        <v>8.02</v>
      </c>
      <c r="M2023" s="81">
        <f>TRUNC(((J2023*G2023)+(L2023*G2023)),2)</f>
        <v>36.72</v>
      </c>
      <c r="N2023" s="81">
        <f>TRUNC(((J2023*H2023)+(L2023*H2023)),2)</f>
        <v>36.72</v>
      </c>
      <c r="O2023" s="38"/>
      <c r="P2023" s="81">
        <v>34.33</v>
      </c>
      <c r="Q2023" s="81">
        <v>9.6</v>
      </c>
      <c r="R2023" s="81">
        <v>43.93</v>
      </c>
      <c r="S2023" s="81">
        <v>43.93</v>
      </c>
      <c r="T2023" s="64">
        <f t="shared" si="237"/>
        <v>-7.2100000000000009</v>
      </c>
      <c r="U2023" s="81">
        <f t="shared" si="238"/>
        <v>28.7</v>
      </c>
      <c r="V2023" s="81">
        <f t="shared" si="239"/>
        <v>8.02</v>
      </c>
    </row>
    <row r="2024" spans="1:22" x14ac:dyDescent="0.25">
      <c r="A2024" s="51" t="s">
        <v>5175</v>
      </c>
      <c r="B2024" s="91" t="s">
        <v>2980</v>
      </c>
      <c r="C2024" s="95"/>
      <c r="D2024" s="95"/>
      <c r="E2024" s="74" t="s">
        <v>58</v>
      </c>
      <c r="F2024" s="95"/>
      <c r="G2024" s="100"/>
      <c r="H2024" s="75"/>
      <c r="I2024" s="115"/>
      <c r="J2024" s="75"/>
      <c r="K2024" s="115"/>
      <c r="L2024" s="75"/>
      <c r="M2024" s="76">
        <f>M2025</f>
        <v>5672.48</v>
      </c>
      <c r="N2024" s="76">
        <f>N2025</f>
        <v>5672.48</v>
      </c>
      <c r="O2024" s="38"/>
      <c r="P2024" s="75"/>
      <c r="Q2024" s="75"/>
      <c r="R2024" s="76">
        <v>6786.27</v>
      </c>
      <c r="S2024" s="76">
        <v>6786.27</v>
      </c>
      <c r="T2024" s="64">
        <f t="shared" si="237"/>
        <v>-1113.7900000000009</v>
      </c>
      <c r="U2024" s="81">
        <f t="shared" si="238"/>
        <v>0</v>
      </c>
      <c r="V2024" s="81">
        <f t="shared" si="239"/>
        <v>0</v>
      </c>
    </row>
    <row r="2025" spans="1:22" x14ac:dyDescent="0.25">
      <c r="A2025" s="51" t="s">
        <v>5176</v>
      </c>
      <c r="B2025" s="92" t="s">
        <v>2981</v>
      </c>
      <c r="C2025" s="77" t="s">
        <v>123</v>
      </c>
      <c r="D2025" s="78">
        <v>160967</v>
      </c>
      <c r="E2025" s="79" t="s">
        <v>1269</v>
      </c>
      <c r="F2025" s="80" t="s">
        <v>125</v>
      </c>
      <c r="G2025" s="101">
        <v>82.81</v>
      </c>
      <c r="H2025" s="81">
        <v>82.81</v>
      </c>
      <c r="I2025" s="116">
        <v>75.97</v>
      </c>
      <c r="J2025" s="81">
        <v>63.51</v>
      </c>
      <c r="K2025" s="116">
        <v>5.98</v>
      </c>
      <c r="L2025" s="81">
        <v>4.99</v>
      </c>
      <c r="M2025" s="81">
        <f>TRUNC(((J2025*G2025)+(L2025*G2025)),2)</f>
        <v>5672.48</v>
      </c>
      <c r="N2025" s="81">
        <f>TRUNC(((J2025*H2025)+(L2025*H2025)),2)</f>
        <v>5672.48</v>
      </c>
      <c r="O2025" s="38"/>
      <c r="P2025" s="81">
        <v>75.97</v>
      </c>
      <c r="Q2025" s="81">
        <v>5.98</v>
      </c>
      <c r="R2025" s="81">
        <v>6786.27</v>
      </c>
      <c r="S2025" s="81">
        <v>6786.27</v>
      </c>
      <c r="T2025" s="64">
        <f t="shared" si="237"/>
        <v>-1113.7900000000009</v>
      </c>
      <c r="U2025" s="81">
        <f t="shared" si="238"/>
        <v>5259.26</v>
      </c>
      <c r="V2025" s="81">
        <f t="shared" si="239"/>
        <v>413.22</v>
      </c>
    </row>
    <row r="2026" spans="1:22" x14ac:dyDescent="0.25">
      <c r="A2026" s="51" t="s">
        <v>5177</v>
      </c>
      <c r="B2026" s="91" t="s">
        <v>2982</v>
      </c>
      <c r="C2026" s="95"/>
      <c r="D2026" s="95"/>
      <c r="E2026" s="74" t="s">
        <v>70</v>
      </c>
      <c r="F2026" s="95"/>
      <c r="G2026" s="100"/>
      <c r="H2026" s="75"/>
      <c r="I2026" s="115"/>
      <c r="J2026" s="75"/>
      <c r="K2026" s="115"/>
      <c r="L2026" s="75"/>
      <c r="M2026" s="76">
        <f>M2027</f>
        <v>1053.49</v>
      </c>
      <c r="N2026" s="76">
        <f>N2027</f>
        <v>1053.49</v>
      </c>
      <c r="O2026" s="38"/>
      <c r="P2026" s="75"/>
      <c r="Q2026" s="75"/>
      <c r="R2026" s="76">
        <v>1260.1600000000001</v>
      </c>
      <c r="S2026" s="76">
        <v>1260.1600000000001</v>
      </c>
      <c r="T2026" s="64">
        <f t="shared" si="237"/>
        <v>-206.67000000000007</v>
      </c>
      <c r="U2026" s="81">
        <f t="shared" si="238"/>
        <v>0</v>
      </c>
      <c r="V2026" s="81">
        <f t="shared" si="239"/>
        <v>0</v>
      </c>
    </row>
    <row r="2027" spans="1:22" x14ac:dyDescent="0.3">
      <c r="A2027" s="51" t="s">
        <v>5178</v>
      </c>
      <c r="B2027" s="92" t="s">
        <v>2983</v>
      </c>
      <c r="C2027" s="77" t="s">
        <v>123</v>
      </c>
      <c r="D2027" s="78">
        <v>221126</v>
      </c>
      <c r="E2027" s="79" t="s">
        <v>2984</v>
      </c>
      <c r="F2027" s="80" t="s">
        <v>125</v>
      </c>
      <c r="G2027" s="101">
        <v>8.68</v>
      </c>
      <c r="H2027" s="81">
        <v>8.68</v>
      </c>
      <c r="I2027" s="116">
        <v>120.21</v>
      </c>
      <c r="J2027" s="81">
        <v>100.5</v>
      </c>
      <c r="K2027" s="116">
        <v>24.97</v>
      </c>
      <c r="L2027" s="81">
        <v>20.87</v>
      </c>
      <c r="M2027" s="81">
        <f>TRUNC(((J2027*G2027)+(L2027*G2027)),2)</f>
        <v>1053.49</v>
      </c>
      <c r="N2027" s="81">
        <f>TRUNC(((J2027*H2027)+(L2027*H2027)),2)</f>
        <v>1053.49</v>
      </c>
      <c r="O2027" s="48"/>
      <c r="P2027" s="81">
        <v>120.21</v>
      </c>
      <c r="Q2027" s="81">
        <v>24.97</v>
      </c>
      <c r="R2027" s="81">
        <v>1260.1600000000001</v>
      </c>
      <c r="S2027" s="81">
        <v>1260.1600000000001</v>
      </c>
      <c r="T2027" s="64">
        <f t="shared" si="237"/>
        <v>-206.67000000000007</v>
      </c>
      <c r="U2027" s="81">
        <f t="shared" si="238"/>
        <v>872.34</v>
      </c>
      <c r="V2027" s="81">
        <f t="shared" si="239"/>
        <v>181.15</v>
      </c>
    </row>
    <row r="2028" spans="1:22" x14ac:dyDescent="0.25">
      <c r="A2028" s="51" t="s">
        <v>5179</v>
      </c>
      <c r="B2028" s="91" t="s">
        <v>2985</v>
      </c>
      <c r="C2028" s="95"/>
      <c r="D2028" s="95"/>
      <c r="E2028" s="74" t="s">
        <v>78</v>
      </c>
      <c r="F2028" s="95"/>
      <c r="G2028" s="100"/>
      <c r="H2028" s="75"/>
      <c r="I2028" s="115"/>
      <c r="J2028" s="75"/>
      <c r="K2028" s="115"/>
      <c r="L2028" s="75"/>
      <c r="M2028" s="76">
        <f>M2029+M2031+M2034</f>
        <v>5739.4400000000005</v>
      </c>
      <c r="N2028" s="76">
        <f>N2029+N2031+N2034</f>
        <v>5739.4400000000005</v>
      </c>
      <c r="O2028" s="38"/>
      <c r="P2028" s="75"/>
      <c r="Q2028" s="75"/>
      <c r="R2028" s="76">
        <v>6872</v>
      </c>
      <c r="S2028" s="76">
        <v>6872</v>
      </c>
      <c r="T2028" s="64">
        <f t="shared" si="237"/>
        <v>-1132.5599999999995</v>
      </c>
      <c r="U2028" s="81">
        <f t="shared" si="238"/>
        <v>0</v>
      </c>
      <c r="V2028" s="81">
        <f t="shared" si="239"/>
        <v>0</v>
      </c>
    </row>
    <row r="2029" spans="1:22" x14ac:dyDescent="0.25">
      <c r="A2029" s="51" t="s">
        <v>5180</v>
      </c>
      <c r="B2029" s="93" t="s">
        <v>2986</v>
      </c>
      <c r="C2029" s="97"/>
      <c r="D2029" s="97"/>
      <c r="E2029" s="83" t="s">
        <v>2860</v>
      </c>
      <c r="F2029" s="97"/>
      <c r="G2029" s="102"/>
      <c r="H2029" s="84"/>
      <c r="I2029" s="115"/>
      <c r="J2029" s="84"/>
      <c r="K2029" s="115"/>
      <c r="L2029" s="84"/>
      <c r="M2029" s="85">
        <f>M2030</f>
        <v>1061.93</v>
      </c>
      <c r="N2029" s="85">
        <f>N2030</f>
        <v>1061.93</v>
      </c>
      <c r="O2029" s="38"/>
      <c r="P2029" s="84"/>
      <c r="Q2029" s="84"/>
      <c r="R2029" s="85">
        <v>1271.32</v>
      </c>
      <c r="S2029" s="85">
        <v>1271.32</v>
      </c>
      <c r="T2029" s="64">
        <f t="shared" si="237"/>
        <v>-209.38999999999987</v>
      </c>
      <c r="U2029" s="81">
        <f t="shared" si="238"/>
        <v>0</v>
      </c>
      <c r="V2029" s="81">
        <f t="shared" si="239"/>
        <v>0</v>
      </c>
    </row>
    <row r="2030" spans="1:22" x14ac:dyDescent="0.25">
      <c r="A2030" s="51" t="s">
        <v>5181</v>
      </c>
      <c r="B2030" s="92" t="s">
        <v>2987</v>
      </c>
      <c r="C2030" s="77" t="s">
        <v>123</v>
      </c>
      <c r="D2030" s="78">
        <v>261609</v>
      </c>
      <c r="E2030" s="79" t="s">
        <v>664</v>
      </c>
      <c r="F2030" s="80" t="s">
        <v>125</v>
      </c>
      <c r="G2030" s="101">
        <v>93.48</v>
      </c>
      <c r="H2030" s="81">
        <v>93.48</v>
      </c>
      <c r="I2030" s="116">
        <v>9.65</v>
      </c>
      <c r="J2030" s="81">
        <v>8.06</v>
      </c>
      <c r="K2030" s="116">
        <v>3.95</v>
      </c>
      <c r="L2030" s="81">
        <v>3.3</v>
      </c>
      <c r="M2030" s="81">
        <f>TRUNC(((J2030*G2030)+(L2030*G2030)),2)</f>
        <v>1061.93</v>
      </c>
      <c r="N2030" s="81">
        <f>TRUNC(((J2030*H2030)+(L2030*H2030)),2)</f>
        <v>1061.93</v>
      </c>
      <c r="O2030" s="38"/>
      <c r="P2030" s="81">
        <v>9.65</v>
      </c>
      <c r="Q2030" s="81">
        <v>3.95</v>
      </c>
      <c r="R2030" s="81">
        <v>1271.32</v>
      </c>
      <c r="S2030" s="81">
        <v>1271.32</v>
      </c>
      <c r="T2030" s="64">
        <f t="shared" si="237"/>
        <v>-209.38999999999987</v>
      </c>
      <c r="U2030" s="81">
        <f t="shared" si="238"/>
        <v>753.44</v>
      </c>
      <c r="V2030" s="81">
        <f t="shared" si="239"/>
        <v>308.48</v>
      </c>
    </row>
    <row r="2031" spans="1:22" x14ac:dyDescent="0.25">
      <c r="A2031" s="51" t="s">
        <v>5182</v>
      </c>
      <c r="B2031" s="93" t="s">
        <v>2988</v>
      </c>
      <c r="C2031" s="97"/>
      <c r="D2031" s="97"/>
      <c r="E2031" s="83" t="s">
        <v>2989</v>
      </c>
      <c r="F2031" s="97"/>
      <c r="G2031" s="102"/>
      <c r="H2031" s="84"/>
      <c r="I2031" s="115"/>
      <c r="J2031" s="84"/>
      <c r="K2031" s="115"/>
      <c r="L2031" s="84"/>
      <c r="M2031" s="85">
        <f>SUM(M2032:M2033)</f>
        <v>2205.73</v>
      </c>
      <c r="N2031" s="85">
        <f>SUM(N2032:N2033)</f>
        <v>2205.73</v>
      </c>
      <c r="O2031" s="38"/>
      <c r="P2031" s="84"/>
      <c r="Q2031" s="84"/>
      <c r="R2031" s="85">
        <v>2642.9</v>
      </c>
      <c r="S2031" s="85">
        <v>2642.9</v>
      </c>
      <c r="T2031" s="64">
        <f t="shared" si="237"/>
        <v>-437.17000000000007</v>
      </c>
      <c r="U2031" s="81">
        <f t="shared" si="238"/>
        <v>0</v>
      </c>
      <c r="V2031" s="81">
        <f t="shared" si="239"/>
        <v>0</v>
      </c>
    </row>
    <row r="2032" spans="1:22" x14ac:dyDescent="0.25">
      <c r="A2032" s="51" t="s">
        <v>5183</v>
      </c>
      <c r="B2032" s="92" t="s">
        <v>2990</v>
      </c>
      <c r="C2032" s="77" t="s">
        <v>194</v>
      </c>
      <c r="D2032" s="78">
        <v>99814</v>
      </c>
      <c r="E2032" s="79" t="s">
        <v>2991</v>
      </c>
      <c r="F2032" s="80" t="s">
        <v>125</v>
      </c>
      <c r="G2032" s="101">
        <v>180.65</v>
      </c>
      <c r="H2032" s="81">
        <v>180.65</v>
      </c>
      <c r="I2032" s="116">
        <v>0.5</v>
      </c>
      <c r="J2032" s="81">
        <v>0.41</v>
      </c>
      <c r="K2032" s="116">
        <v>1.24</v>
      </c>
      <c r="L2032" s="81">
        <v>1.03</v>
      </c>
      <c r="M2032" s="81">
        <f>TRUNC(((J2032*G2032)+(L2032*G2032)),2)</f>
        <v>260.13</v>
      </c>
      <c r="N2032" s="81">
        <f>TRUNC(((J2032*H2032)+(L2032*H2032)),2)</f>
        <v>260.13</v>
      </c>
      <c r="O2032" s="38"/>
      <c r="P2032" s="81">
        <v>0.5</v>
      </c>
      <c r="Q2032" s="81">
        <v>1.24</v>
      </c>
      <c r="R2032" s="81">
        <v>314.33</v>
      </c>
      <c r="S2032" s="81">
        <v>314.33</v>
      </c>
      <c r="T2032" s="64">
        <f t="shared" si="237"/>
        <v>-54.199999999999989</v>
      </c>
      <c r="U2032" s="81">
        <f t="shared" si="238"/>
        <v>74.06</v>
      </c>
      <c r="V2032" s="81">
        <f t="shared" si="239"/>
        <v>186.06</v>
      </c>
    </row>
    <row r="2033" spans="1:22" x14ac:dyDescent="0.25">
      <c r="A2033" s="51" t="s">
        <v>5184</v>
      </c>
      <c r="B2033" s="92" t="s">
        <v>2992</v>
      </c>
      <c r="C2033" s="77" t="s">
        <v>123</v>
      </c>
      <c r="D2033" s="78">
        <v>261703</v>
      </c>
      <c r="E2033" s="79" t="s">
        <v>657</v>
      </c>
      <c r="F2033" s="80" t="s">
        <v>125</v>
      </c>
      <c r="G2033" s="101">
        <v>180.65</v>
      </c>
      <c r="H2033" s="81">
        <v>180.65</v>
      </c>
      <c r="I2033" s="116">
        <v>3.93</v>
      </c>
      <c r="J2033" s="81">
        <v>3.28</v>
      </c>
      <c r="K2033" s="116">
        <v>8.9600000000000009</v>
      </c>
      <c r="L2033" s="81">
        <v>7.49</v>
      </c>
      <c r="M2033" s="81">
        <f>TRUNC(((J2033*G2033)+(L2033*G2033)),2)</f>
        <v>1945.6</v>
      </c>
      <c r="N2033" s="81">
        <f>TRUNC(((J2033*H2033)+(L2033*H2033)),2)</f>
        <v>1945.6</v>
      </c>
      <c r="O2033" s="38"/>
      <c r="P2033" s="81">
        <v>3.93</v>
      </c>
      <c r="Q2033" s="81">
        <v>8.9600000000000009</v>
      </c>
      <c r="R2033" s="81">
        <v>2328.5700000000002</v>
      </c>
      <c r="S2033" s="81">
        <v>2328.5700000000002</v>
      </c>
      <c r="T2033" s="64">
        <f t="shared" si="237"/>
        <v>-382.97000000000025</v>
      </c>
      <c r="U2033" s="81">
        <f t="shared" si="238"/>
        <v>592.53</v>
      </c>
      <c r="V2033" s="81">
        <f t="shared" si="239"/>
        <v>1353.06</v>
      </c>
    </row>
    <row r="2034" spans="1:22" x14ac:dyDescent="0.25">
      <c r="A2034" s="51" t="s">
        <v>5185</v>
      </c>
      <c r="B2034" s="93" t="s">
        <v>2993</v>
      </c>
      <c r="C2034" s="97"/>
      <c r="D2034" s="97"/>
      <c r="E2034" s="83" t="s">
        <v>651</v>
      </c>
      <c r="F2034" s="97"/>
      <c r="G2034" s="102"/>
      <c r="H2034" s="84"/>
      <c r="I2034" s="115"/>
      <c r="J2034" s="84"/>
      <c r="K2034" s="115"/>
      <c r="L2034" s="84"/>
      <c r="M2034" s="85">
        <f>M2035</f>
        <v>2471.7800000000002</v>
      </c>
      <c r="N2034" s="85">
        <f>N2035</f>
        <v>2471.7800000000002</v>
      </c>
      <c r="O2034" s="38"/>
      <c r="P2034" s="84"/>
      <c r="Q2034" s="84"/>
      <c r="R2034" s="85">
        <v>2957.78</v>
      </c>
      <c r="S2034" s="85">
        <v>2957.78</v>
      </c>
      <c r="T2034" s="64">
        <f t="shared" si="237"/>
        <v>-486</v>
      </c>
      <c r="U2034" s="81">
        <f t="shared" si="238"/>
        <v>0</v>
      </c>
      <c r="V2034" s="81">
        <f t="shared" si="239"/>
        <v>0</v>
      </c>
    </row>
    <row r="2035" spans="1:22" x14ac:dyDescent="0.25">
      <c r="A2035" s="51" t="s">
        <v>5186</v>
      </c>
      <c r="B2035" s="92" t="s">
        <v>2994</v>
      </c>
      <c r="C2035" s="77" t="s">
        <v>123</v>
      </c>
      <c r="D2035" s="78">
        <v>261000</v>
      </c>
      <c r="E2035" s="79" t="s">
        <v>653</v>
      </c>
      <c r="F2035" s="80" t="s">
        <v>125</v>
      </c>
      <c r="G2035" s="101">
        <v>219.91</v>
      </c>
      <c r="H2035" s="81">
        <v>219.91</v>
      </c>
      <c r="I2035" s="116">
        <v>5.47</v>
      </c>
      <c r="J2035" s="81">
        <v>4.57</v>
      </c>
      <c r="K2035" s="116">
        <v>7.98</v>
      </c>
      <c r="L2035" s="81">
        <v>6.67</v>
      </c>
      <c r="M2035" s="81">
        <f>TRUNC(((J2035*G2035)+(L2035*G2035)),2)</f>
        <v>2471.7800000000002</v>
      </c>
      <c r="N2035" s="81">
        <f>TRUNC(((J2035*H2035)+(L2035*H2035)),2)</f>
        <v>2471.7800000000002</v>
      </c>
      <c r="O2035" s="38"/>
      <c r="P2035" s="81">
        <v>5.47</v>
      </c>
      <c r="Q2035" s="81">
        <v>7.98</v>
      </c>
      <c r="R2035" s="81">
        <v>2957.78</v>
      </c>
      <c r="S2035" s="81">
        <v>2957.78</v>
      </c>
      <c r="T2035" s="64">
        <f t="shared" si="237"/>
        <v>-486</v>
      </c>
      <c r="U2035" s="81">
        <f t="shared" si="238"/>
        <v>1004.98</v>
      </c>
      <c r="V2035" s="81">
        <f t="shared" si="239"/>
        <v>1466.79</v>
      </c>
    </row>
    <row r="2036" spans="1:22" x14ac:dyDescent="0.25">
      <c r="A2036" s="51" t="s">
        <v>5187</v>
      </c>
      <c r="B2036" s="90">
        <v>26</v>
      </c>
      <c r="C2036" s="96"/>
      <c r="D2036" s="96"/>
      <c r="E2036" s="69" t="s">
        <v>28</v>
      </c>
      <c r="F2036" s="70" t="s">
        <v>120</v>
      </c>
      <c r="G2036" s="99">
        <v>1</v>
      </c>
      <c r="H2036" s="72"/>
      <c r="I2036" s="115"/>
      <c r="J2036" s="72"/>
      <c r="K2036" s="115"/>
      <c r="L2036" s="72"/>
      <c r="M2036" s="71">
        <f>M2037+M2041+M2043+M2046+M2049+M2053+M2057</f>
        <v>139450.85999999999</v>
      </c>
      <c r="N2036" s="71">
        <f>N2037+N2041+N2043+N2046+N2049+N2053+N2057</f>
        <v>139450.85999999999</v>
      </c>
      <c r="O2036" s="38"/>
      <c r="P2036" s="72"/>
      <c r="Q2036" s="72"/>
      <c r="R2036" s="71">
        <v>166860.79</v>
      </c>
      <c r="S2036" s="71">
        <v>166860.79</v>
      </c>
      <c r="T2036" s="64">
        <f t="shared" si="237"/>
        <v>-27409.930000000022</v>
      </c>
      <c r="U2036" s="81">
        <f t="shared" si="238"/>
        <v>0</v>
      </c>
      <c r="V2036" s="81">
        <f t="shared" si="239"/>
        <v>0</v>
      </c>
    </row>
    <row r="2037" spans="1:22" x14ac:dyDescent="0.25">
      <c r="A2037" s="51" t="s">
        <v>5188</v>
      </c>
      <c r="B2037" s="91" t="s">
        <v>2995</v>
      </c>
      <c r="C2037" s="95"/>
      <c r="D2037" s="95"/>
      <c r="E2037" s="74" t="s">
        <v>36</v>
      </c>
      <c r="F2037" s="95"/>
      <c r="G2037" s="100"/>
      <c r="H2037" s="75"/>
      <c r="I2037" s="115"/>
      <c r="J2037" s="75"/>
      <c r="K2037" s="115"/>
      <c r="L2037" s="75"/>
      <c r="M2037" s="76">
        <f>SUM(M2038:M2040)</f>
        <v>6213.1600000000008</v>
      </c>
      <c r="N2037" s="76">
        <f>SUM(N2038:N2040)</f>
        <v>6213.1600000000008</v>
      </c>
      <c r="O2037" s="38"/>
      <c r="P2037" s="75"/>
      <c r="Q2037" s="75"/>
      <c r="R2037" s="76">
        <v>7437.42</v>
      </c>
      <c r="S2037" s="76">
        <v>7437.42</v>
      </c>
      <c r="T2037" s="64">
        <f t="shared" si="237"/>
        <v>-1224.2599999999993</v>
      </c>
      <c r="U2037" s="81">
        <f t="shared" si="238"/>
        <v>0</v>
      </c>
      <c r="V2037" s="81">
        <f t="shared" si="239"/>
        <v>0</v>
      </c>
    </row>
    <row r="2038" spans="1:22" x14ac:dyDescent="0.25">
      <c r="A2038" s="51" t="s">
        <v>5189</v>
      </c>
      <c r="B2038" s="92" t="s">
        <v>2996</v>
      </c>
      <c r="C2038" s="77" t="s">
        <v>123</v>
      </c>
      <c r="D2038" s="78">
        <v>260104</v>
      </c>
      <c r="E2038" s="79" t="s">
        <v>2392</v>
      </c>
      <c r="F2038" s="80" t="s">
        <v>125</v>
      </c>
      <c r="G2038" s="101">
        <v>998.05</v>
      </c>
      <c r="H2038" s="81">
        <v>998.05</v>
      </c>
      <c r="I2038" s="116">
        <v>0</v>
      </c>
      <c r="J2038" s="81">
        <v>0</v>
      </c>
      <c r="K2038" s="116">
        <v>5.34</v>
      </c>
      <c r="L2038" s="81">
        <v>4.46</v>
      </c>
      <c r="M2038" s="81">
        <f>TRUNC(((J2038*G2038)+(L2038*G2038)),2)</f>
        <v>4451.3</v>
      </c>
      <c r="N2038" s="81">
        <f>TRUNC(((J2038*H2038)+(L2038*H2038)),2)</f>
        <v>4451.3</v>
      </c>
      <c r="O2038" s="38"/>
      <c r="P2038" s="81">
        <v>0</v>
      </c>
      <c r="Q2038" s="81">
        <v>5.34</v>
      </c>
      <c r="R2038" s="81">
        <v>5329.58</v>
      </c>
      <c r="S2038" s="81">
        <v>5329.58</v>
      </c>
      <c r="T2038" s="64">
        <f t="shared" si="237"/>
        <v>-878.27999999999975</v>
      </c>
      <c r="U2038" s="81">
        <f t="shared" si="238"/>
        <v>0</v>
      </c>
      <c r="V2038" s="81">
        <f t="shared" si="239"/>
        <v>4451.3</v>
      </c>
    </row>
    <row r="2039" spans="1:22" x14ac:dyDescent="0.3">
      <c r="A2039" s="51" t="s">
        <v>5190</v>
      </c>
      <c r="B2039" s="92" t="s">
        <v>2997</v>
      </c>
      <c r="C2039" s="77" t="s">
        <v>123</v>
      </c>
      <c r="D2039" s="78">
        <v>20106</v>
      </c>
      <c r="E2039" s="79" t="s">
        <v>2390</v>
      </c>
      <c r="F2039" s="80" t="s">
        <v>125</v>
      </c>
      <c r="G2039" s="101">
        <v>44.37</v>
      </c>
      <c r="H2039" s="81">
        <v>44.37</v>
      </c>
      <c r="I2039" s="116">
        <v>0</v>
      </c>
      <c r="J2039" s="81">
        <v>0</v>
      </c>
      <c r="K2039" s="116">
        <v>6.23</v>
      </c>
      <c r="L2039" s="81">
        <v>5.2</v>
      </c>
      <c r="M2039" s="81">
        <f>TRUNC(((J2039*G2039)+(L2039*G2039)),2)</f>
        <v>230.72</v>
      </c>
      <c r="N2039" s="81">
        <f>TRUNC(((J2039*H2039)+(L2039*H2039)),2)</f>
        <v>230.72</v>
      </c>
      <c r="O2039" s="48"/>
      <c r="P2039" s="81">
        <v>0</v>
      </c>
      <c r="Q2039" s="81">
        <v>6.23</v>
      </c>
      <c r="R2039" s="81">
        <v>276.42</v>
      </c>
      <c r="S2039" s="81">
        <v>276.42</v>
      </c>
      <c r="T2039" s="64">
        <f t="shared" si="237"/>
        <v>-45.700000000000017</v>
      </c>
      <c r="U2039" s="81">
        <f t="shared" si="238"/>
        <v>0</v>
      </c>
      <c r="V2039" s="81">
        <f t="shared" si="239"/>
        <v>230.72</v>
      </c>
    </row>
    <row r="2040" spans="1:22" x14ac:dyDescent="0.25">
      <c r="A2040" s="51" t="s">
        <v>5191</v>
      </c>
      <c r="B2040" s="92" t="s">
        <v>2998</v>
      </c>
      <c r="C2040" s="77" t="s">
        <v>123</v>
      </c>
      <c r="D2040" s="78">
        <v>20121</v>
      </c>
      <c r="E2040" s="79" t="s">
        <v>683</v>
      </c>
      <c r="F2040" s="80" t="s">
        <v>160</v>
      </c>
      <c r="G2040" s="101">
        <v>11.31</v>
      </c>
      <c r="H2040" s="81">
        <v>11.31</v>
      </c>
      <c r="I2040" s="116">
        <v>0</v>
      </c>
      <c r="J2040" s="81">
        <v>0</v>
      </c>
      <c r="K2040" s="116">
        <v>161.93</v>
      </c>
      <c r="L2040" s="81">
        <v>135.38</v>
      </c>
      <c r="M2040" s="81">
        <f>TRUNC(((J2040*G2040)+(L2040*G2040)),2)</f>
        <v>1531.14</v>
      </c>
      <c r="N2040" s="81">
        <f>TRUNC(((J2040*H2040)+(L2040*H2040)),2)</f>
        <v>1531.14</v>
      </c>
      <c r="O2040" s="38"/>
      <c r="P2040" s="81">
        <v>0</v>
      </c>
      <c r="Q2040" s="81">
        <v>161.93</v>
      </c>
      <c r="R2040" s="81">
        <v>1831.42</v>
      </c>
      <c r="S2040" s="81">
        <v>1831.42</v>
      </c>
      <c r="T2040" s="64">
        <f t="shared" si="237"/>
        <v>-300.27999999999997</v>
      </c>
      <c r="U2040" s="81">
        <f t="shared" si="238"/>
        <v>0</v>
      </c>
      <c r="V2040" s="81">
        <f t="shared" si="239"/>
        <v>1531.14</v>
      </c>
    </row>
    <row r="2041" spans="1:22" x14ac:dyDescent="0.25">
      <c r="A2041" s="51" t="s">
        <v>5192</v>
      </c>
      <c r="B2041" s="91" t="s">
        <v>2999</v>
      </c>
      <c r="C2041" s="95"/>
      <c r="D2041" s="95"/>
      <c r="E2041" s="74" t="s">
        <v>38</v>
      </c>
      <c r="F2041" s="95"/>
      <c r="G2041" s="100"/>
      <c r="H2041" s="75"/>
      <c r="I2041" s="115"/>
      <c r="J2041" s="75"/>
      <c r="K2041" s="115"/>
      <c r="L2041" s="75"/>
      <c r="M2041" s="76">
        <f>M2042</f>
        <v>496.45</v>
      </c>
      <c r="N2041" s="76">
        <f>N2042</f>
        <v>496.45</v>
      </c>
      <c r="O2041" s="38"/>
      <c r="P2041" s="75"/>
      <c r="Q2041" s="75"/>
      <c r="R2041" s="76">
        <v>593.92999999999995</v>
      </c>
      <c r="S2041" s="76">
        <v>593.92999999999995</v>
      </c>
      <c r="T2041" s="64">
        <f t="shared" si="237"/>
        <v>-97.479999999999961</v>
      </c>
      <c r="U2041" s="81">
        <f t="shared" si="238"/>
        <v>0</v>
      </c>
      <c r="V2041" s="81">
        <f t="shared" si="239"/>
        <v>0</v>
      </c>
    </row>
    <row r="2042" spans="1:22" x14ac:dyDescent="0.25">
      <c r="A2042" s="51" t="s">
        <v>5193</v>
      </c>
      <c r="B2042" s="92" t="s">
        <v>3000</v>
      </c>
      <c r="C2042" s="77" t="s">
        <v>123</v>
      </c>
      <c r="D2042" s="78">
        <v>30101</v>
      </c>
      <c r="E2042" s="79" t="s">
        <v>188</v>
      </c>
      <c r="F2042" s="80" t="s">
        <v>160</v>
      </c>
      <c r="G2042" s="101">
        <v>13.52</v>
      </c>
      <c r="H2042" s="81">
        <v>13.52</v>
      </c>
      <c r="I2042" s="116">
        <v>34.33</v>
      </c>
      <c r="J2042" s="81">
        <v>28.7</v>
      </c>
      <c r="K2042" s="116">
        <v>9.6</v>
      </c>
      <c r="L2042" s="81">
        <v>8.02</v>
      </c>
      <c r="M2042" s="81">
        <f>TRUNC(((J2042*G2042)+(L2042*G2042)),2)</f>
        <v>496.45</v>
      </c>
      <c r="N2042" s="81">
        <f>TRUNC(((J2042*H2042)+(L2042*H2042)),2)</f>
        <v>496.45</v>
      </c>
      <c r="O2042" s="38"/>
      <c r="P2042" s="81">
        <v>34.33</v>
      </c>
      <c r="Q2042" s="81">
        <v>9.6</v>
      </c>
      <c r="R2042" s="81">
        <v>593.92999999999995</v>
      </c>
      <c r="S2042" s="81">
        <v>593.92999999999995</v>
      </c>
      <c r="T2042" s="64">
        <f t="shared" si="237"/>
        <v>-97.479999999999961</v>
      </c>
      <c r="U2042" s="81">
        <f t="shared" si="238"/>
        <v>388.02</v>
      </c>
      <c r="V2042" s="81">
        <f t="shared" si="239"/>
        <v>108.43</v>
      </c>
    </row>
    <row r="2043" spans="1:22" x14ac:dyDescent="0.25">
      <c r="A2043" s="51" t="s">
        <v>5194</v>
      </c>
      <c r="B2043" s="91" t="s">
        <v>3001</v>
      </c>
      <c r="C2043" s="95"/>
      <c r="D2043" s="95"/>
      <c r="E2043" s="74" t="s">
        <v>40</v>
      </c>
      <c r="F2043" s="95"/>
      <c r="G2043" s="100"/>
      <c r="H2043" s="75"/>
      <c r="I2043" s="115"/>
      <c r="J2043" s="75"/>
      <c r="K2043" s="115"/>
      <c r="L2043" s="75"/>
      <c r="M2043" s="76">
        <f>SUM(M2044:M2045)</f>
        <v>1111.17</v>
      </c>
      <c r="N2043" s="76">
        <f>SUM(N2044:N2045)</f>
        <v>1111.17</v>
      </c>
      <c r="O2043" s="38"/>
      <c r="P2043" s="75"/>
      <c r="Q2043" s="75"/>
      <c r="R2043" s="76">
        <v>1332.96</v>
      </c>
      <c r="S2043" s="76">
        <v>1332.96</v>
      </c>
      <c r="T2043" s="64">
        <f t="shared" si="237"/>
        <v>-221.78999999999996</v>
      </c>
      <c r="U2043" s="81">
        <f t="shared" si="238"/>
        <v>0</v>
      </c>
      <c r="V2043" s="81">
        <f t="shared" si="239"/>
        <v>0</v>
      </c>
    </row>
    <row r="2044" spans="1:22" ht="24" x14ac:dyDescent="0.3">
      <c r="A2044" s="51" t="s">
        <v>5195</v>
      </c>
      <c r="B2044" s="92" t="s">
        <v>3002</v>
      </c>
      <c r="C2044" s="77" t="s">
        <v>123</v>
      </c>
      <c r="D2044" s="78">
        <v>41140</v>
      </c>
      <c r="E2044" s="82" t="s">
        <v>3062</v>
      </c>
      <c r="F2044" s="80" t="s">
        <v>125</v>
      </c>
      <c r="G2044" s="101">
        <v>226.31</v>
      </c>
      <c r="H2044" s="81">
        <v>226.31</v>
      </c>
      <c r="I2044" s="116">
        <v>0</v>
      </c>
      <c r="J2044" s="81">
        <v>0</v>
      </c>
      <c r="K2044" s="116">
        <v>2.72</v>
      </c>
      <c r="L2044" s="81">
        <v>2.27</v>
      </c>
      <c r="M2044" s="81">
        <f>TRUNC(((J2044*G2044)+(L2044*G2044)),2)</f>
        <v>513.72</v>
      </c>
      <c r="N2044" s="81">
        <f>TRUNC(((J2044*H2044)+(L2044*H2044)),2)</f>
        <v>513.72</v>
      </c>
      <c r="O2044" s="48"/>
      <c r="P2044" s="81">
        <v>0</v>
      </c>
      <c r="Q2044" s="81">
        <v>2.72</v>
      </c>
      <c r="R2044" s="81">
        <v>615.55999999999995</v>
      </c>
      <c r="S2044" s="81">
        <v>615.55999999999995</v>
      </c>
      <c r="T2044" s="64">
        <f t="shared" si="237"/>
        <v>-101.83999999999992</v>
      </c>
      <c r="U2044" s="81">
        <f t="shared" si="238"/>
        <v>0</v>
      </c>
      <c r="V2044" s="81">
        <f t="shared" si="239"/>
        <v>513.72</v>
      </c>
    </row>
    <row r="2045" spans="1:22" ht="24" x14ac:dyDescent="0.3">
      <c r="A2045" s="51" t="s">
        <v>5196</v>
      </c>
      <c r="B2045" s="92" t="s">
        <v>3003</v>
      </c>
      <c r="C2045" s="77" t="s">
        <v>194</v>
      </c>
      <c r="D2045" s="78">
        <v>97083</v>
      </c>
      <c r="E2045" s="79" t="s">
        <v>195</v>
      </c>
      <c r="F2045" s="80" t="s">
        <v>125</v>
      </c>
      <c r="G2045" s="101">
        <v>226.31</v>
      </c>
      <c r="H2045" s="81">
        <v>226.31</v>
      </c>
      <c r="I2045" s="116">
        <v>0.91</v>
      </c>
      <c r="J2045" s="81">
        <v>0.76</v>
      </c>
      <c r="K2045" s="116">
        <v>2.2599999999999998</v>
      </c>
      <c r="L2045" s="81">
        <v>1.88</v>
      </c>
      <c r="M2045" s="81">
        <f>TRUNC(((J2045*G2045)+(L2045*G2045)),2)</f>
        <v>597.45000000000005</v>
      </c>
      <c r="N2045" s="81">
        <f>TRUNC(((J2045*H2045)+(L2045*H2045)),2)</f>
        <v>597.45000000000005</v>
      </c>
      <c r="O2045" s="48"/>
      <c r="P2045" s="81">
        <v>0.91</v>
      </c>
      <c r="Q2045" s="81">
        <v>2.2599999999999998</v>
      </c>
      <c r="R2045" s="81">
        <v>717.4</v>
      </c>
      <c r="S2045" s="81">
        <v>717.4</v>
      </c>
      <c r="T2045" s="64">
        <f t="shared" si="237"/>
        <v>-119.94999999999993</v>
      </c>
      <c r="U2045" s="81">
        <f t="shared" si="238"/>
        <v>171.99</v>
      </c>
      <c r="V2045" s="81">
        <f t="shared" si="239"/>
        <v>425.46</v>
      </c>
    </row>
    <row r="2046" spans="1:22" x14ac:dyDescent="0.25">
      <c r="A2046" s="51" t="s">
        <v>5197</v>
      </c>
      <c r="B2046" s="91" t="s">
        <v>3004</v>
      </c>
      <c r="C2046" s="95"/>
      <c r="D2046" s="95"/>
      <c r="E2046" s="74" t="s">
        <v>62</v>
      </c>
      <c r="F2046" s="95"/>
      <c r="G2046" s="100"/>
      <c r="H2046" s="75"/>
      <c r="I2046" s="115"/>
      <c r="J2046" s="75"/>
      <c r="K2046" s="115"/>
      <c r="L2046" s="75"/>
      <c r="M2046" s="76">
        <f>SUM(M2047:M2048)</f>
        <v>17075.97</v>
      </c>
      <c r="N2046" s="76">
        <f>SUM(N2047:N2048)</f>
        <v>17075.97</v>
      </c>
      <c r="O2046" s="38"/>
      <c r="P2046" s="75"/>
      <c r="Q2046" s="75"/>
      <c r="R2046" s="76">
        <v>20423.96</v>
      </c>
      <c r="S2046" s="76">
        <v>20423.96</v>
      </c>
      <c r="T2046" s="64">
        <f t="shared" si="237"/>
        <v>-3347.989999999998</v>
      </c>
      <c r="U2046" s="81">
        <f t="shared" si="238"/>
        <v>0</v>
      </c>
      <c r="V2046" s="81">
        <f t="shared" si="239"/>
        <v>0</v>
      </c>
    </row>
    <row r="2047" spans="1:22" x14ac:dyDescent="0.25">
      <c r="A2047" s="51" t="s">
        <v>5198</v>
      </c>
      <c r="B2047" s="92" t="s">
        <v>3005</v>
      </c>
      <c r="C2047" s="77" t="s">
        <v>123</v>
      </c>
      <c r="D2047" s="78">
        <v>180280</v>
      </c>
      <c r="E2047" s="79" t="s">
        <v>2923</v>
      </c>
      <c r="F2047" s="80" t="s">
        <v>125</v>
      </c>
      <c r="G2047" s="101">
        <v>5.75</v>
      </c>
      <c r="H2047" s="81">
        <v>5.75</v>
      </c>
      <c r="I2047" s="116">
        <v>412.73</v>
      </c>
      <c r="J2047" s="81">
        <v>345.08</v>
      </c>
      <c r="K2047" s="116">
        <v>46.24</v>
      </c>
      <c r="L2047" s="81">
        <v>38.659999999999997</v>
      </c>
      <c r="M2047" s="81">
        <f>TRUNC(((J2047*G2047)+(L2047*G2047)),2)</f>
        <v>2206.5</v>
      </c>
      <c r="N2047" s="81">
        <f>TRUNC(((J2047*H2047)+(L2047*H2047)),2)</f>
        <v>2206.5</v>
      </c>
      <c r="O2047" s="38"/>
      <c r="P2047" s="81">
        <v>412.73</v>
      </c>
      <c r="Q2047" s="81">
        <v>46.24</v>
      </c>
      <c r="R2047" s="81">
        <v>2639.07</v>
      </c>
      <c r="S2047" s="81">
        <v>2639.07</v>
      </c>
      <c r="T2047" s="64">
        <f t="shared" si="237"/>
        <v>-432.57000000000016</v>
      </c>
      <c r="U2047" s="81">
        <f t="shared" si="238"/>
        <v>1984.21</v>
      </c>
      <c r="V2047" s="81">
        <f t="shared" si="239"/>
        <v>222.29</v>
      </c>
    </row>
    <row r="2048" spans="1:22" x14ac:dyDescent="0.25">
      <c r="A2048" s="51" t="s">
        <v>5199</v>
      </c>
      <c r="B2048" s="92" t="s">
        <v>3006</v>
      </c>
      <c r="C2048" s="77" t="s">
        <v>123</v>
      </c>
      <c r="D2048" s="78">
        <v>180309</v>
      </c>
      <c r="E2048" s="79" t="s">
        <v>2746</v>
      </c>
      <c r="F2048" s="80" t="s">
        <v>125</v>
      </c>
      <c r="G2048" s="101">
        <v>38.619999999999997</v>
      </c>
      <c r="H2048" s="81">
        <v>38.619999999999997</v>
      </c>
      <c r="I2048" s="116">
        <v>416.68</v>
      </c>
      <c r="J2048" s="81">
        <v>348.38</v>
      </c>
      <c r="K2048" s="116">
        <v>43.83</v>
      </c>
      <c r="L2048" s="81">
        <v>36.64</v>
      </c>
      <c r="M2048" s="81">
        <f>TRUNC(((J2048*G2048)+(L2048*G2048)),2)</f>
        <v>14869.47</v>
      </c>
      <c r="N2048" s="81">
        <f>TRUNC(((J2048*H2048)+(L2048*H2048)),2)</f>
        <v>14869.47</v>
      </c>
      <c r="O2048" s="38"/>
      <c r="P2048" s="81">
        <v>416.68</v>
      </c>
      <c r="Q2048" s="81">
        <v>43.83</v>
      </c>
      <c r="R2048" s="81">
        <v>17784.89</v>
      </c>
      <c r="S2048" s="81">
        <v>17784.89</v>
      </c>
      <c r="T2048" s="64">
        <f t="shared" si="237"/>
        <v>-2915.42</v>
      </c>
      <c r="U2048" s="81">
        <f t="shared" si="238"/>
        <v>13454.43</v>
      </c>
      <c r="V2048" s="81">
        <f t="shared" si="239"/>
        <v>1415.03</v>
      </c>
    </row>
    <row r="2049" spans="1:22" x14ac:dyDescent="0.25">
      <c r="A2049" s="51" t="s">
        <v>5200</v>
      </c>
      <c r="B2049" s="91" t="s">
        <v>3007</v>
      </c>
      <c r="C2049" s="95"/>
      <c r="D2049" s="95"/>
      <c r="E2049" s="74" t="s">
        <v>66</v>
      </c>
      <c r="F2049" s="95"/>
      <c r="G2049" s="100"/>
      <c r="H2049" s="75"/>
      <c r="I2049" s="115"/>
      <c r="J2049" s="75"/>
      <c r="K2049" s="115"/>
      <c r="L2049" s="75"/>
      <c r="M2049" s="76">
        <f>M2050</f>
        <v>38874.050000000003</v>
      </c>
      <c r="N2049" s="76">
        <f>N2050</f>
        <v>38874.050000000003</v>
      </c>
      <c r="O2049" s="38"/>
      <c r="P2049" s="75"/>
      <c r="Q2049" s="75"/>
      <c r="R2049" s="76">
        <v>46506.6</v>
      </c>
      <c r="S2049" s="76">
        <v>46506.6</v>
      </c>
      <c r="T2049" s="64">
        <f t="shared" si="237"/>
        <v>-7632.5499999999956</v>
      </c>
      <c r="U2049" s="81">
        <f t="shared" si="238"/>
        <v>0</v>
      </c>
      <c r="V2049" s="81">
        <f t="shared" si="239"/>
        <v>0</v>
      </c>
    </row>
    <row r="2050" spans="1:22" x14ac:dyDescent="0.25">
      <c r="A2050" s="51" t="s">
        <v>5201</v>
      </c>
      <c r="B2050" s="93" t="s">
        <v>3008</v>
      </c>
      <c r="C2050" s="97"/>
      <c r="D2050" s="97"/>
      <c r="E2050" s="83" t="s">
        <v>3009</v>
      </c>
      <c r="F2050" s="97"/>
      <c r="G2050" s="102"/>
      <c r="H2050" s="84"/>
      <c r="I2050" s="115"/>
      <c r="J2050" s="84"/>
      <c r="K2050" s="115"/>
      <c r="L2050" s="84"/>
      <c r="M2050" s="85">
        <f>SUM(M2051:M2052)</f>
        <v>38874.050000000003</v>
      </c>
      <c r="N2050" s="85">
        <f>SUM(N2051:N2052)</f>
        <v>38874.050000000003</v>
      </c>
      <c r="O2050" s="38"/>
      <c r="P2050" s="84"/>
      <c r="Q2050" s="84"/>
      <c r="R2050" s="85">
        <v>46506.6</v>
      </c>
      <c r="S2050" s="85">
        <v>46506.6</v>
      </c>
      <c r="T2050" s="64">
        <f t="shared" si="237"/>
        <v>-7632.5499999999956</v>
      </c>
      <c r="U2050" s="81">
        <f t="shared" si="238"/>
        <v>0</v>
      </c>
      <c r="V2050" s="81">
        <f t="shared" si="239"/>
        <v>0</v>
      </c>
    </row>
    <row r="2051" spans="1:22" x14ac:dyDescent="0.25">
      <c r="A2051" s="51" t="s">
        <v>5202</v>
      </c>
      <c r="B2051" s="92" t="s">
        <v>3010</v>
      </c>
      <c r="C2051" s="77" t="s">
        <v>123</v>
      </c>
      <c r="D2051" s="78">
        <v>200403</v>
      </c>
      <c r="E2051" s="79" t="s">
        <v>604</v>
      </c>
      <c r="F2051" s="80" t="s">
        <v>125</v>
      </c>
      <c r="G2051" s="101">
        <v>1074.55</v>
      </c>
      <c r="H2051" s="81">
        <v>1074.55</v>
      </c>
      <c r="I2051" s="116">
        <v>2.91</v>
      </c>
      <c r="J2051" s="81">
        <v>2.4300000000000002</v>
      </c>
      <c r="K2051" s="116">
        <v>15.13</v>
      </c>
      <c r="L2051" s="81">
        <v>12.65</v>
      </c>
      <c r="M2051" s="81">
        <f>TRUNC(((J2051*G2051)+(L2051*G2051)),2)</f>
        <v>16204.21</v>
      </c>
      <c r="N2051" s="81">
        <f>TRUNC(((J2051*H2051)+(L2051*H2051)),2)</f>
        <v>16204.21</v>
      </c>
      <c r="O2051" s="38"/>
      <c r="P2051" s="81">
        <v>2.91</v>
      </c>
      <c r="Q2051" s="81">
        <v>15.13</v>
      </c>
      <c r="R2051" s="81">
        <v>19384.88</v>
      </c>
      <c r="S2051" s="81">
        <v>19384.88</v>
      </c>
      <c r="T2051" s="64">
        <f t="shared" si="237"/>
        <v>-3180.6700000000019</v>
      </c>
      <c r="U2051" s="81">
        <f t="shared" si="238"/>
        <v>2611.15</v>
      </c>
      <c r="V2051" s="81">
        <f t="shared" si="239"/>
        <v>13593.05</v>
      </c>
    </row>
    <row r="2052" spans="1:22" ht="24" x14ac:dyDescent="0.3">
      <c r="A2052" s="51" t="s">
        <v>5203</v>
      </c>
      <c r="B2052" s="92" t="s">
        <v>3011</v>
      </c>
      <c r="C2052" s="77" t="s">
        <v>123</v>
      </c>
      <c r="D2052" s="78">
        <v>201410</v>
      </c>
      <c r="E2052" s="82" t="s">
        <v>3162</v>
      </c>
      <c r="F2052" s="80" t="s">
        <v>125</v>
      </c>
      <c r="G2052" s="101">
        <v>394.67</v>
      </c>
      <c r="H2052" s="81">
        <v>394.67</v>
      </c>
      <c r="I2052" s="116">
        <v>21.97</v>
      </c>
      <c r="J2052" s="81">
        <v>18.36</v>
      </c>
      <c r="K2052" s="116">
        <v>46.75</v>
      </c>
      <c r="L2052" s="81">
        <v>39.08</v>
      </c>
      <c r="M2052" s="81">
        <f>TRUNC(((J2052*G2052)+(L2052*G2052)),2)</f>
        <v>22669.84</v>
      </c>
      <c r="N2052" s="81">
        <f>TRUNC(((J2052*H2052)+(L2052*H2052)),2)</f>
        <v>22669.84</v>
      </c>
      <c r="O2052" s="48"/>
      <c r="P2052" s="81">
        <v>21.97</v>
      </c>
      <c r="Q2052" s="81">
        <v>46.75</v>
      </c>
      <c r="R2052" s="81">
        <v>27121.72</v>
      </c>
      <c r="S2052" s="81">
        <v>27121.72</v>
      </c>
      <c r="T2052" s="64">
        <f t="shared" si="237"/>
        <v>-4451.880000000001</v>
      </c>
      <c r="U2052" s="81">
        <f t="shared" si="238"/>
        <v>7246.14</v>
      </c>
      <c r="V2052" s="81">
        <f t="shared" si="239"/>
        <v>15423.7</v>
      </c>
    </row>
    <row r="2053" spans="1:22" x14ac:dyDescent="0.25">
      <c r="A2053" s="51" t="s">
        <v>5204</v>
      </c>
      <c r="B2053" s="91" t="s">
        <v>3012</v>
      </c>
      <c r="C2053" s="95"/>
      <c r="D2053" s="95"/>
      <c r="E2053" s="74" t="s">
        <v>70</v>
      </c>
      <c r="F2053" s="95"/>
      <c r="G2053" s="100"/>
      <c r="H2053" s="75"/>
      <c r="I2053" s="115"/>
      <c r="J2053" s="75"/>
      <c r="K2053" s="115"/>
      <c r="L2053" s="75"/>
      <c r="M2053" s="76">
        <f>SUM(M2054:M2056)</f>
        <v>36306.54</v>
      </c>
      <c r="N2053" s="76">
        <f>SUM(N2054:N2056)</f>
        <v>36306.54</v>
      </c>
      <c r="O2053" s="38"/>
      <c r="P2053" s="75"/>
      <c r="Q2053" s="75"/>
      <c r="R2053" s="76">
        <v>43429.78</v>
      </c>
      <c r="S2053" s="76">
        <v>43429.78</v>
      </c>
      <c r="T2053" s="64">
        <f t="shared" si="237"/>
        <v>-7123.239999999998</v>
      </c>
      <c r="U2053" s="81">
        <f t="shared" si="238"/>
        <v>0</v>
      </c>
      <c r="V2053" s="81">
        <f t="shared" si="239"/>
        <v>0</v>
      </c>
    </row>
    <row r="2054" spans="1:22" x14ac:dyDescent="0.25">
      <c r="A2054" s="51" t="s">
        <v>5205</v>
      </c>
      <c r="B2054" s="92" t="s">
        <v>3013</v>
      </c>
      <c r="C2054" s="77" t="s">
        <v>123</v>
      </c>
      <c r="D2054" s="78">
        <v>220107</v>
      </c>
      <c r="E2054" s="79" t="s">
        <v>625</v>
      </c>
      <c r="F2054" s="80" t="s">
        <v>160</v>
      </c>
      <c r="G2054" s="101">
        <v>6.78</v>
      </c>
      <c r="H2054" s="81">
        <v>6.78</v>
      </c>
      <c r="I2054" s="116">
        <v>181.54</v>
      </c>
      <c r="J2054" s="81">
        <v>151.78</v>
      </c>
      <c r="K2054" s="116">
        <v>25.21</v>
      </c>
      <c r="L2054" s="81">
        <v>21.07</v>
      </c>
      <c r="M2054" s="81">
        <f>TRUNC(((J2054*G2054)+(L2054*G2054)),2)</f>
        <v>1171.92</v>
      </c>
      <c r="N2054" s="81">
        <f>TRUNC(((J2054*H2054)+(L2054*H2054)),2)</f>
        <v>1171.92</v>
      </c>
      <c r="O2054" s="38"/>
      <c r="P2054" s="81">
        <v>181.54</v>
      </c>
      <c r="Q2054" s="81">
        <v>25.21</v>
      </c>
      <c r="R2054" s="81">
        <v>1401.76</v>
      </c>
      <c r="S2054" s="81">
        <v>1401.76</v>
      </c>
      <c r="T2054" s="64">
        <f t="shared" si="237"/>
        <v>-229.83999999999992</v>
      </c>
      <c r="U2054" s="81">
        <f t="shared" si="238"/>
        <v>1029.06</v>
      </c>
      <c r="V2054" s="81">
        <f t="shared" si="239"/>
        <v>142.85</v>
      </c>
    </row>
    <row r="2055" spans="1:22" x14ac:dyDescent="0.25">
      <c r="A2055" s="51" t="s">
        <v>5206</v>
      </c>
      <c r="B2055" s="92" t="s">
        <v>3014</v>
      </c>
      <c r="C2055" s="77" t="s">
        <v>123</v>
      </c>
      <c r="D2055" s="78">
        <v>220059</v>
      </c>
      <c r="E2055" s="79" t="s">
        <v>627</v>
      </c>
      <c r="F2055" s="80" t="s">
        <v>125</v>
      </c>
      <c r="G2055" s="101">
        <v>226.31</v>
      </c>
      <c r="H2055" s="81">
        <v>226.31</v>
      </c>
      <c r="I2055" s="116">
        <v>30.53</v>
      </c>
      <c r="J2055" s="81">
        <v>25.52</v>
      </c>
      <c r="K2055" s="116">
        <v>10</v>
      </c>
      <c r="L2055" s="81">
        <v>8.36</v>
      </c>
      <c r="M2055" s="81">
        <f>TRUNC(((J2055*G2055)+(L2055*G2055)),2)</f>
        <v>7667.38</v>
      </c>
      <c r="N2055" s="81">
        <f>TRUNC(((J2055*H2055)+(L2055*H2055)),2)</f>
        <v>7667.38</v>
      </c>
      <c r="O2055" s="38"/>
      <c r="P2055" s="81">
        <v>30.53</v>
      </c>
      <c r="Q2055" s="81">
        <v>10</v>
      </c>
      <c r="R2055" s="81">
        <v>9172.34</v>
      </c>
      <c r="S2055" s="81">
        <v>9172.34</v>
      </c>
      <c r="T2055" s="64">
        <f t="shared" si="237"/>
        <v>-1504.96</v>
      </c>
      <c r="U2055" s="81">
        <f t="shared" si="238"/>
        <v>5775.43</v>
      </c>
      <c r="V2055" s="81">
        <f t="shared" si="239"/>
        <v>1891.95</v>
      </c>
    </row>
    <row r="2056" spans="1:22" ht="24" x14ac:dyDescent="0.3">
      <c r="A2056" s="51" t="s">
        <v>5207</v>
      </c>
      <c r="B2056" s="92" t="s">
        <v>3015</v>
      </c>
      <c r="C2056" s="77" t="s">
        <v>123</v>
      </c>
      <c r="D2056" s="78">
        <v>221126</v>
      </c>
      <c r="E2056" s="82" t="s">
        <v>3156</v>
      </c>
      <c r="F2056" s="80" t="s">
        <v>125</v>
      </c>
      <c r="G2056" s="101">
        <v>226.31</v>
      </c>
      <c r="H2056" s="81">
        <v>226.31</v>
      </c>
      <c r="I2056" s="116">
        <v>120.21</v>
      </c>
      <c r="J2056" s="81">
        <v>100.5</v>
      </c>
      <c r="K2056" s="116">
        <v>24.97</v>
      </c>
      <c r="L2056" s="81">
        <v>20.87</v>
      </c>
      <c r="M2056" s="81">
        <f>TRUNC(((J2056*G2056)+(L2056*G2056)),2)</f>
        <v>27467.24</v>
      </c>
      <c r="N2056" s="81">
        <f>TRUNC(((J2056*H2056)+(L2056*H2056)),2)</f>
        <v>27467.24</v>
      </c>
      <c r="O2056" s="48"/>
      <c r="P2056" s="81">
        <v>120.21</v>
      </c>
      <c r="Q2056" s="81">
        <v>24.97</v>
      </c>
      <c r="R2056" s="81">
        <v>32855.68</v>
      </c>
      <c r="S2056" s="81">
        <v>32855.68</v>
      </c>
      <c r="T2056" s="64">
        <f t="shared" si="237"/>
        <v>-5388.4399999999987</v>
      </c>
      <c r="U2056" s="81">
        <f t="shared" si="238"/>
        <v>22744.15</v>
      </c>
      <c r="V2056" s="81">
        <f t="shared" si="239"/>
        <v>4723.08</v>
      </c>
    </row>
    <row r="2057" spans="1:22" x14ac:dyDescent="0.25">
      <c r="A2057" s="51" t="s">
        <v>5208</v>
      </c>
      <c r="B2057" s="91" t="s">
        <v>3016</v>
      </c>
      <c r="C2057" s="95"/>
      <c r="D2057" s="95"/>
      <c r="E2057" s="74" t="s">
        <v>78</v>
      </c>
      <c r="F2057" s="95"/>
      <c r="G2057" s="100"/>
      <c r="H2057" s="75"/>
      <c r="I2057" s="115"/>
      <c r="J2057" s="75"/>
      <c r="K2057" s="115"/>
      <c r="L2057" s="75"/>
      <c r="M2057" s="76">
        <f>M2058+M2060+M2064</f>
        <v>39373.520000000004</v>
      </c>
      <c r="N2057" s="76">
        <f>N2058+N2060+N2064</f>
        <v>39373.520000000004</v>
      </c>
      <c r="O2057" s="38"/>
      <c r="P2057" s="75"/>
      <c r="Q2057" s="75"/>
      <c r="R2057" s="76">
        <v>47136.14</v>
      </c>
      <c r="S2057" s="76">
        <v>47136.14</v>
      </c>
      <c r="T2057" s="64">
        <f t="shared" si="237"/>
        <v>-7762.6199999999953</v>
      </c>
      <c r="U2057" s="81">
        <f t="shared" si="238"/>
        <v>0</v>
      </c>
      <c r="V2057" s="81">
        <f t="shared" si="239"/>
        <v>0</v>
      </c>
    </row>
    <row r="2058" spans="1:22" x14ac:dyDescent="0.25">
      <c r="A2058" s="51" t="s">
        <v>5209</v>
      </c>
      <c r="B2058" s="93" t="s">
        <v>3017</v>
      </c>
      <c r="C2058" s="97"/>
      <c r="D2058" s="97"/>
      <c r="E2058" s="83" t="s">
        <v>3018</v>
      </c>
      <c r="F2058" s="97"/>
      <c r="G2058" s="102"/>
      <c r="H2058" s="84"/>
      <c r="I2058" s="115"/>
      <c r="J2058" s="84"/>
      <c r="K2058" s="115"/>
      <c r="L2058" s="84"/>
      <c r="M2058" s="85">
        <f>M2059</f>
        <v>23296.02</v>
      </c>
      <c r="N2058" s="85">
        <f>N2059</f>
        <v>23296.02</v>
      </c>
      <c r="O2058" s="38"/>
      <c r="P2058" s="84"/>
      <c r="Q2058" s="84"/>
      <c r="R2058" s="85">
        <v>27876.47</v>
      </c>
      <c r="S2058" s="85">
        <v>27876.47</v>
      </c>
      <c r="T2058" s="64">
        <f t="shared" si="237"/>
        <v>-4580.4500000000007</v>
      </c>
      <c r="U2058" s="81">
        <f t="shared" si="238"/>
        <v>0</v>
      </c>
      <c r="V2058" s="81">
        <f t="shared" si="239"/>
        <v>0</v>
      </c>
    </row>
    <row r="2059" spans="1:22" x14ac:dyDescent="0.25">
      <c r="A2059" s="51" t="s">
        <v>5210</v>
      </c>
      <c r="B2059" s="92" t="s">
        <v>3019</v>
      </c>
      <c r="C2059" s="77" t="s">
        <v>123</v>
      </c>
      <c r="D2059" s="78">
        <v>261000</v>
      </c>
      <c r="E2059" s="79" t="s">
        <v>653</v>
      </c>
      <c r="F2059" s="80" t="s">
        <v>125</v>
      </c>
      <c r="G2059" s="101">
        <v>2072.6</v>
      </c>
      <c r="H2059" s="81">
        <v>2072.6</v>
      </c>
      <c r="I2059" s="116">
        <v>5.47</v>
      </c>
      <c r="J2059" s="81">
        <v>4.57</v>
      </c>
      <c r="K2059" s="116">
        <v>7.98</v>
      </c>
      <c r="L2059" s="81">
        <v>6.67</v>
      </c>
      <c r="M2059" s="81">
        <f>TRUNC(((J2059*G2059)+(L2059*G2059)),2)</f>
        <v>23296.02</v>
      </c>
      <c r="N2059" s="81">
        <f>TRUNC(((J2059*H2059)+(L2059*H2059)),2)</f>
        <v>23296.02</v>
      </c>
      <c r="O2059" s="38"/>
      <c r="P2059" s="81">
        <v>5.47</v>
      </c>
      <c r="Q2059" s="81">
        <v>7.98</v>
      </c>
      <c r="R2059" s="81">
        <v>27876.47</v>
      </c>
      <c r="S2059" s="81">
        <v>27876.47</v>
      </c>
      <c r="T2059" s="64">
        <f t="shared" si="237"/>
        <v>-4580.4500000000007</v>
      </c>
      <c r="U2059" s="81">
        <f t="shared" si="238"/>
        <v>9471.7800000000007</v>
      </c>
      <c r="V2059" s="81">
        <f t="shared" si="239"/>
        <v>13824.24</v>
      </c>
    </row>
    <row r="2060" spans="1:22" x14ac:dyDescent="0.25">
      <c r="A2060" s="51" t="s">
        <v>5211</v>
      </c>
      <c r="B2060" s="93" t="s">
        <v>3020</v>
      </c>
      <c r="C2060" s="97"/>
      <c r="D2060" s="97"/>
      <c r="E2060" s="83" t="s">
        <v>3021</v>
      </c>
      <c r="F2060" s="97"/>
      <c r="G2060" s="102"/>
      <c r="H2060" s="84"/>
      <c r="I2060" s="115"/>
      <c r="J2060" s="84"/>
      <c r="K2060" s="115"/>
      <c r="L2060" s="84"/>
      <c r="M2060" s="85">
        <f>SUM(M2061:M2063)</f>
        <v>13146.42</v>
      </c>
      <c r="N2060" s="85">
        <f>SUM(N2061:N2063)</f>
        <v>13146.42</v>
      </c>
      <c r="O2060" s="38"/>
      <c r="P2060" s="84"/>
      <c r="Q2060" s="84"/>
      <c r="R2060" s="85">
        <v>15752.23</v>
      </c>
      <c r="S2060" s="85">
        <v>15752.23</v>
      </c>
      <c r="T2060" s="64">
        <f t="shared" si="237"/>
        <v>-2605.8099999999995</v>
      </c>
      <c r="U2060" s="81">
        <f t="shared" si="238"/>
        <v>0</v>
      </c>
      <c r="V2060" s="81">
        <f t="shared" si="239"/>
        <v>0</v>
      </c>
    </row>
    <row r="2061" spans="1:22" x14ac:dyDescent="0.25">
      <c r="A2061" s="51" t="s">
        <v>5212</v>
      </c>
      <c r="B2061" s="92" t="s">
        <v>3022</v>
      </c>
      <c r="C2061" s="77" t="s">
        <v>194</v>
      </c>
      <c r="D2061" s="78">
        <v>99814</v>
      </c>
      <c r="E2061" s="79" t="s">
        <v>2991</v>
      </c>
      <c r="F2061" s="80" t="s">
        <v>125</v>
      </c>
      <c r="G2061" s="101">
        <v>1044.28</v>
      </c>
      <c r="H2061" s="81">
        <v>1044.28</v>
      </c>
      <c r="I2061" s="116">
        <v>0.5</v>
      </c>
      <c r="J2061" s="81">
        <v>0.41</v>
      </c>
      <c r="K2061" s="116">
        <v>1.24</v>
      </c>
      <c r="L2061" s="81">
        <v>1.03</v>
      </c>
      <c r="M2061" s="81">
        <f>TRUNC(((J2061*G2061)+(L2061*G2061)),2)</f>
        <v>1503.76</v>
      </c>
      <c r="N2061" s="81">
        <f>TRUNC(((J2061*H2061)+(L2061*H2061)),2)</f>
        <v>1503.76</v>
      </c>
      <c r="O2061" s="38"/>
      <c r="P2061" s="81">
        <v>0.5</v>
      </c>
      <c r="Q2061" s="81">
        <v>1.24</v>
      </c>
      <c r="R2061" s="81">
        <v>1817.04</v>
      </c>
      <c r="S2061" s="81">
        <v>1817.04</v>
      </c>
      <c r="T2061" s="64">
        <f t="shared" ref="T2061:T2088" si="240">N2061-S2061</f>
        <v>-313.27999999999997</v>
      </c>
      <c r="U2061" s="81">
        <f t="shared" si="238"/>
        <v>428.15</v>
      </c>
      <c r="V2061" s="81">
        <f t="shared" si="239"/>
        <v>1075.5999999999999</v>
      </c>
    </row>
    <row r="2062" spans="1:22" x14ac:dyDescent="0.25">
      <c r="A2062" s="51" t="s">
        <v>5213</v>
      </c>
      <c r="B2062" s="92" t="s">
        <v>3023</v>
      </c>
      <c r="C2062" s="77" t="s">
        <v>123</v>
      </c>
      <c r="D2062" s="78">
        <v>261703</v>
      </c>
      <c r="E2062" s="79" t="s">
        <v>657</v>
      </c>
      <c r="F2062" s="80" t="s">
        <v>125</v>
      </c>
      <c r="G2062" s="101">
        <v>1044.28</v>
      </c>
      <c r="H2062" s="81">
        <v>1044.28</v>
      </c>
      <c r="I2062" s="116">
        <v>3.93</v>
      </c>
      <c r="J2062" s="81">
        <v>3.28</v>
      </c>
      <c r="K2062" s="116">
        <v>8.9600000000000009</v>
      </c>
      <c r="L2062" s="81">
        <v>7.49</v>
      </c>
      <c r="M2062" s="81">
        <f>TRUNC(((J2062*G2062)+(L2062*G2062)),2)</f>
        <v>11246.89</v>
      </c>
      <c r="N2062" s="81">
        <f>TRUNC(((J2062*H2062)+(L2062*H2062)),2)</f>
        <v>11246.89</v>
      </c>
      <c r="O2062" s="38"/>
      <c r="P2062" s="81">
        <v>3.93</v>
      </c>
      <c r="Q2062" s="81">
        <v>8.9600000000000009</v>
      </c>
      <c r="R2062" s="81">
        <v>13460.76</v>
      </c>
      <c r="S2062" s="81">
        <v>13460.76</v>
      </c>
      <c r="T2062" s="64">
        <f t="shared" si="240"/>
        <v>-2213.8700000000008</v>
      </c>
      <c r="U2062" s="81">
        <f t="shared" si="238"/>
        <v>3425.23</v>
      </c>
      <c r="V2062" s="81">
        <f t="shared" si="239"/>
        <v>7821.65</v>
      </c>
    </row>
    <row r="2063" spans="1:22" x14ac:dyDescent="0.25">
      <c r="A2063" s="51" t="s">
        <v>5214</v>
      </c>
      <c r="B2063" s="92" t="s">
        <v>3024</v>
      </c>
      <c r="C2063" s="77" t="s">
        <v>123</v>
      </c>
      <c r="D2063" s="78">
        <v>260204</v>
      </c>
      <c r="E2063" s="79" t="s">
        <v>3025</v>
      </c>
      <c r="F2063" s="80" t="s">
        <v>125</v>
      </c>
      <c r="G2063" s="101">
        <v>124.85</v>
      </c>
      <c r="H2063" s="81">
        <v>124.85</v>
      </c>
      <c r="I2063" s="116">
        <v>0.53</v>
      </c>
      <c r="J2063" s="81">
        <v>0.44</v>
      </c>
      <c r="K2063" s="116">
        <v>3.27</v>
      </c>
      <c r="L2063" s="81">
        <v>2.73</v>
      </c>
      <c r="M2063" s="81">
        <f>TRUNC(((J2063*G2063)+(L2063*G2063)),2)</f>
        <v>395.77</v>
      </c>
      <c r="N2063" s="81">
        <f>TRUNC(((J2063*H2063)+(L2063*H2063)),2)</f>
        <v>395.77</v>
      </c>
      <c r="O2063" s="38"/>
      <c r="P2063" s="81">
        <v>0.53</v>
      </c>
      <c r="Q2063" s="81">
        <v>3.27</v>
      </c>
      <c r="R2063" s="81">
        <v>474.43</v>
      </c>
      <c r="S2063" s="81">
        <v>474.43</v>
      </c>
      <c r="T2063" s="64">
        <f t="shared" si="240"/>
        <v>-78.660000000000025</v>
      </c>
      <c r="U2063" s="81">
        <f t="shared" ref="U2063:U2088" si="241">TRUNC(J2063*H2063,2)</f>
        <v>54.93</v>
      </c>
      <c r="V2063" s="81">
        <f t="shared" ref="V2063:V2088" si="242">TRUNC(L2063*H2063,2)</f>
        <v>340.84</v>
      </c>
    </row>
    <row r="2064" spans="1:22" x14ac:dyDescent="0.25">
      <c r="A2064" s="51" t="s">
        <v>5215</v>
      </c>
      <c r="B2064" s="93" t="s">
        <v>3026</v>
      </c>
      <c r="C2064" s="97"/>
      <c r="D2064" s="97"/>
      <c r="E2064" s="83" t="s">
        <v>1221</v>
      </c>
      <c r="F2064" s="97"/>
      <c r="G2064" s="102"/>
      <c r="H2064" s="84"/>
      <c r="I2064" s="115"/>
      <c r="J2064" s="84"/>
      <c r="K2064" s="115"/>
      <c r="L2064" s="84"/>
      <c r="M2064" s="85">
        <f>M2065</f>
        <v>2931.08</v>
      </c>
      <c r="N2064" s="85">
        <f>N2065</f>
        <v>2931.08</v>
      </c>
      <c r="O2064" s="38"/>
      <c r="P2064" s="84"/>
      <c r="Q2064" s="84"/>
      <c r="R2064" s="85">
        <v>3507.44</v>
      </c>
      <c r="S2064" s="85">
        <v>3507.44</v>
      </c>
      <c r="T2064" s="64">
        <f t="shared" si="240"/>
        <v>-576.36000000000013</v>
      </c>
      <c r="U2064" s="81">
        <f t="shared" si="241"/>
        <v>0</v>
      </c>
      <c r="V2064" s="81">
        <f t="shared" si="242"/>
        <v>0</v>
      </c>
    </row>
    <row r="2065" spans="1:22" x14ac:dyDescent="0.3">
      <c r="A2065" s="51" t="s">
        <v>5216</v>
      </c>
      <c r="B2065" s="92" t="s">
        <v>3027</v>
      </c>
      <c r="C2065" s="77" t="s">
        <v>123</v>
      </c>
      <c r="D2065" s="78">
        <v>261602</v>
      </c>
      <c r="E2065" s="79" t="s">
        <v>181</v>
      </c>
      <c r="F2065" s="80" t="s">
        <v>125</v>
      </c>
      <c r="G2065" s="101">
        <v>133.11000000000001</v>
      </c>
      <c r="H2065" s="81">
        <v>133.11000000000001</v>
      </c>
      <c r="I2065" s="116">
        <v>11.48</v>
      </c>
      <c r="J2065" s="81">
        <v>9.59</v>
      </c>
      <c r="K2065" s="116">
        <v>14.87</v>
      </c>
      <c r="L2065" s="81">
        <v>12.43</v>
      </c>
      <c r="M2065" s="81">
        <f>TRUNC(((J2065*G2065)+(L2065*G2065)),2)</f>
        <v>2931.08</v>
      </c>
      <c r="N2065" s="81">
        <f>TRUNC(((J2065*H2065)+(L2065*H2065)),2)</f>
        <v>2931.08</v>
      </c>
      <c r="O2065" s="48"/>
      <c r="P2065" s="81">
        <v>11.48</v>
      </c>
      <c r="Q2065" s="81">
        <v>14.87</v>
      </c>
      <c r="R2065" s="81">
        <v>3507.44</v>
      </c>
      <c r="S2065" s="81">
        <v>3507.44</v>
      </c>
      <c r="T2065" s="64">
        <f t="shared" si="240"/>
        <v>-576.36000000000013</v>
      </c>
      <c r="U2065" s="81">
        <f t="shared" si="241"/>
        <v>1276.52</v>
      </c>
      <c r="V2065" s="81">
        <f t="shared" si="242"/>
        <v>1654.55</v>
      </c>
    </row>
    <row r="2066" spans="1:22" x14ac:dyDescent="0.25">
      <c r="A2066" s="51" t="s">
        <v>5217</v>
      </c>
      <c r="B2066" s="90">
        <v>27</v>
      </c>
      <c r="C2066" s="96"/>
      <c r="D2066" s="96"/>
      <c r="E2066" s="69" t="s">
        <v>29</v>
      </c>
      <c r="F2066" s="70" t="s">
        <v>120</v>
      </c>
      <c r="G2066" s="99">
        <v>1</v>
      </c>
      <c r="H2066" s="72"/>
      <c r="I2066" s="115"/>
      <c r="J2066" s="72"/>
      <c r="K2066" s="115"/>
      <c r="L2066" s="72"/>
      <c r="M2066" s="71">
        <f>M2067+M2070+M2072+M2075+M2077+M2080+M2085</f>
        <v>97399.079999999987</v>
      </c>
      <c r="N2066" s="71">
        <f>N2067+N2070+N2072+N2075+N2077+N2080+N2085</f>
        <v>97399.079999999987</v>
      </c>
      <c r="O2066" s="38"/>
      <c r="P2066" s="72"/>
      <c r="Q2066" s="72"/>
      <c r="R2066" s="71">
        <v>116565.89</v>
      </c>
      <c r="S2066" s="71">
        <v>116565.89</v>
      </c>
      <c r="T2066" s="64">
        <f t="shared" si="240"/>
        <v>-19166.810000000012</v>
      </c>
      <c r="U2066" s="81">
        <f t="shared" si="241"/>
        <v>0</v>
      </c>
      <c r="V2066" s="81">
        <f t="shared" si="242"/>
        <v>0</v>
      </c>
    </row>
    <row r="2067" spans="1:22" x14ac:dyDescent="0.25">
      <c r="A2067" s="51" t="s">
        <v>5218</v>
      </c>
      <c r="B2067" s="91" t="s">
        <v>3028</v>
      </c>
      <c r="C2067" s="95"/>
      <c r="D2067" s="95"/>
      <c r="E2067" s="74" t="s">
        <v>36</v>
      </c>
      <c r="F2067" s="95"/>
      <c r="G2067" s="100"/>
      <c r="H2067" s="75"/>
      <c r="I2067" s="115"/>
      <c r="J2067" s="75"/>
      <c r="K2067" s="115"/>
      <c r="L2067" s="75"/>
      <c r="M2067" s="76">
        <f>SUM(M2068:M2069)</f>
        <v>3636.79</v>
      </c>
      <c r="N2067" s="76">
        <f>SUM(N2068:N2069)</f>
        <v>3636.79</v>
      </c>
      <c r="O2067" s="38"/>
      <c r="P2067" s="75"/>
      <c r="Q2067" s="75"/>
      <c r="R2067" s="76">
        <v>4351.74</v>
      </c>
      <c r="S2067" s="76">
        <v>4351.74</v>
      </c>
      <c r="T2067" s="64">
        <f t="shared" si="240"/>
        <v>-714.94999999999982</v>
      </c>
      <c r="U2067" s="81">
        <f t="shared" si="241"/>
        <v>0</v>
      </c>
      <c r="V2067" s="81">
        <f t="shared" si="242"/>
        <v>0</v>
      </c>
    </row>
    <row r="2068" spans="1:22" x14ac:dyDescent="0.25">
      <c r="A2068" s="51" t="s">
        <v>5219</v>
      </c>
      <c r="B2068" s="92" t="s">
        <v>3029</v>
      </c>
      <c r="C2068" s="77" t="s">
        <v>123</v>
      </c>
      <c r="D2068" s="78">
        <v>260105</v>
      </c>
      <c r="E2068" s="79" t="s">
        <v>2394</v>
      </c>
      <c r="F2068" s="80" t="s">
        <v>125</v>
      </c>
      <c r="G2068" s="101">
        <v>105.63</v>
      </c>
      <c r="H2068" s="81">
        <v>105.63</v>
      </c>
      <c r="I2068" s="116">
        <v>2.09</v>
      </c>
      <c r="J2068" s="81">
        <v>1.74</v>
      </c>
      <c r="K2068" s="116">
        <v>6.67</v>
      </c>
      <c r="L2068" s="81">
        <v>5.57</v>
      </c>
      <c r="M2068" s="81">
        <f>TRUNC(((J2068*G2068)+(L2068*G2068)),2)</f>
        <v>772.15</v>
      </c>
      <c r="N2068" s="81">
        <f>TRUNC(((J2068*H2068)+(L2068*H2068)),2)</f>
        <v>772.15</v>
      </c>
      <c r="O2068" s="38"/>
      <c r="P2068" s="81">
        <v>2.09</v>
      </c>
      <c r="Q2068" s="81">
        <v>6.67</v>
      </c>
      <c r="R2068" s="81">
        <v>925.31</v>
      </c>
      <c r="S2068" s="81">
        <v>925.31</v>
      </c>
      <c r="T2068" s="64">
        <f t="shared" si="240"/>
        <v>-153.15999999999997</v>
      </c>
      <c r="U2068" s="81">
        <f t="shared" si="241"/>
        <v>183.79</v>
      </c>
      <c r="V2068" s="81">
        <f t="shared" si="242"/>
        <v>588.35</v>
      </c>
    </row>
    <row r="2069" spans="1:22" x14ac:dyDescent="0.3">
      <c r="A2069" s="51" t="s">
        <v>5220</v>
      </c>
      <c r="B2069" s="92" t="s">
        <v>3030</v>
      </c>
      <c r="C2069" s="77" t="s">
        <v>123</v>
      </c>
      <c r="D2069" s="78">
        <v>20121</v>
      </c>
      <c r="E2069" s="79" t="s">
        <v>683</v>
      </c>
      <c r="F2069" s="80" t="s">
        <v>160</v>
      </c>
      <c r="G2069" s="101">
        <v>21.16</v>
      </c>
      <c r="H2069" s="81">
        <v>21.16</v>
      </c>
      <c r="I2069" s="116">
        <v>0</v>
      </c>
      <c r="J2069" s="81">
        <v>0</v>
      </c>
      <c r="K2069" s="116">
        <v>161.93</v>
      </c>
      <c r="L2069" s="81">
        <v>135.38</v>
      </c>
      <c r="M2069" s="81">
        <f>TRUNC(((J2069*G2069)+(L2069*G2069)),2)</f>
        <v>2864.64</v>
      </c>
      <c r="N2069" s="81">
        <f>TRUNC(((J2069*H2069)+(L2069*H2069)),2)</f>
        <v>2864.64</v>
      </c>
      <c r="O2069" s="48"/>
      <c r="P2069" s="81">
        <v>0</v>
      </c>
      <c r="Q2069" s="81">
        <v>161.93</v>
      </c>
      <c r="R2069" s="81">
        <v>3426.43</v>
      </c>
      <c r="S2069" s="81">
        <v>3426.43</v>
      </c>
      <c r="T2069" s="64">
        <f t="shared" si="240"/>
        <v>-561.79</v>
      </c>
      <c r="U2069" s="81">
        <f t="shared" si="241"/>
        <v>0</v>
      </c>
      <c r="V2069" s="81">
        <f t="shared" si="242"/>
        <v>2864.64</v>
      </c>
    </row>
    <row r="2070" spans="1:22" x14ac:dyDescent="0.25">
      <c r="A2070" s="51" t="s">
        <v>5221</v>
      </c>
      <c r="B2070" s="91" t="s">
        <v>3031</v>
      </c>
      <c r="C2070" s="95"/>
      <c r="D2070" s="95"/>
      <c r="E2070" s="74" t="s">
        <v>38</v>
      </c>
      <c r="F2070" s="95"/>
      <c r="G2070" s="100"/>
      <c r="H2070" s="75"/>
      <c r="I2070" s="115"/>
      <c r="J2070" s="75"/>
      <c r="K2070" s="115"/>
      <c r="L2070" s="75"/>
      <c r="M2070" s="76">
        <f>M2071</f>
        <v>776.99</v>
      </c>
      <c r="N2070" s="76">
        <f>N2071</f>
        <v>776.99</v>
      </c>
      <c r="O2070" s="38"/>
      <c r="P2070" s="75"/>
      <c r="Q2070" s="75"/>
      <c r="R2070" s="76">
        <v>929.55</v>
      </c>
      <c r="S2070" s="76">
        <v>929.55</v>
      </c>
      <c r="T2070" s="64">
        <f t="shared" si="240"/>
        <v>-152.55999999999995</v>
      </c>
      <c r="U2070" s="81">
        <f t="shared" si="241"/>
        <v>0</v>
      </c>
      <c r="V2070" s="81">
        <f t="shared" si="242"/>
        <v>0</v>
      </c>
    </row>
    <row r="2071" spans="1:22" x14ac:dyDescent="0.25">
      <c r="A2071" s="51" t="s">
        <v>5222</v>
      </c>
      <c r="B2071" s="92" t="s">
        <v>3032</v>
      </c>
      <c r="C2071" s="77" t="s">
        <v>123</v>
      </c>
      <c r="D2071" s="78">
        <v>30101</v>
      </c>
      <c r="E2071" s="79" t="s">
        <v>188</v>
      </c>
      <c r="F2071" s="80" t="s">
        <v>160</v>
      </c>
      <c r="G2071" s="101">
        <v>21.16</v>
      </c>
      <c r="H2071" s="81">
        <v>21.16</v>
      </c>
      <c r="I2071" s="116">
        <v>34.33</v>
      </c>
      <c r="J2071" s="81">
        <v>28.7</v>
      </c>
      <c r="K2071" s="116">
        <v>9.6</v>
      </c>
      <c r="L2071" s="81">
        <v>8.02</v>
      </c>
      <c r="M2071" s="81">
        <f>TRUNC(((J2071*G2071)+(L2071*G2071)),2)</f>
        <v>776.99</v>
      </c>
      <c r="N2071" s="81">
        <f>TRUNC(((J2071*H2071)+(L2071*H2071)),2)</f>
        <v>776.99</v>
      </c>
      <c r="O2071" s="38"/>
      <c r="P2071" s="81">
        <v>34.33</v>
      </c>
      <c r="Q2071" s="81">
        <v>9.6</v>
      </c>
      <c r="R2071" s="81">
        <v>929.55</v>
      </c>
      <c r="S2071" s="81">
        <v>929.55</v>
      </c>
      <c r="T2071" s="64">
        <f t="shared" si="240"/>
        <v>-152.55999999999995</v>
      </c>
      <c r="U2071" s="81">
        <f t="shared" si="241"/>
        <v>607.29</v>
      </c>
      <c r="V2071" s="81">
        <f t="shared" si="242"/>
        <v>169.7</v>
      </c>
    </row>
    <row r="2072" spans="1:22" x14ac:dyDescent="0.25">
      <c r="A2072" s="51" t="s">
        <v>5223</v>
      </c>
      <c r="B2072" s="91" t="s">
        <v>3033</v>
      </c>
      <c r="C2072" s="95"/>
      <c r="D2072" s="95"/>
      <c r="E2072" s="74" t="s">
        <v>40</v>
      </c>
      <c r="F2072" s="95"/>
      <c r="G2072" s="100"/>
      <c r="H2072" s="75"/>
      <c r="I2072" s="115"/>
      <c r="J2072" s="75"/>
      <c r="K2072" s="115"/>
      <c r="L2072" s="75"/>
      <c r="M2072" s="76">
        <f>SUM(M2073:M2074)</f>
        <v>2727.3</v>
      </c>
      <c r="N2072" s="76">
        <f>SUM(N2073:N2074)</f>
        <v>2727.3</v>
      </c>
      <c r="O2072" s="38"/>
      <c r="P2072" s="75"/>
      <c r="Q2072" s="75"/>
      <c r="R2072" s="76">
        <v>3271.65</v>
      </c>
      <c r="S2072" s="76">
        <v>3271.65</v>
      </c>
      <c r="T2072" s="64">
        <f t="shared" si="240"/>
        <v>-544.34999999999991</v>
      </c>
      <c r="U2072" s="81">
        <f t="shared" si="241"/>
        <v>0</v>
      </c>
      <c r="V2072" s="81">
        <f t="shared" si="242"/>
        <v>0</v>
      </c>
    </row>
    <row r="2073" spans="1:22" ht="24" x14ac:dyDescent="0.3">
      <c r="A2073" s="51" t="s">
        <v>5224</v>
      </c>
      <c r="B2073" s="92" t="s">
        <v>3034</v>
      </c>
      <c r="C2073" s="77" t="s">
        <v>123</v>
      </c>
      <c r="D2073" s="78">
        <v>41140</v>
      </c>
      <c r="E2073" s="82" t="s">
        <v>3062</v>
      </c>
      <c r="F2073" s="80" t="s">
        <v>125</v>
      </c>
      <c r="G2073" s="101">
        <v>555.46</v>
      </c>
      <c r="H2073" s="81">
        <v>555.46</v>
      </c>
      <c r="I2073" s="116">
        <v>0</v>
      </c>
      <c r="J2073" s="81">
        <v>0</v>
      </c>
      <c r="K2073" s="116">
        <v>2.72</v>
      </c>
      <c r="L2073" s="81">
        <v>2.27</v>
      </c>
      <c r="M2073" s="81">
        <f>TRUNC(((J2073*G2073)+(L2073*G2073)),2)</f>
        <v>1260.8900000000001</v>
      </c>
      <c r="N2073" s="81">
        <f>TRUNC(((J2073*H2073)+(L2073*H2073)),2)</f>
        <v>1260.8900000000001</v>
      </c>
      <c r="O2073" s="48"/>
      <c r="P2073" s="81">
        <v>0</v>
      </c>
      <c r="Q2073" s="81">
        <v>2.72</v>
      </c>
      <c r="R2073" s="81">
        <v>1510.85</v>
      </c>
      <c r="S2073" s="81">
        <v>1510.85</v>
      </c>
      <c r="T2073" s="64">
        <f t="shared" si="240"/>
        <v>-249.95999999999981</v>
      </c>
      <c r="U2073" s="81">
        <f t="shared" si="241"/>
        <v>0</v>
      </c>
      <c r="V2073" s="81">
        <f t="shared" si="242"/>
        <v>1260.8900000000001</v>
      </c>
    </row>
    <row r="2074" spans="1:22" ht="24" x14ac:dyDescent="0.3">
      <c r="A2074" s="51" t="s">
        <v>5225</v>
      </c>
      <c r="B2074" s="92" t="s">
        <v>3035</v>
      </c>
      <c r="C2074" s="77" t="s">
        <v>194</v>
      </c>
      <c r="D2074" s="78">
        <v>97083</v>
      </c>
      <c r="E2074" s="79" t="s">
        <v>195</v>
      </c>
      <c r="F2074" s="80" t="s">
        <v>125</v>
      </c>
      <c r="G2074" s="101">
        <v>555.46</v>
      </c>
      <c r="H2074" s="81">
        <v>555.46</v>
      </c>
      <c r="I2074" s="116">
        <v>0.91</v>
      </c>
      <c r="J2074" s="81">
        <v>0.76</v>
      </c>
      <c r="K2074" s="116">
        <v>2.2599999999999998</v>
      </c>
      <c r="L2074" s="81">
        <v>1.88</v>
      </c>
      <c r="M2074" s="81">
        <f>TRUNC(((J2074*G2074)+(L2074*G2074)),2)</f>
        <v>1466.41</v>
      </c>
      <c r="N2074" s="81">
        <f>TRUNC(((J2074*H2074)+(L2074*H2074)),2)</f>
        <v>1466.41</v>
      </c>
      <c r="O2074" s="48"/>
      <c r="P2074" s="81">
        <v>0.91</v>
      </c>
      <c r="Q2074" s="81">
        <v>2.2599999999999998</v>
      </c>
      <c r="R2074" s="81">
        <v>1760.8</v>
      </c>
      <c r="S2074" s="81">
        <v>1760.8</v>
      </c>
      <c r="T2074" s="64">
        <f t="shared" si="240"/>
        <v>-294.38999999999987</v>
      </c>
      <c r="U2074" s="81">
        <f t="shared" si="241"/>
        <v>422.14</v>
      </c>
      <c r="V2074" s="81">
        <f t="shared" si="242"/>
        <v>1044.26</v>
      </c>
    </row>
    <row r="2075" spans="1:22" x14ac:dyDescent="0.25">
      <c r="A2075" s="51" t="s">
        <v>5226</v>
      </c>
      <c r="B2075" s="91" t="s">
        <v>3036</v>
      </c>
      <c r="C2075" s="95"/>
      <c r="D2075" s="95"/>
      <c r="E2075" s="74" t="s">
        <v>62</v>
      </c>
      <c r="F2075" s="95"/>
      <c r="G2075" s="100"/>
      <c r="H2075" s="75"/>
      <c r="I2075" s="115"/>
      <c r="J2075" s="75"/>
      <c r="K2075" s="115"/>
      <c r="L2075" s="75"/>
      <c r="M2075" s="76">
        <f>M2076</f>
        <v>6060.59</v>
      </c>
      <c r="N2075" s="76">
        <f>N2076</f>
        <v>6060.59</v>
      </c>
      <c r="O2075" s="38"/>
      <c r="P2075" s="75"/>
      <c r="Q2075" s="75"/>
      <c r="R2075" s="76">
        <v>7249.36</v>
      </c>
      <c r="S2075" s="76">
        <v>7249.36</v>
      </c>
      <c r="T2075" s="64">
        <f t="shared" si="240"/>
        <v>-1188.7699999999995</v>
      </c>
      <c r="U2075" s="81">
        <f t="shared" si="241"/>
        <v>0</v>
      </c>
      <c r="V2075" s="81">
        <f t="shared" si="242"/>
        <v>0</v>
      </c>
    </row>
    <row r="2076" spans="1:22" x14ac:dyDescent="0.25">
      <c r="A2076" s="51" t="s">
        <v>5227</v>
      </c>
      <c r="B2076" s="92" t="s">
        <v>3037</v>
      </c>
      <c r="C2076" s="77" t="s">
        <v>274</v>
      </c>
      <c r="D2076" s="86" t="s">
        <v>1235</v>
      </c>
      <c r="E2076" s="79" t="s">
        <v>1236</v>
      </c>
      <c r="F2076" s="80" t="s">
        <v>138</v>
      </c>
      <c r="G2076" s="101">
        <v>36.6</v>
      </c>
      <c r="H2076" s="81">
        <v>36.6</v>
      </c>
      <c r="I2076" s="116">
        <v>160.71</v>
      </c>
      <c r="J2076" s="81">
        <v>134.36000000000001</v>
      </c>
      <c r="K2076" s="116">
        <v>37.36</v>
      </c>
      <c r="L2076" s="81">
        <v>31.23</v>
      </c>
      <c r="M2076" s="81">
        <f>TRUNC(((J2076*G2076)+(L2076*G2076)),2)</f>
        <v>6060.59</v>
      </c>
      <c r="N2076" s="81">
        <f>TRUNC(((J2076*H2076)+(L2076*H2076)),2)</f>
        <v>6060.59</v>
      </c>
      <c r="O2076" s="38"/>
      <c r="P2076" s="81">
        <v>160.71</v>
      </c>
      <c r="Q2076" s="81">
        <v>37.36</v>
      </c>
      <c r="R2076" s="81">
        <v>7249.36</v>
      </c>
      <c r="S2076" s="81">
        <v>7249.36</v>
      </c>
      <c r="T2076" s="64">
        <f t="shared" si="240"/>
        <v>-1188.7699999999995</v>
      </c>
      <c r="U2076" s="81">
        <f t="shared" si="241"/>
        <v>4917.57</v>
      </c>
      <c r="V2076" s="81">
        <f t="shared" si="242"/>
        <v>1143.01</v>
      </c>
    </row>
    <row r="2077" spans="1:22" x14ac:dyDescent="0.25">
      <c r="A2077" s="51" t="s">
        <v>5228</v>
      </c>
      <c r="B2077" s="91" t="s">
        <v>3038</v>
      </c>
      <c r="C2077" s="95"/>
      <c r="D2077" s="95"/>
      <c r="E2077" s="74" t="s">
        <v>70</v>
      </c>
      <c r="F2077" s="95"/>
      <c r="G2077" s="100"/>
      <c r="H2077" s="75"/>
      <c r="I2077" s="115"/>
      <c r="J2077" s="75"/>
      <c r="K2077" s="115"/>
      <c r="L2077" s="75"/>
      <c r="M2077" s="76">
        <f>SUM(M2078:M2079)</f>
        <v>21698.66</v>
      </c>
      <c r="N2077" s="76">
        <f>SUM(N2078:N2079)</f>
        <v>21698.66</v>
      </c>
      <c r="O2077" s="38"/>
      <c r="P2077" s="75"/>
      <c r="Q2077" s="75"/>
      <c r="R2077" s="76">
        <v>25957.24</v>
      </c>
      <c r="S2077" s="76">
        <v>25957.24</v>
      </c>
      <c r="T2077" s="64">
        <f t="shared" si="240"/>
        <v>-4258.5800000000017</v>
      </c>
      <c r="U2077" s="81">
        <f t="shared" si="241"/>
        <v>0</v>
      </c>
      <c r="V2077" s="81">
        <f t="shared" si="242"/>
        <v>0</v>
      </c>
    </row>
    <row r="2078" spans="1:22" x14ac:dyDescent="0.25">
      <c r="A2078" s="51" t="s">
        <v>5229</v>
      </c>
      <c r="B2078" s="92" t="s">
        <v>3039</v>
      </c>
      <c r="C2078" s="77" t="s">
        <v>123</v>
      </c>
      <c r="D2078" s="78">
        <v>220107</v>
      </c>
      <c r="E2078" s="79" t="s">
        <v>625</v>
      </c>
      <c r="F2078" s="80" t="s">
        <v>160</v>
      </c>
      <c r="G2078" s="101">
        <v>16.66</v>
      </c>
      <c r="H2078" s="81">
        <v>16.66</v>
      </c>
      <c r="I2078" s="116">
        <v>181.54</v>
      </c>
      <c r="J2078" s="81">
        <v>151.78</v>
      </c>
      <c r="K2078" s="116">
        <v>25.21</v>
      </c>
      <c r="L2078" s="81">
        <v>21.07</v>
      </c>
      <c r="M2078" s="81">
        <f>TRUNC(((J2078*G2078)+(L2078*G2078)),2)</f>
        <v>2879.68</v>
      </c>
      <c r="N2078" s="81">
        <f>TRUNC(((J2078*H2078)+(L2078*H2078)),2)</f>
        <v>2879.68</v>
      </c>
      <c r="O2078" s="38"/>
      <c r="P2078" s="81">
        <v>181.54</v>
      </c>
      <c r="Q2078" s="81">
        <v>25.21</v>
      </c>
      <c r="R2078" s="81">
        <v>3444.45</v>
      </c>
      <c r="S2078" s="81">
        <v>3444.45</v>
      </c>
      <c r="T2078" s="64">
        <f t="shared" si="240"/>
        <v>-564.77</v>
      </c>
      <c r="U2078" s="81">
        <f t="shared" si="241"/>
        <v>2528.65</v>
      </c>
      <c r="V2078" s="81">
        <f t="shared" si="242"/>
        <v>351.02</v>
      </c>
    </row>
    <row r="2079" spans="1:22" x14ac:dyDescent="0.25">
      <c r="A2079" s="51" t="s">
        <v>5230</v>
      </c>
      <c r="B2079" s="92" t="s">
        <v>3040</v>
      </c>
      <c r="C2079" s="77" t="s">
        <v>123</v>
      </c>
      <c r="D2079" s="78">
        <v>220059</v>
      </c>
      <c r="E2079" s="79" t="s">
        <v>627</v>
      </c>
      <c r="F2079" s="80" t="s">
        <v>125</v>
      </c>
      <c r="G2079" s="101">
        <v>555.46</v>
      </c>
      <c r="H2079" s="81">
        <v>555.46</v>
      </c>
      <c r="I2079" s="116">
        <v>30.53</v>
      </c>
      <c r="J2079" s="81">
        <v>25.52</v>
      </c>
      <c r="K2079" s="116">
        <v>10</v>
      </c>
      <c r="L2079" s="81">
        <v>8.36</v>
      </c>
      <c r="M2079" s="81">
        <f>TRUNC(((J2079*G2079)+(L2079*G2079)),2)</f>
        <v>18818.98</v>
      </c>
      <c r="N2079" s="81">
        <f>TRUNC(((J2079*H2079)+(L2079*H2079)),2)</f>
        <v>18818.98</v>
      </c>
      <c r="O2079" s="38"/>
      <c r="P2079" s="81">
        <v>30.53</v>
      </c>
      <c r="Q2079" s="81">
        <v>10</v>
      </c>
      <c r="R2079" s="81">
        <v>22512.79</v>
      </c>
      <c r="S2079" s="81">
        <v>22512.79</v>
      </c>
      <c r="T2079" s="64">
        <f t="shared" si="240"/>
        <v>-3693.8100000000013</v>
      </c>
      <c r="U2079" s="81">
        <f t="shared" si="241"/>
        <v>14175.33</v>
      </c>
      <c r="V2079" s="81">
        <f t="shared" si="242"/>
        <v>4643.6400000000003</v>
      </c>
    </row>
    <row r="2080" spans="1:22" x14ac:dyDescent="0.25">
      <c r="A2080" s="51" t="s">
        <v>5231</v>
      </c>
      <c r="B2080" s="91" t="s">
        <v>3041</v>
      </c>
      <c r="C2080" s="95"/>
      <c r="D2080" s="95"/>
      <c r="E2080" s="74" t="s">
        <v>78</v>
      </c>
      <c r="F2080" s="95"/>
      <c r="G2080" s="100"/>
      <c r="H2080" s="75"/>
      <c r="I2080" s="115"/>
      <c r="J2080" s="75"/>
      <c r="K2080" s="115"/>
      <c r="L2080" s="75"/>
      <c r="M2080" s="76">
        <f>M2081+M2083</f>
        <v>20976.59</v>
      </c>
      <c r="N2080" s="76">
        <f>N2081+N2083</f>
        <v>20976.59</v>
      </c>
      <c r="O2080" s="38"/>
      <c r="P2080" s="75"/>
      <c r="Q2080" s="75"/>
      <c r="R2080" s="76">
        <v>25105.22</v>
      </c>
      <c r="S2080" s="76">
        <v>25105.22</v>
      </c>
      <c r="T2080" s="64">
        <f t="shared" si="240"/>
        <v>-4128.630000000001</v>
      </c>
      <c r="U2080" s="81">
        <f t="shared" si="241"/>
        <v>0</v>
      </c>
      <c r="V2080" s="81">
        <f t="shared" si="242"/>
        <v>0</v>
      </c>
    </row>
    <row r="2081" spans="1:22" x14ac:dyDescent="0.25">
      <c r="A2081" s="51" t="s">
        <v>5232</v>
      </c>
      <c r="B2081" s="93" t="s">
        <v>3042</v>
      </c>
      <c r="C2081" s="97"/>
      <c r="D2081" s="97"/>
      <c r="E2081" s="83" t="s">
        <v>3043</v>
      </c>
      <c r="F2081" s="97"/>
      <c r="G2081" s="102"/>
      <c r="H2081" s="84"/>
      <c r="I2081" s="115"/>
      <c r="J2081" s="84"/>
      <c r="K2081" s="115"/>
      <c r="L2081" s="84"/>
      <c r="M2081" s="85">
        <f>M2082</f>
        <v>2325.9699999999998</v>
      </c>
      <c r="N2081" s="85">
        <f>N2082</f>
        <v>2325.9699999999998</v>
      </c>
      <c r="O2081" s="38"/>
      <c r="P2081" s="84"/>
      <c r="Q2081" s="84"/>
      <c r="R2081" s="85">
        <v>2783.35</v>
      </c>
      <c r="S2081" s="85">
        <v>2783.35</v>
      </c>
      <c r="T2081" s="64">
        <f t="shared" si="240"/>
        <v>-457.38000000000011</v>
      </c>
      <c r="U2081" s="81">
        <f t="shared" si="241"/>
        <v>0</v>
      </c>
      <c r="V2081" s="81">
        <f t="shared" si="242"/>
        <v>0</v>
      </c>
    </row>
    <row r="2082" spans="1:22" x14ac:dyDescent="0.3">
      <c r="A2082" s="51" t="s">
        <v>5233</v>
      </c>
      <c r="B2082" s="92" t="s">
        <v>3044</v>
      </c>
      <c r="C2082" s="77" t="s">
        <v>123</v>
      </c>
      <c r="D2082" s="78">
        <v>261602</v>
      </c>
      <c r="E2082" s="79" t="s">
        <v>181</v>
      </c>
      <c r="F2082" s="80" t="s">
        <v>125</v>
      </c>
      <c r="G2082" s="101">
        <v>105.63</v>
      </c>
      <c r="H2082" s="81">
        <v>105.63</v>
      </c>
      <c r="I2082" s="116">
        <v>11.48</v>
      </c>
      <c r="J2082" s="81">
        <v>9.59</v>
      </c>
      <c r="K2082" s="116">
        <v>14.87</v>
      </c>
      <c r="L2082" s="81">
        <v>12.43</v>
      </c>
      <c r="M2082" s="81">
        <f>TRUNC(((J2082*G2082)+(L2082*G2082)),2)</f>
        <v>2325.9699999999998</v>
      </c>
      <c r="N2082" s="81">
        <f>TRUNC(((J2082*H2082)+(L2082*H2082)),2)</f>
        <v>2325.9699999999998</v>
      </c>
      <c r="O2082" s="48"/>
      <c r="P2082" s="81">
        <v>11.48</v>
      </c>
      <c r="Q2082" s="81">
        <v>14.87</v>
      </c>
      <c r="R2082" s="81">
        <v>2783.35</v>
      </c>
      <c r="S2082" s="81">
        <v>2783.35</v>
      </c>
      <c r="T2082" s="64">
        <f t="shared" si="240"/>
        <v>-457.38000000000011</v>
      </c>
      <c r="U2082" s="81">
        <f t="shared" si="241"/>
        <v>1012.99</v>
      </c>
      <c r="V2082" s="81">
        <f t="shared" si="242"/>
        <v>1312.98</v>
      </c>
    </row>
    <row r="2083" spans="1:22" x14ac:dyDescent="0.25">
      <c r="A2083" s="51" t="s">
        <v>5234</v>
      </c>
      <c r="B2083" s="93" t="s">
        <v>3045</v>
      </c>
      <c r="C2083" s="97"/>
      <c r="D2083" s="97"/>
      <c r="E2083" s="83" t="s">
        <v>2989</v>
      </c>
      <c r="F2083" s="97"/>
      <c r="G2083" s="102"/>
      <c r="H2083" s="84"/>
      <c r="I2083" s="115"/>
      <c r="J2083" s="84"/>
      <c r="K2083" s="115"/>
      <c r="L2083" s="84"/>
      <c r="M2083" s="85">
        <f>M2084</f>
        <v>18650.62</v>
      </c>
      <c r="N2083" s="85">
        <f>N2084</f>
        <v>18650.62</v>
      </c>
      <c r="O2083" s="38"/>
      <c r="P2083" s="84"/>
      <c r="Q2083" s="84"/>
      <c r="R2083" s="85">
        <v>22321.87</v>
      </c>
      <c r="S2083" s="85">
        <v>22321.87</v>
      </c>
      <c r="T2083" s="64">
        <f t="shared" si="240"/>
        <v>-3671.25</v>
      </c>
      <c r="U2083" s="81">
        <f t="shared" si="241"/>
        <v>0</v>
      </c>
      <c r="V2083" s="81">
        <f t="shared" si="242"/>
        <v>0</v>
      </c>
    </row>
    <row r="2084" spans="1:22" x14ac:dyDescent="0.25">
      <c r="A2084" s="51" t="s">
        <v>5235</v>
      </c>
      <c r="B2084" s="92" t="s">
        <v>3046</v>
      </c>
      <c r="C2084" s="77" t="s">
        <v>123</v>
      </c>
      <c r="D2084" s="78">
        <v>261703</v>
      </c>
      <c r="E2084" s="79" t="s">
        <v>657</v>
      </c>
      <c r="F2084" s="80" t="s">
        <v>125</v>
      </c>
      <c r="G2084" s="101">
        <v>1731.72</v>
      </c>
      <c r="H2084" s="81">
        <v>1731.72</v>
      </c>
      <c r="I2084" s="116">
        <v>3.93</v>
      </c>
      <c r="J2084" s="81">
        <v>3.28</v>
      </c>
      <c r="K2084" s="116">
        <v>8.9600000000000009</v>
      </c>
      <c r="L2084" s="81">
        <v>7.49</v>
      </c>
      <c r="M2084" s="81">
        <f>TRUNC(((J2084*G2084)+(L2084*G2084)),2)</f>
        <v>18650.62</v>
      </c>
      <c r="N2084" s="81">
        <f>TRUNC(((J2084*H2084)+(L2084*H2084)),2)</f>
        <v>18650.62</v>
      </c>
      <c r="O2084" s="38"/>
      <c r="P2084" s="81">
        <v>3.93</v>
      </c>
      <c r="Q2084" s="81">
        <v>8.9600000000000009</v>
      </c>
      <c r="R2084" s="81">
        <v>22321.87</v>
      </c>
      <c r="S2084" s="81">
        <v>22321.87</v>
      </c>
      <c r="T2084" s="64">
        <f t="shared" si="240"/>
        <v>-3671.25</v>
      </c>
      <c r="U2084" s="81">
        <f t="shared" si="241"/>
        <v>5680.04</v>
      </c>
      <c r="V2084" s="81">
        <f t="shared" si="242"/>
        <v>12970.58</v>
      </c>
    </row>
    <row r="2085" spans="1:22" x14ac:dyDescent="0.25">
      <c r="A2085" s="51" t="s">
        <v>5236</v>
      </c>
      <c r="B2085" s="91" t="s">
        <v>3047</v>
      </c>
      <c r="C2085" s="95"/>
      <c r="D2085" s="95"/>
      <c r="E2085" s="74" t="s">
        <v>80</v>
      </c>
      <c r="F2085" s="95"/>
      <c r="G2085" s="100"/>
      <c r="H2085" s="75"/>
      <c r="I2085" s="115"/>
      <c r="J2085" s="75"/>
      <c r="K2085" s="115"/>
      <c r="L2085" s="75"/>
      <c r="M2085" s="76">
        <f>SUM(M2086:M2088)</f>
        <v>41522.159999999996</v>
      </c>
      <c r="N2085" s="76">
        <f>SUM(N2086:N2088)</f>
        <v>41522.159999999996</v>
      </c>
      <c r="O2085" s="38"/>
      <c r="P2085" s="75"/>
      <c r="Q2085" s="75"/>
      <c r="R2085" s="76">
        <v>49701.13</v>
      </c>
      <c r="S2085" s="76">
        <v>49701.13</v>
      </c>
      <c r="T2085" s="64">
        <f t="shared" si="240"/>
        <v>-8178.9700000000012</v>
      </c>
      <c r="U2085" s="81">
        <f t="shared" si="241"/>
        <v>0</v>
      </c>
      <c r="V2085" s="81">
        <f t="shared" si="242"/>
        <v>0</v>
      </c>
    </row>
    <row r="2086" spans="1:22" x14ac:dyDescent="0.3">
      <c r="A2086" s="51" t="s">
        <v>5237</v>
      </c>
      <c r="B2086" s="92" t="s">
        <v>3048</v>
      </c>
      <c r="C2086" s="77" t="s">
        <v>123</v>
      </c>
      <c r="D2086" s="78">
        <v>270210</v>
      </c>
      <c r="E2086" s="79" t="s">
        <v>5240</v>
      </c>
      <c r="F2086" s="80" t="s">
        <v>125</v>
      </c>
      <c r="G2086" s="101">
        <v>2315.61</v>
      </c>
      <c r="H2086" s="81">
        <v>2315.61</v>
      </c>
      <c r="I2086" s="116">
        <v>14.7</v>
      </c>
      <c r="J2086" s="81">
        <v>12.29</v>
      </c>
      <c r="K2086" s="116">
        <v>5.7</v>
      </c>
      <c r="L2086" s="81">
        <v>4.76</v>
      </c>
      <c r="M2086" s="81">
        <f>TRUNC(((J2086*G2086)+(L2086*G2086)),2)</f>
        <v>39481.15</v>
      </c>
      <c r="N2086" s="81">
        <f>TRUNC(((J2086*H2086)+(L2086*H2086)),2)</f>
        <v>39481.15</v>
      </c>
      <c r="O2086" s="48"/>
      <c r="P2086" s="81">
        <v>14.7</v>
      </c>
      <c r="Q2086" s="81">
        <v>5.7</v>
      </c>
      <c r="R2086" s="81">
        <v>47238.44</v>
      </c>
      <c r="S2086" s="81">
        <v>47238.44</v>
      </c>
      <c r="T2086" s="64">
        <f t="shared" si="240"/>
        <v>-7757.2900000000009</v>
      </c>
      <c r="U2086" s="81">
        <f t="shared" si="241"/>
        <v>28458.84</v>
      </c>
      <c r="V2086" s="81">
        <f t="shared" si="242"/>
        <v>11022.3</v>
      </c>
    </row>
    <row r="2087" spans="1:22" x14ac:dyDescent="0.25">
      <c r="A2087" s="51" t="s">
        <v>5238</v>
      </c>
      <c r="B2087" s="92" t="s">
        <v>3049</v>
      </c>
      <c r="C2087" s="77" t="s">
        <v>194</v>
      </c>
      <c r="D2087" s="78">
        <v>99814</v>
      </c>
      <c r="E2087" s="79" t="s">
        <v>2991</v>
      </c>
      <c r="F2087" s="80" t="s">
        <v>125</v>
      </c>
      <c r="G2087" s="101">
        <v>1176.26</v>
      </c>
      <c r="H2087" s="81">
        <v>1176.26</v>
      </c>
      <c r="I2087" s="116">
        <v>0.5</v>
      </c>
      <c r="J2087" s="81">
        <v>0.41</v>
      </c>
      <c r="K2087" s="116">
        <v>1.24</v>
      </c>
      <c r="L2087" s="81">
        <v>1.03</v>
      </c>
      <c r="M2087" s="81">
        <f>TRUNC(((J2087*G2087)+(L2087*G2087)),2)</f>
        <v>1693.81</v>
      </c>
      <c r="N2087" s="81">
        <f>TRUNC(((J2087*H2087)+(L2087*H2087)),2)</f>
        <v>1693.81</v>
      </c>
      <c r="O2087" s="38"/>
      <c r="P2087" s="81">
        <v>0.5</v>
      </c>
      <c r="Q2087" s="81">
        <v>1.24</v>
      </c>
      <c r="R2087" s="81">
        <v>2046.69</v>
      </c>
      <c r="S2087" s="81">
        <v>2046.69</v>
      </c>
      <c r="T2087" s="64">
        <f t="shared" si="240"/>
        <v>-352.88000000000011</v>
      </c>
      <c r="U2087" s="81">
        <f t="shared" si="241"/>
        <v>482.26</v>
      </c>
      <c r="V2087" s="81">
        <f t="shared" si="242"/>
        <v>1211.54</v>
      </c>
    </row>
    <row r="2088" spans="1:22" ht="12.6" thickBot="1" x14ac:dyDescent="0.3">
      <c r="A2088" s="51" t="s">
        <v>5239</v>
      </c>
      <c r="B2088" s="104" t="s">
        <v>3050</v>
      </c>
      <c r="C2088" s="105" t="s">
        <v>123</v>
      </c>
      <c r="D2088" s="106">
        <v>60105</v>
      </c>
      <c r="E2088" s="107" t="s">
        <v>3051</v>
      </c>
      <c r="F2088" s="108" t="s">
        <v>125</v>
      </c>
      <c r="G2088" s="109">
        <v>40</v>
      </c>
      <c r="H2088" s="110">
        <v>40</v>
      </c>
      <c r="I2088" s="117">
        <v>6.49</v>
      </c>
      <c r="J2088" s="110">
        <v>5.42</v>
      </c>
      <c r="K2088" s="117">
        <v>3.91</v>
      </c>
      <c r="L2088" s="110">
        <v>3.26</v>
      </c>
      <c r="M2088" s="110">
        <f>TRUNC(((J2088*G2088)+(L2088*G2088)),2)</f>
        <v>347.2</v>
      </c>
      <c r="N2088" s="110">
        <f>TRUNC(((J2088*H2088)+(L2088*H2088)),2)</f>
        <v>347.2</v>
      </c>
      <c r="O2088" s="38"/>
      <c r="P2088" s="110">
        <v>6.49</v>
      </c>
      <c r="Q2088" s="110">
        <v>3.91</v>
      </c>
      <c r="R2088" s="110">
        <v>416</v>
      </c>
      <c r="S2088" s="110">
        <v>416</v>
      </c>
      <c r="T2088" s="64">
        <f t="shared" si="240"/>
        <v>-68.800000000000011</v>
      </c>
      <c r="U2088" s="81">
        <f t="shared" si="241"/>
        <v>216.8</v>
      </c>
      <c r="V2088" s="81">
        <f t="shared" si="242"/>
        <v>130.4</v>
      </c>
    </row>
    <row r="2089" spans="1:22" ht="3" customHeight="1" thickBot="1" x14ac:dyDescent="0.3">
      <c r="A2089" s="51"/>
      <c r="B2089" s="111"/>
      <c r="C2089" s="112"/>
      <c r="D2089" s="112"/>
      <c r="E2089" s="112"/>
      <c r="F2089" s="112"/>
      <c r="G2089" s="112"/>
      <c r="H2089" s="112"/>
      <c r="I2089" s="118"/>
      <c r="J2089" s="112"/>
      <c r="K2089" s="118"/>
      <c r="L2089" s="112"/>
      <c r="M2089" s="112"/>
      <c r="N2089" s="113"/>
      <c r="O2089" s="38"/>
      <c r="P2089" s="112"/>
      <c r="Q2089" s="112"/>
      <c r="R2089" s="112"/>
      <c r="S2089" s="113"/>
    </row>
    <row r="2090" spans="1:22" ht="14.4" customHeight="1" x14ac:dyDescent="0.3">
      <c r="B2090" s="37" t="s">
        <v>5241</v>
      </c>
      <c r="C2090" s="49"/>
      <c r="D2090" s="49"/>
      <c r="E2090" s="49"/>
      <c r="F2090" s="49"/>
      <c r="G2090" s="49"/>
      <c r="H2090" s="49"/>
      <c r="I2090" s="119"/>
      <c r="J2090" s="340" t="s">
        <v>119</v>
      </c>
      <c r="K2090" s="340"/>
      <c r="L2090" s="341"/>
      <c r="M2090" s="350">
        <f>N2066+N2036+N2018+N1990+N1931+N1860+N1697+N1654+N1501+N1221+N1060+N1011+N978+N949+N821+N785+N782+N746+N741+N490+N487+N341+N323+N49+N41+N33+N12</f>
        <v>4227944.4200000018</v>
      </c>
      <c r="N2090" s="350"/>
      <c r="P2090" s="340" t="s">
        <v>119</v>
      </c>
      <c r="Q2090" s="341"/>
      <c r="R2090" s="350">
        <v>5058685.71</v>
      </c>
      <c r="S2090" s="350"/>
      <c r="T2090" s="64">
        <f>M2090-R2090</f>
        <v>-830741.28999999817</v>
      </c>
    </row>
    <row r="2091" spans="1:22" ht="14.4" x14ac:dyDescent="0.3">
      <c r="J2091" s="337" t="s">
        <v>3052</v>
      </c>
      <c r="K2091" s="337"/>
      <c r="L2091" s="338"/>
      <c r="M2091" s="348">
        <f>TRUNC(M2090*0.2034,2)</f>
        <v>859963.89</v>
      </c>
      <c r="N2091" s="349"/>
      <c r="P2091" s="337" t="s">
        <v>3052</v>
      </c>
      <c r="Q2091" s="338"/>
      <c r="R2091" s="348">
        <v>1028936.67</v>
      </c>
      <c r="S2091" s="349"/>
      <c r="T2091" s="64">
        <f t="shared" ref="T2091:T2092" si="243">M2091-R2091</f>
        <v>-168972.78000000003</v>
      </c>
    </row>
    <row r="2092" spans="1:22" ht="14.4" x14ac:dyDescent="0.3">
      <c r="B2092" s="347" t="s">
        <v>5242</v>
      </c>
      <c r="C2092" s="347"/>
      <c r="D2092" s="347"/>
      <c r="E2092" s="347"/>
      <c r="F2092" s="347"/>
      <c r="G2092" s="347"/>
      <c r="H2092" s="347"/>
      <c r="I2092" s="119"/>
      <c r="J2092" s="339" t="s">
        <v>3053</v>
      </c>
      <c r="K2092" s="339"/>
      <c r="L2092" s="338"/>
      <c r="M2092" s="351">
        <f>SUM(M2090:N2091)</f>
        <v>5087908.3100000015</v>
      </c>
      <c r="N2092" s="349"/>
      <c r="P2092" s="339" t="s">
        <v>3053</v>
      </c>
      <c r="Q2092" s="338"/>
      <c r="R2092" s="351">
        <v>6087622.3799999999</v>
      </c>
      <c r="S2092" s="349"/>
      <c r="T2092" s="64">
        <f t="shared" si="243"/>
        <v>-999714.06999999844</v>
      </c>
    </row>
    <row r="2093" spans="1:22" x14ac:dyDescent="0.3">
      <c r="B2093" s="347"/>
      <c r="C2093" s="347"/>
      <c r="D2093" s="347"/>
      <c r="E2093" s="347"/>
      <c r="F2093" s="347"/>
      <c r="G2093" s="347"/>
      <c r="H2093" s="347"/>
      <c r="I2093" s="119"/>
      <c r="N2093" s="65"/>
      <c r="S2093" s="65"/>
    </row>
    <row r="2094" spans="1:22" ht="14.4" x14ac:dyDescent="0.3">
      <c r="B2094" s="347"/>
      <c r="C2094" s="347"/>
      <c r="D2094" s="347"/>
      <c r="E2094" s="347"/>
      <c r="F2094" s="347"/>
      <c r="G2094" s="347"/>
      <c r="H2094" s="347"/>
      <c r="I2094" s="119"/>
      <c r="J2094" s="337" t="s">
        <v>3054</v>
      </c>
      <c r="K2094" s="337"/>
      <c r="L2094" s="337"/>
      <c r="M2094" s="348">
        <f>M2092/L9</f>
        <v>1462.9254176370803</v>
      </c>
      <c r="N2094" s="349"/>
      <c r="P2094" s="337" t="s">
        <v>3054</v>
      </c>
      <c r="Q2094" s="337"/>
      <c r="R2094" s="348">
        <v>1750.37</v>
      </c>
      <c r="S2094" s="349"/>
    </row>
    <row r="2095" spans="1:22" ht="14.4" x14ac:dyDescent="0.3">
      <c r="B2095" s="347"/>
      <c r="C2095" s="347"/>
      <c r="D2095" s="347"/>
      <c r="E2095" s="347"/>
      <c r="F2095" s="347"/>
      <c r="G2095" s="347"/>
      <c r="H2095" s="347"/>
      <c r="I2095" s="119"/>
      <c r="J2095" s="337" t="s">
        <v>3055</v>
      </c>
      <c r="K2095" s="337"/>
      <c r="L2095" s="338"/>
      <c r="M2095" s="348">
        <f>SUM(U14:U2088)</f>
        <v>3042827.319999998</v>
      </c>
      <c r="N2095" s="349"/>
      <c r="P2095" s="337" t="s">
        <v>3055</v>
      </c>
      <c r="Q2095" s="338"/>
      <c r="R2095" s="348">
        <v>3640267.6</v>
      </c>
      <c r="S2095" s="349"/>
    </row>
    <row r="2096" spans="1:22" ht="14.4" x14ac:dyDescent="0.3">
      <c r="B2096" s="347"/>
      <c r="C2096" s="347"/>
      <c r="D2096" s="347"/>
      <c r="E2096" s="347"/>
      <c r="F2096" s="347"/>
      <c r="G2096" s="347"/>
      <c r="H2096" s="347"/>
      <c r="I2096" s="119"/>
      <c r="J2096" s="337" t="s">
        <v>3056</v>
      </c>
      <c r="K2096" s="337"/>
      <c r="L2096" s="338"/>
      <c r="M2096" s="348">
        <f>SUM(V14:V2088)</f>
        <v>1185114.4699999972</v>
      </c>
      <c r="N2096" s="349"/>
      <c r="P2096" s="337" t="s">
        <v>3056</v>
      </c>
      <c r="Q2096" s="338"/>
      <c r="R2096" s="348">
        <v>1418418.11</v>
      </c>
      <c r="S2096" s="349"/>
    </row>
    <row r="2097" spans="2:14" x14ac:dyDescent="0.3">
      <c r="B2097" s="347"/>
      <c r="C2097" s="347"/>
      <c r="D2097" s="347"/>
      <c r="E2097" s="347"/>
      <c r="F2097" s="347"/>
      <c r="G2097" s="347"/>
      <c r="H2097" s="347"/>
      <c r="I2097" s="119"/>
    </row>
    <row r="2098" spans="2:14" x14ac:dyDescent="0.3">
      <c r="N2098" s="64"/>
    </row>
  </sheetData>
  <sortState ref="A12:S2088">
    <sortCondition ref="A12:A2088"/>
  </sortState>
  <mergeCells count="27">
    <mergeCell ref="R2096:S2096"/>
    <mergeCell ref="M2090:N2090"/>
    <mergeCell ref="M2091:N2091"/>
    <mergeCell ref="M2092:N2092"/>
    <mergeCell ref="M2094:N2094"/>
    <mergeCell ref="M2095:N2095"/>
    <mergeCell ref="M2096:N2096"/>
    <mergeCell ref="P2090:Q2090"/>
    <mergeCell ref="P2091:Q2091"/>
    <mergeCell ref="R2090:S2090"/>
    <mergeCell ref="R2091:S2091"/>
    <mergeCell ref="R2092:S2092"/>
    <mergeCell ref="R2094:S2094"/>
    <mergeCell ref="R2095:S2095"/>
    <mergeCell ref="J2094:L2094"/>
    <mergeCell ref="P2096:Q2096"/>
    <mergeCell ref="B2092:H2097"/>
    <mergeCell ref="P2094:Q2094"/>
    <mergeCell ref="P2095:Q2095"/>
    <mergeCell ref="J2095:L2095"/>
    <mergeCell ref="J2096:L2096"/>
    <mergeCell ref="P2092:Q2092"/>
    <mergeCell ref="J2091:L2091"/>
    <mergeCell ref="J2092:L2092"/>
    <mergeCell ref="J2090:L2090"/>
    <mergeCell ref="B10:N10"/>
    <mergeCell ref="F5:G5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4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1027" r:id="rId4">
          <objectPr defaultSize="0" autoPict="0" r:id="rId5">
            <anchor moveWithCells="1" sizeWithCells="1">
              <from>
                <xdr:col>13</xdr:col>
                <xdr:colOff>182880</xdr:colOff>
                <xdr:row>0</xdr:row>
                <xdr:rowOff>76200</xdr:rowOff>
              </from>
              <to>
                <xdr:col>13</xdr:col>
                <xdr:colOff>647700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102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view="pageBreakPreview" topLeftCell="A7" zoomScaleNormal="100" zoomScaleSheetLayoutView="100" workbookViewId="0">
      <selection activeCell="C7" sqref="C1:C1048576"/>
    </sheetView>
  </sheetViews>
  <sheetFormatPr defaultRowHeight="12" x14ac:dyDescent="0.25"/>
  <cols>
    <col min="1" max="1" width="6.44140625" style="1" customWidth="1"/>
    <col min="2" max="2" width="52.21875" style="1" customWidth="1"/>
    <col min="3" max="3" width="9.77734375" style="173" hidden="1" customWidth="1"/>
    <col min="4" max="5" width="14" style="1" customWidth="1"/>
    <col min="6" max="6" width="10.6640625" style="1" customWidth="1"/>
    <col min="7" max="7" width="8.88671875" style="1"/>
    <col min="8" max="9" width="14" style="1" customWidth="1"/>
    <col min="10" max="10" width="10.6640625" style="1" customWidth="1"/>
    <col min="11" max="16384" width="8.88671875" style="1"/>
  </cols>
  <sheetData>
    <row r="1" spans="1:13" ht="63" customHeight="1" thickBot="1" x14ac:dyDescent="0.3">
      <c r="A1" s="15"/>
      <c r="B1" s="16"/>
      <c r="C1" s="178"/>
      <c r="D1" s="16"/>
      <c r="E1" s="16"/>
      <c r="F1" s="17"/>
      <c r="H1" s="179"/>
      <c r="I1" s="179"/>
      <c r="J1" s="179"/>
      <c r="M1" s="18"/>
    </row>
    <row r="2" spans="1:13" x14ac:dyDescent="0.25">
      <c r="A2" s="19" t="s">
        <v>101</v>
      </c>
      <c r="B2" s="180"/>
      <c r="C2" s="181"/>
      <c r="D2" s="182"/>
      <c r="E2" s="19" t="s">
        <v>102</v>
      </c>
      <c r="F2" s="22"/>
      <c r="H2" s="179"/>
      <c r="I2" s="179"/>
      <c r="J2" s="179"/>
      <c r="M2" s="18"/>
    </row>
    <row r="3" spans="1:13" ht="12.6" thickBot="1" x14ac:dyDescent="0.3">
      <c r="A3" s="23" t="s">
        <v>112</v>
      </c>
      <c r="B3" s="183"/>
      <c r="C3" s="184"/>
      <c r="D3" s="185"/>
      <c r="E3" s="26">
        <v>52054330</v>
      </c>
      <c r="F3" s="25"/>
      <c r="H3" s="179"/>
      <c r="I3" s="179"/>
      <c r="J3" s="179"/>
      <c r="M3" s="18"/>
    </row>
    <row r="4" spans="1:13" x14ac:dyDescent="0.25">
      <c r="A4" s="27" t="s">
        <v>103</v>
      </c>
      <c r="B4" s="186"/>
      <c r="C4" s="187"/>
      <c r="D4" s="188"/>
      <c r="E4" s="27" t="s">
        <v>104</v>
      </c>
      <c r="F4" s="30"/>
      <c r="H4" s="179"/>
      <c r="I4" s="179"/>
      <c r="J4" s="179"/>
      <c r="M4" s="18"/>
    </row>
    <row r="5" spans="1:13" ht="12.6" thickBot="1" x14ac:dyDescent="0.3">
      <c r="A5" s="31" t="s">
        <v>31</v>
      </c>
      <c r="B5" s="183"/>
      <c r="C5" s="184"/>
      <c r="D5" s="185"/>
      <c r="E5" s="31" t="s">
        <v>32</v>
      </c>
      <c r="F5" s="25"/>
      <c r="H5" s="179"/>
      <c r="I5" s="179"/>
      <c r="J5" s="179"/>
      <c r="M5" s="18"/>
    </row>
    <row r="6" spans="1:13" x14ac:dyDescent="0.25">
      <c r="A6" s="27" t="s">
        <v>105</v>
      </c>
      <c r="B6" s="186"/>
      <c r="C6" s="187"/>
      <c r="D6" s="188"/>
      <c r="E6" s="27" t="s">
        <v>106</v>
      </c>
      <c r="F6" s="30"/>
      <c r="H6" s="179"/>
      <c r="I6" s="179"/>
      <c r="J6" s="179"/>
      <c r="M6" s="18"/>
    </row>
    <row r="7" spans="1:13" ht="12.6" thickBot="1" x14ac:dyDescent="0.3">
      <c r="A7" s="31" t="s">
        <v>33</v>
      </c>
      <c r="B7" s="183"/>
      <c r="C7" s="189"/>
      <c r="D7" s="185"/>
      <c r="E7" s="31" t="s">
        <v>34</v>
      </c>
      <c r="F7" s="25"/>
      <c r="H7" s="179"/>
      <c r="I7" s="179"/>
      <c r="J7" s="179"/>
      <c r="M7" s="18"/>
    </row>
    <row r="8" spans="1:13" x14ac:dyDescent="0.25">
      <c r="A8" s="27" t="s">
        <v>107</v>
      </c>
      <c r="B8" s="186"/>
      <c r="C8" s="187"/>
      <c r="D8" s="190" t="s">
        <v>108</v>
      </c>
      <c r="E8" s="32" t="s">
        <v>109</v>
      </c>
      <c r="F8" s="30"/>
      <c r="H8" s="179"/>
      <c r="I8" s="179"/>
      <c r="J8" s="179"/>
      <c r="M8" s="18"/>
    </row>
    <row r="9" spans="1:13" ht="12.6" thickBot="1" x14ac:dyDescent="0.3">
      <c r="A9" s="31" t="s">
        <v>110</v>
      </c>
      <c r="B9" s="183"/>
      <c r="C9" s="184"/>
      <c r="D9" s="191">
        <v>45306</v>
      </c>
      <c r="E9" s="35">
        <v>3477.9</v>
      </c>
      <c r="F9" s="25"/>
      <c r="H9" s="179"/>
      <c r="I9" s="179"/>
      <c r="J9" s="179"/>
      <c r="M9" s="18"/>
    </row>
    <row r="10" spans="1:13" ht="12.6" thickBot="1" x14ac:dyDescent="0.3">
      <c r="A10" s="353" t="s">
        <v>5257</v>
      </c>
      <c r="B10" s="354"/>
      <c r="C10" s="354"/>
      <c r="D10" s="354"/>
      <c r="E10" s="354"/>
      <c r="F10" s="355"/>
      <c r="M10" s="18"/>
    </row>
    <row r="11" spans="1:13" s="6" customFormat="1" ht="24" x14ac:dyDescent="0.3">
      <c r="A11" s="5" t="s">
        <v>0</v>
      </c>
      <c r="B11" s="5" t="s">
        <v>1</v>
      </c>
      <c r="C11" s="171"/>
      <c r="D11" s="5" t="s">
        <v>5253</v>
      </c>
      <c r="E11" s="5" t="s">
        <v>5254</v>
      </c>
      <c r="F11" s="5" t="s">
        <v>5255</v>
      </c>
      <c r="H11" s="5" t="s">
        <v>5253</v>
      </c>
      <c r="I11" s="5" t="s">
        <v>5254</v>
      </c>
      <c r="J11" s="5" t="s">
        <v>5255</v>
      </c>
    </row>
    <row r="12" spans="1:13" x14ac:dyDescent="0.25">
      <c r="A12" s="2" t="s">
        <v>35</v>
      </c>
      <c r="B12" s="3" t="s">
        <v>36</v>
      </c>
      <c r="C12" s="172">
        <v>324847.58</v>
      </c>
      <c r="D12" s="8">
        <v>271500.86</v>
      </c>
      <c r="E12" s="8">
        <f>TRUNC(D12*1.2034,2)</f>
        <v>326724.13</v>
      </c>
      <c r="F12" s="13">
        <f>E12/$E$35</f>
        <v>6.4215805414150645E-2</v>
      </c>
      <c r="H12" s="8">
        <v>324847.58</v>
      </c>
      <c r="I12" s="8">
        <v>390921.58</v>
      </c>
      <c r="J12" s="7">
        <v>6.42</v>
      </c>
    </row>
    <row r="13" spans="1:13" x14ac:dyDescent="0.25">
      <c r="A13" s="2" t="s">
        <v>37</v>
      </c>
      <c r="B13" s="3" t="s">
        <v>38</v>
      </c>
      <c r="C13" s="172">
        <v>21800.5</v>
      </c>
      <c r="D13" s="8">
        <v>18220.400000000001</v>
      </c>
      <c r="E13" s="8">
        <f t="shared" ref="E13:E35" si="0">TRUNC(D13*1.2034,2)</f>
        <v>21926.42</v>
      </c>
      <c r="F13" s="13">
        <f t="shared" ref="F13:F34" si="1">E13/$E$35</f>
        <v>4.3095155541433092E-3</v>
      </c>
      <c r="H13" s="8">
        <v>21800.5</v>
      </c>
      <c r="I13" s="8">
        <v>26234.720000000001</v>
      </c>
      <c r="J13" s="7">
        <v>0.43</v>
      </c>
    </row>
    <row r="14" spans="1:13" x14ac:dyDescent="0.25">
      <c r="A14" s="2" t="s">
        <v>39</v>
      </c>
      <c r="B14" s="3" t="s">
        <v>40</v>
      </c>
      <c r="C14" s="172">
        <v>50632.61</v>
      </c>
      <c r="D14" s="8">
        <v>42317.68</v>
      </c>
      <c r="E14" s="8">
        <f t="shared" si="0"/>
        <v>50925.09</v>
      </c>
      <c r="F14" s="13">
        <f t="shared" si="1"/>
        <v>1.0009042399586797E-2</v>
      </c>
      <c r="H14" s="8">
        <v>50632.61</v>
      </c>
      <c r="I14" s="8">
        <v>60931.28</v>
      </c>
      <c r="J14" s="7">
        <v>1</v>
      </c>
    </row>
    <row r="15" spans="1:13" x14ac:dyDescent="0.25">
      <c r="A15" s="2" t="s">
        <v>41</v>
      </c>
      <c r="B15" s="3" t="s">
        <v>42</v>
      </c>
      <c r="C15" s="172">
        <v>145978.88</v>
      </c>
      <c r="D15" s="8">
        <v>122006.11</v>
      </c>
      <c r="E15" s="8">
        <f t="shared" si="0"/>
        <v>146822.15</v>
      </c>
      <c r="F15" s="13">
        <f t="shared" si="1"/>
        <v>2.8857074666897842E-2</v>
      </c>
      <c r="H15" s="8">
        <v>145978.88</v>
      </c>
      <c r="I15" s="8">
        <v>175670.98</v>
      </c>
      <c r="J15" s="7">
        <v>2.89</v>
      </c>
    </row>
    <row r="16" spans="1:13" x14ac:dyDescent="0.25">
      <c r="A16" s="2" t="s">
        <v>43</v>
      </c>
      <c r="B16" s="3" t="s">
        <v>44</v>
      </c>
      <c r="C16" s="172">
        <v>385317.36</v>
      </c>
      <c r="D16" s="8">
        <v>322040.25</v>
      </c>
      <c r="E16" s="8">
        <f t="shared" si="0"/>
        <v>387543.23</v>
      </c>
      <c r="F16" s="13">
        <f t="shared" si="1"/>
        <v>7.6169460294381763E-2</v>
      </c>
      <c r="H16" s="8">
        <v>385317.36</v>
      </c>
      <c r="I16" s="8">
        <v>463690.91</v>
      </c>
      <c r="J16" s="7">
        <v>7.62</v>
      </c>
    </row>
    <row r="17" spans="1:10" x14ac:dyDescent="0.25">
      <c r="A17" s="2" t="s">
        <v>45</v>
      </c>
      <c r="B17" s="3" t="s">
        <v>46</v>
      </c>
      <c r="C17" s="172">
        <v>785163.28</v>
      </c>
      <c r="D17" s="8">
        <v>656223.17000000004</v>
      </c>
      <c r="E17" s="8">
        <f t="shared" si="0"/>
        <v>789698.96</v>
      </c>
      <c r="F17" s="13">
        <f t="shared" si="1"/>
        <v>0.15521092596104588</v>
      </c>
      <c r="H17" s="8">
        <v>785163.28</v>
      </c>
      <c r="I17" s="8">
        <v>944865.49</v>
      </c>
      <c r="J17" s="7">
        <v>15.52</v>
      </c>
    </row>
    <row r="18" spans="1:10" x14ac:dyDescent="0.25">
      <c r="A18" s="2" t="s">
        <v>47</v>
      </c>
      <c r="B18" s="3" t="s">
        <v>48</v>
      </c>
      <c r="C18" s="172">
        <v>296587.63</v>
      </c>
      <c r="D18" s="8">
        <v>247881.78</v>
      </c>
      <c r="E18" s="8">
        <f t="shared" si="0"/>
        <v>298300.93</v>
      </c>
      <c r="F18" s="13">
        <f t="shared" si="1"/>
        <v>5.8629383987464194E-2</v>
      </c>
      <c r="H18" s="8">
        <v>296587.63</v>
      </c>
      <c r="I18" s="8">
        <v>356913.55</v>
      </c>
      <c r="J18" s="7">
        <v>5.86</v>
      </c>
    </row>
    <row r="19" spans="1:10" x14ac:dyDescent="0.25">
      <c r="A19" s="2" t="s">
        <v>49</v>
      </c>
      <c r="B19" s="3" t="s">
        <v>50</v>
      </c>
      <c r="C19" s="172">
        <v>94343.45</v>
      </c>
      <c r="D19" s="8">
        <v>78850.289999999994</v>
      </c>
      <c r="E19" s="8">
        <f t="shared" si="0"/>
        <v>94888.43</v>
      </c>
      <c r="F19" s="13">
        <f t="shared" si="1"/>
        <v>1.8649791666548329E-2</v>
      </c>
      <c r="H19" s="8">
        <v>94343.45</v>
      </c>
      <c r="I19" s="8">
        <v>113532.91</v>
      </c>
      <c r="J19" s="7">
        <v>1.86</v>
      </c>
    </row>
    <row r="20" spans="1:10" x14ac:dyDescent="0.25">
      <c r="A20" s="2" t="s">
        <v>51</v>
      </c>
      <c r="B20" s="3" t="s">
        <v>52</v>
      </c>
      <c r="C20" s="172">
        <v>136118.07999999999</v>
      </c>
      <c r="D20" s="8">
        <v>113764.66</v>
      </c>
      <c r="E20" s="8">
        <f t="shared" si="0"/>
        <v>136904.39000000001</v>
      </c>
      <c r="F20" s="13">
        <f t="shared" si="1"/>
        <v>2.6907794256221577E-2</v>
      </c>
      <c r="H20" s="8">
        <v>136118.07999999999</v>
      </c>
      <c r="I20" s="8">
        <v>163804.5</v>
      </c>
      <c r="J20" s="7">
        <v>2.69</v>
      </c>
    </row>
    <row r="21" spans="1:10" x14ac:dyDescent="0.25">
      <c r="A21" s="2" t="s">
        <v>53</v>
      </c>
      <c r="B21" s="3" t="s">
        <v>54</v>
      </c>
      <c r="C21" s="172">
        <v>26711.18</v>
      </c>
      <c r="D21" s="8">
        <v>22324.65</v>
      </c>
      <c r="E21" s="8">
        <f t="shared" si="0"/>
        <v>26865.48</v>
      </c>
      <c r="F21" s="13">
        <f t="shared" si="1"/>
        <v>5.2802602490295272E-3</v>
      </c>
      <c r="H21" s="8">
        <v>26711.18</v>
      </c>
      <c r="I21" s="8">
        <v>32144.23</v>
      </c>
      <c r="J21" s="7">
        <v>0.53</v>
      </c>
    </row>
    <row r="22" spans="1:10" x14ac:dyDescent="0.25">
      <c r="A22" s="2" t="s">
        <v>55</v>
      </c>
      <c r="B22" s="3" t="s">
        <v>56</v>
      </c>
      <c r="C22" s="172">
        <v>364128.05</v>
      </c>
      <c r="D22" s="8">
        <v>304330.65999999997</v>
      </c>
      <c r="E22" s="8">
        <f t="shared" si="0"/>
        <v>366231.51</v>
      </c>
      <c r="F22" s="13">
        <f t="shared" si="1"/>
        <v>7.198076059668615E-2</v>
      </c>
      <c r="H22" s="8">
        <v>364128.05</v>
      </c>
      <c r="I22" s="8">
        <v>438191.7</v>
      </c>
      <c r="J22" s="7">
        <v>7.2</v>
      </c>
    </row>
    <row r="23" spans="1:10" x14ac:dyDescent="0.25">
      <c r="A23" s="2" t="s">
        <v>57</v>
      </c>
      <c r="B23" s="3" t="s">
        <v>58</v>
      </c>
      <c r="C23" s="172">
        <v>188690.39</v>
      </c>
      <c r="D23" s="8">
        <v>157703.51</v>
      </c>
      <c r="E23" s="8">
        <f t="shared" si="0"/>
        <v>189780.4</v>
      </c>
      <c r="F23" s="13">
        <f t="shared" si="1"/>
        <v>3.7300279100351948E-2</v>
      </c>
      <c r="H23" s="8">
        <v>188690.39</v>
      </c>
      <c r="I23" s="8">
        <v>227070.02</v>
      </c>
      <c r="J23" s="7">
        <v>3.73</v>
      </c>
    </row>
    <row r="24" spans="1:10" x14ac:dyDescent="0.25">
      <c r="A24" s="2" t="s">
        <v>59</v>
      </c>
      <c r="B24" s="3" t="s">
        <v>60</v>
      </c>
      <c r="C24" s="172">
        <v>1646.58</v>
      </c>
      <c r="D24" s="8">
        <v>1376.17</v>
      </c>
      <c r="E24" s="8">
        <f t="shared" si="0"/>
        <v>1656.08</v>
      </c>
      <c r="F24" s="13">
        <f t="shared" si="1"/>
        <v>3.2549328704392476E-4</v>
      </c>
      <c r="H24" s="8">
        <v>1646.58</v>
      </c>
      <c r="I24" s="8">
        <v>1981.49</v>
      </c>
      <c r="J24" s="7">
        <v>0.03</v>
      </c>
    </row>
    <row r="25" spans="1:10" x14ac:dyDescent="0.25">
      <c r="A25" s="2" t="s">
        <v>61</v>
      </c>
      <c r="B25" s="3" t="s">
        <v>62</v>
      </c>
      <c r="C25" s="172">
        <v>239106.32</v>
      </c>
      <c r="D25" s="8">
        <v>199840.1</v>
      </c>
      <c r="E25" s="8">
        <f t="shared" si="0"/>
        <v>240487.57</v>
      </c>
      <c r="F25" s="13">
        <f t="shared" si="1"/>
        <v>4.72664905394099E-2</v>
      </c>
      <c r="H25" s="8">
        <v>239106.32</v>
      </c>
      <c r="I25" s="8">
        <v>287740.55</v>
      </c>
      <c r="J25" s="7">
        <v>4.7300000000000004</v>
      </c>
    </row>
    <row r="26" spans="1:10" x14ac:dyDescent="0.25">
      <c r="A26" s="2" t="s">
        <v>63</v>
      </c>
      <c r="B26" s="3" t="s">
        <v>64</v>
      </c>
      <c r="C26" s="172">
        <v>61823.34</v>
      </c>
      <c r="D26" s="8">
        <v>51670.66</v>
      </c>
      <c r="E26" s="8">
        <f t="shared" si="0"/>
        <v>62180.47</v>
      </c>
      <c r="F26" s="13">
        <f t="shared" si="1"/>
        <v>1.2221224560550307E-2</v>
      </c>
      <c r="H26" s="8">
        <v>61823.34</v>
      </c>
      <c r="I26" s="8">
        <v>74398.210000000006</v>
      </c>
      <c r="J26" s="7">
        <v>1.22</v>
      </c>
    </row>
    <row r="27" spans="1:10" x14ac:dyDescent="0.25">
      <c r="A27" s="2" t="s">
        <v>65</v>
      </c>
      <c r="B27" s="3" t="s">
        <v>66</v>
      </c>
      <c r="C27" s="172">
        <v>181392.45</v>
      </c>
      <c r="D27" s="8">
        <v>151604.04</v>
      </c>
      <c r="E27" s="8">
        <f t="shared" si="0"/>
        <v>182440.3</v>
      </c>
      <c r="F27" s="13">
        <f t="shared" si="1"/>
        <v>3.585762338551262E-2</v>
      </c>
      <c r="H27" s="8">
        <v>181392.45</v>
      </c>
      <c r="I27" s="8">
        <v>218287.67</v>
      </c>
      <c r="J27" s="7">
        <v>3.59</v>
      </c>
    </row>
    <row r="28" spans="1:10" x14ac:dyDescent="0.25">
      <c r="A28" s="2" t="s">
        <v>67</v>
      </c>
      <c r="B28" s="3" t="s">
        <v>68</v>
      </c>
      <c r="C28" s="172">
        <v>25309.57</v>
      </c>
      <c r="D28" s="8">
        <v>21153.21</v>
      </c>
      <c r="E28" s="8">
        <f t="shared" si="0"/>
        <v>25455.77</v>
      </c>
      <c r="F28" s="13">
        <f t="shared" si="1"/>
        <v>5.0031896113316562E-3</v>
      </c>
      <c r="H28" s="8">
        <v>25309.57</v>
      </c>
      <c r="I28" s="8">
        <v>30457.54</v>
      </c>
      <c r="J28" s="7">
        <v>0.5</v>
      </c>
    </row>
    <row r="29" spans="1:10" x14ac:dyDescent="0.25">
      <c r="A29" s="2" t="s">
        <v>69</v>
      </c>
      <c r="B29" s="3" t="s">
        <v>70</v>
      </c>
      <c r="C29" s="172">
        <v>500248.19</v>
      </c>
      <c r="D29" s="8">
        <v>418097.05</v>
      </c>
      <c r="E29" s="8">
        <f t="shared" si="0"/>
        <v>503137.98</v>
      </c>
      <c r="F29" s="13">
        <f t="shared" si="1"/>
        <v>9.8888963665306306E-2</v>
      </c>
      <c r="H29" s="8">
        <v>500248.19</v>
      </c>
      <c r="I29" s="8">
        <v>601998.67000000004</v>
      </c>
      <c r="J29" s="7">
        <v>9.89</v>
      </c>
    </row>
    <row r="30" spans="1:10" x14ac:dyDescent="0.25">
      <c r="A30" s="2" t="s">
        <v>71</v>
      </c>
      <c r="B30" s="3" t="s">
        <v>72</v>
      </c>
      <c r="C30" s="172">
        <v>35777.46</v>
      </c>
      <c r="D30" s="8">
        <v>29902.05</v>
      </c>
      <c r="E30" s="8">
        <f t="shared" si="0"/>
        <v>35984.120000000003</v>
      </c>
      <c r="F30" s="13">
        <f t="shared" si="1"/>
        <v>7.0724780808795679E-3</v>
      </c>
      <c r="H30" s="8">
        <v>35777.46</v>
      </c>
      <c r="I30" s="8">
        <v>43054.6</v>
      </c>
      <c r="J30" s="7">
        <v>0.71</v>
      </c>
    </row>
    <row r="31" spans="1:10" x14ac:dyDescent="0.25">
      <c r="A31" s="2" t="s">
        <v>73</v>
      </c>
      <c r="B31" s="3" t="s">
        <v>74</v>
      </c>
      <c r="C31" s="172">
        <v>10144.549999999999</v>
      </c>
      <c r="D31" s="8">
        <v>8478.6</v>
      </c>
      <c r="E31" s="8">
        <f t="shared" si="0"/>
        <v>10203.14</v>
      </c>
      <c r="F31" s="13">
        <f t="shared" si="1"/>
        <v>2.0053702579400454E-3</v>
      </c>
      <c r="H31" s="8">
        <v>10144.549999999999</v>
      </c>
      <c r="I31" s="8">
        <v>12207.95</v>
      </c>
      <c r="J31" s="7">
        <v>0.2</v>
      </c>
    </row>
    <row r="32" spans="1:10" x14ac:dyDescent="0.25">
      <c r="A32" s="2" t="s">
        <v>75</v>
      </c>
      <c r="B32" s="3" t="s">
        <v>76</v>
      </c>
      <c r="C32" s="172">
        <v>300771.90000000002</v>
      </c>
      <c r="D32" s="8">
        <v>251378.91</v>
      </c>
      <c r="E32" s="8">
        <f t="shared" si="0"/>
        <v>302509.38</v>
      </c>
      <c r="F32" s="13">
        <f t="shared" si="1"/>
        <v>5.9456531361902633E-2</v>
      </c>
      <c r="H32" s="8">
        <v>300771.90000000002</v>
      </c>
      <c r="I32" s="8">
        <v>361948.9</v>
      </c>
      <c r="J32" s="7">
        <v>5.95</v>
      </c>
    </row>
    <row r="33" spans="1:10" x14ac:dyDescent="0.25">
      <c r="A33" s="2" t="s">
        <v>77</v>
      </c>
      <c r="B33" s="3" t="s">
        <v>78</v>
      </c>
      <c r="C33" s="172">
        <v>370430.51</v>
      </c>
      <c r="D33" s="8">
        <v>309598.13</v>
      </c>
      <c r="E33" s="8">
        <f t="shared" si="0"/>
        <v>372570.38</v>
      </c>
      <c r="F33" s="13">
        <f t="shared" si="1"/>
        <v>7.3226630139488505E-2</v>
      </c>
      <c r="H33" s="8">
        <v>370430.51</v>
      </c>
      <c r="I33" s="8">
        <v>445776.08</v>
      </c>
      <c r="J33" s="7">
        <v>7.32</v>
      </c>
    </row>
    <row r="34" spans="1:10" x14ac:dyDescent="0.25">
      <c r="A34" s="2" t="s">
        <v>79</v>
      </c>
      <c r="B34" s="3" t="s">
        <v>80</v>
      </c>
      <c r="C34" s="172">
        <v>511715.85</v>
      </c>
      <c r="D34" s="8">
        <v>427681.48</v>
      </c>
      <c r="E34" s="8">
        <f t="shared" si="0"/>
        <v>514671.89</v>
      </c>
      <c r="F34" s="13">
        <f t="shared" si="1"/>
        <v>0.10115588934424018</v>
      </c>
      <c r="H34" s="8">
        <v>511715.85</v>
      </c>
      <c r="I34" s="8">
        <v>615798.85</v>
      </c>
      <c r="J34" s="7">
        <v>10.11</v>
      </c>
    </row>
    <row r="35" spans="1:10" s="12" customFormat="1" x14ac:dyDescent="0.25">
      <c r="A35" s="352" t="s">
        <v>5256</v>
      </c>
      <c r="B35" s="352"/>
      <c r="C35" s="175">
        <v>5058685.71</v>
      </c>
      <c r="D35" s="10">
        <f>SUM(D12:D34)</f>
        <v>4227944.42</v>
      </c>
      <c r="E35" s="10">
        <f t="shared" si="0"/>
        <v>5087908.3099999996</v>
      </c>
      <c r="F35" s="176">
        <f>SUM(F12:F34)</f>
        <v>0.99999997838011334</v>
      </c>
      <c r="H35" s="10">
        <v>5058685.71</v>
      </c>
      <c r="I35" s="10">
        <v>6087622.3799999999</v>
      </c>
      <c r="J35" s="177">
        <v>100</v>
      </c>
    </row>
  </sheetData>
  <mergeCells count="2">
    <mergeCell ref="A35:B35"/>
    <mergeCell ref="A10:F1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8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4099" r:id="rId4">
          <objectPr defaultSize="0" autoPict="0" r:id="rId5">
            <anchor moveWithCells="1" sizeWithCells="1">
              <from>
                <xdr:col>5</xdr:col>
                <xdr:colOff>160020</xdr:colOff>
                <xdr:row>0</xdr:row>
                <xdr:rowOff>76200</xdr:rowOff>
              </from>
              <to>
                <xdr:col>5</xdr:col>
                <xdr:colOff>624840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409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showGridLines="0" view="pageBreakPreview" zoomScaleNormal="100" zoomScaleSheetLayoutView="100" workbookViewId="0">
      <selection activeCell="W58" sqref="W58"/>
    </sheetView>
  </sheetViews>
  <sheetFormatPr defaultRowHeight="12" x14ac:dyDescent="0.25"/>
  <cols>
    <col min="1" max="1" width="30.88671875" style="12" customWidth="1"/>
    <col min="2" max="2" width="13.109375" style="12" customWidth="1"/>
    <col min="3" max="3" width="16.77734375" style="1" customWidth="1"/>
    <col min="4" max="22" width="12.5546875" style="1" customWidth="1"/>
    <col min="23" max="16384" width="8.88671875" style="1"/>
  </cols>
  <sheetData>
    <row r="1" spans="1:23" s="168" customFormat="1" ht="62.4" customHeight="1" thickBot="1" x14ac:dyDescent="0.35">
      <c r="A1" s="200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2"/>
    </row>
    <row r="2" spans="1:23" s="168" customFormat="1" x14ac:dyDescent="0.25">
      <c r="A2" s="19" t="s">
        <v>101</v>
      </c>
      <c r="C2" s="212"/>
      <c r="D2" s="204" t="s">
        <v>5259</v>
      </c>
      <c r="E2" s="205"/>
      <c r="F2" s="205"/>
      <c r="G2" s="205"/>
      <c r="H2" s="205"/>
      <c r="I2" s="205"/>
      <c r="J2" s="205"/>
      <c r="K2" s="205"/>
      <c r="L2" s="205"/>
      <c r="M2" s="206"/>
      <c r="N2" s="205"/>
      <c r="O2" s="205"/>
      <c r="P2" s="205"/>
      <c r="Q2" s="205"/>
      <c r="R2" s="205"/>
      <c r="S2" s="205"/>
      <c r="T2" s="205"/>
      <c r="U2" s="205"/>
      <c r="V2" s="203"/>
    </row>
    <row r="3" spans="1:23" s="168" customFormat="1" ht="12" customHeight="1" thickBot="1" x14ac:dyDescent="0.3">
      <c r="A3" s="23" t="s">
        <v>112</v>
      </c>
      <c r="B3" s="207"/>
      <c r="C3" s="208"/>
      <c r="D3" s="209">
        <v>19</v>
      </c>
      <c r="E3" s="210"/>
      <c r="F3" s="210"/>
      <c r="G3" s="210"/>
      <c r="H3" s="210"/>
      <c r="I3" s="210"/>
      <c r="J3" s="210"/>
      <c r="K3" s="210"/>
      <c r="L3" s="210"/>
      <c r="M3" s="211"/>
      <c r="N3" s="210"/>
      <c r="O3" s="210"/>
      <c r="P3" s="210"/>
      <c r="Q3" s="210"/>
      <c r="R3" s="210"/>
      <c r="S3" s="210"/>
      <c r="T3" s="210"/>
      <c r="U3" s="210"/>
      <c r="V3" s="218"/>
    </row>
    <row r="4" spans="1:23" s="168" customFormat="1" x14ac:dyDescent="0.25">
      <c r="A4" s="27" t="s">
        <v>103</v>
      </c>
      <c r="C4" s="212"/>
      <c r="D4" s="204" t="s">
        <v>5260</v>
      </c>
      <c r="E4" s="217"/>
      <c r="F4" s="217"/>
      <c r="G4" s="217"/>
      <c r="H4" s="217"/>
      <c r="I4" s="217"/>
      <c r="J4" s="217"/>
      <c r="K4" s="217"/>
      <c r="L4" s="217"/>
      <c r="M4" s="206"/>
      <c r="N4" s="217"/>
      <c r="O4" s="217"/>
      <c r="P4" s="217"/>
      <c r="Q4" s="217"/>
      <c r="R4" s="217"/>
      <c r="S4" s="217"/>
      <c r="T4" s="217"/>
      <c r="U4" s="217"/>
      <c r="V4" s="203"/>
    </row>
    <row r="5" spans="1:23" s="168" customFormat="1" ht="12" customHeight="1" thickBot="1" x14ac:dyDescent="0.3">
      <c r="A5" s="31" t="s">
        <v>31</v>
      </c>
      <c r="B5" s="213"/>
      <c r="C5" s="214"/>
      <c r="D5" s="224">
        <v>570</v>
      </c>
      <c r="E5" s="210" t="s">
        <v>5261</v>
      </c>
      <c r="F5" s="210"/>
      <c r="G5" s="210"/>
      <c r="H5" s="210"/>
      <c r="I5" s="210"/>
      <c r="J5" s="210"/>
      <c r="K5" s="210"/>
      <c r="L5" s="210"/>
      <c r="M5" s="207"/>
      <c r="N5" s="210"/>
      <c r="O5" s="210"/>
      <c r="P5" s="210"/>
      <c r="Q5" s="210"/>
      <c r="R5" s="210"/>
      <c r="S5" s="210"/>
      <c r="T5" s="210"/>
      <c r="U5" s="210"/>
      <c r="V5" s="218"/>
    </row>
    <row r="6" spans="1:23" s="168" customFormat="1" x14ac:dyDescent="0.25">
      <c r="A6" s="138" t="s">
        <v>5262</v>
      </c>
      <c r="B6" s="215"/>
      <c r="C6" s="216"/>
      <c r="D6" s="204" t="s">
        <v>108</v>
      </c>
      <c r="E6" s="217"/>
      <c r="F6" s="217"/>
      <c r="G6" s="217"/>
      <c r="H6" s="217"/>
      <c r="I6" s="217"/>
      <c r="J6" s="217"/>
      <c r="K6" s="217"/>
      <c r="L6" s="217"/>
      <c r="M6" s="206"/>
      <c r="N6" s="217"/>
      <c r="O6" s="217"/>
      <c r="P6" s="217"/>
      <c r="Q6" s="217"/>
      <c r="R6" s="217"/>
      <c r="S6" s="217"/>
      <c r="T6" s="217"/>
      <c r="U6" s="217"/>
      <c r="V6" s="203"/>
    </row>
    <row r="7" spans="1:23" s="168" customFormat="1" ht="12" customHeight="1" thickBot="1" x14ac:dyDescent="0.3">
      <c r="A7" s="31" t="s">
        <v>32</v>
      </c>
      <c r="C7" s="212"/>
      <c r="D7" s="219">
        <v>45306</v>
      </c>
      <c r="E7" s="210"/>
      <c r="F7" s="210"/>
      <c r="G7" s="210"/>
      <c r="H7" s="210"/>
      <c r="I7" s="210"/>
      <c r="J7" s="210"/>
      <c r="K7" s="210"/>
      <c r="L7" s="210"/>
      <c r="M7" s="220"/>
      <c r="N7" s="210"/>
      <c r="O7" s="210"/>
      <c r="P7" s="210"/>
      <c r="Q7" s="210"/>
      <c r="R7" s="210"/>
      <c r="S7" s="210"/>
      <c r="T7" s="210"/>
      <c r="U7" s="210"/>
      <c r="V7" s="218"/>
    </row>
    <row r="8" spans="1:23" s="168" customFormat="1" ht="18" customHeight="1" thickBot="1" x14ac:dyDescent="0.35">
      <c r="A8" s="363" t="s">
        <v>5263</v>
      </c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5"/>
      <c r="W8" s="221"/>
    </row>
    <row r="9" spans="1:23" s="170" customFormat="1" ht="12" customHeight="1" x14ac:dyDescent="0.3">
      <c r="A9" s="356" t="s">
        <v>1</v>
      </c>
      <c r="B9" s="222" t="s">
        <v>5258</v>
      </c>
      <c r="C9" s="223" t="s">
        <v>81</v>
      </c>
      <c r="D9" s="223">
        <v>1</v>
      </c>
      <c r="E9" s="223">
        <v>2</v>
      </c>
      <c r="F9" s="223">
        <v>3</v>
      </c>
      <c r="G9" s="223">
        <v>4</v>
      </c>
      <c r="H9" s="223">
        <v>5</v>
      </c>
      <c r="I9" s="223">
        <v>6</v>
      </c>
      <c r="J9" s="223">
        <v>7</v>
      </c>
      <c r="K9" s="223">
        <v>8</v>
      </c>
      <c r="L9" s="223">
        <v>9</v>
      </c>
      <c r="M9" s="223">
        <v>10</v>
      </c>
      <c r="N9" s="223">
        <v>11</v>
      </c>
      <c r="O9" s="223">
        <v>12</v>
      </c>
      <c r="P9" s="223">
        <v>13</v>
      </c>
      <c r="Q9" s="223">
        <v>14</v>
      </c>
      <c r="R9" s="223">
        <v>15</v>
      </c>
      <c r="S9" s="223">
        <v>16</v>
      </c>
      <c r="T9" s="223">
        <v>17</v>
      </c>
      <c r="U9" s="223">
        <v>18</v>
      </c>
      <c r="V9" s="223">
        <v>19</v>
      </c>
    </row>
    <row r="10" spans="1:23" s="170" customFormat="1" ht="12" customHeight="1" x14ac:dyDescent="0.3">
      <c r="A10" s="357" t="s">
        <v>1</v>
      </c>
      <c r="B10" s="10">
        <f>Somatório!E35</f>
        <v>5087908.3099999996</v>
      </c>
      <c r="C10" s="199" t="s">
        <v>82</v>
      </c>
      <c r="D10" s="199">
        <v>30</v>
      </c>
      <c r="E10" s="199">
        <v>60</v>
      </c>
      <c r="F10" s="199">
        <v>90</v>
      </c>
      <c r="G10" s="199">
        <v>120</v>
      </c>
      <c r="H10" s="199">
        <v>150</v>
      </c>
      <c r="I10" s="199">
        <v>180</v>
      </c>
      <c r="J10" s="199">
        <v>210</v>
      </c>
      <c r="K10" s="199">
        <v>240</v>
      </c>
      <c r="L10" s="199">
        <v>270</v>
      </c>
      <c r="M10" s="199">
        <v>300</v>
      </c>
      <c r="N10" s="199">
        <v>330</v>
      </c>
      <c r="O10" s="199">
        <v>360</v>
      </c>
      <c r="P10" s="199">
        <v>390</v>
      </c>
      <c r="Q10" s="199">
        <v>420</v>
      </c>
      <c r="R10" s="199">
        <v>450</v>
      </c>
      <c r="S10" s="199">
        <v>480</v>
      </c>
      <c r="T10" s="199">
        <v>510</v>
      </c>
      <c r="U10" s="199">
        <v>540</v>
      </c>
      <c r="V10" s="199">
        <v>570</v>
      </c>
    </row>
    <row r="11" spans="1:23" x14ac:dyDescent="0.25">
      <c r="A11" s="358" t="s">
        <v>36</v>
      </c>
      <c r="B11" s="359">
        <f>Somatório!E12</f>
        <v>326724.13</v>
      </c>
      <c r="C11" s="360" t="s">
        <v>83</v>
      </c>
      <c r="D11" s="194">
        <v>0.35</v>
      </c>
      <c r="E11" s="194">
        <v>0.25</v>
      </c>
      <c r="F11" s="194">
        <v>0.1</v>
      </c>
      <c r="G11" s="195"/>
      <c r="H11" s="195"/>
      <c r="I11" s="195"/>
      <c r="J11" s="195"/>
      <c r="K11" s="195"/>
      <c r="L11" s="195"/>
      <c r="M11" s="194">
        <v>0.11</v>
      </c>
      <c r="N11" s="195"/>
      <c r="O11" s="195"/>
      <c r="P11" s="194">
        <v>0.13</v>
      </c>
      <c r="Q11" s="195"/>
      <c r="R11" s="195"/>
      <c r="S11" s="195"/>
      <c r="T11" s="194">
        <v>0.06</v>
      </c>
      <c r="U11" s="195"/>
      <c r="V11" s="195"/>
    </row>
    <row r="12" spans="1:23" x14ac:dyDescent="0.25">
      <c r="A12" s="358" t="s">
        <v>36</v>
      </c>
      <c r="B12" s="359"/>
      <c r="C12" s="360" t="s">
        <v>83</v>
      </c>
      <c r="D12" s="196">
        <f>TRUNC(D11*$B11,2)</f>
        <v>114353.44</v>
      </c>
      <c r="E12" s="196">
        <f t="shared" ref="E12:V12" si="0">TRUNC(E11*$B11,2)</f>
        <v>81681.03</v>
      </c>
      <c r="F12" s="196">
        <f t="shared" si="0"/>
        <v>32672.41</v>
      </c>
      <c r="G12" s="196">
        <f t="shared" si="0"/>
        <v>0</v>
      </c>
      <c r="H12" s="196">
        <f t="shared" si="0"/>
        <v>0</v>
      </c>
      <c r="I12" s="196">
        <f t="shared" si="0"/>
        <v>0</v>
      </c>
      <c r="J12" s="196">
        <f t="shared" si="0"/>
        <v>0</v>
      </c>
      <c r="K12" s="196">
        <f t="shared" si="0"/>
        <v>0</v>
      </c>
      <c r="L12" s="196">
        <f t="shared" si="0"/>
        <v>0</v>
      </c>
      <c r="M12" s="196">
        <f t="shared" si="0"/>
        <v>35939.65</v>
      </c>
      <c r="N12" s="196">
        <f t="shared" si="0"/>
        <v>0</v>
      </c>
      <c r="O12" s="196">
        <f t="shared" si="0"/>
        <v>0</v>
      </c>
      <c r="P12" s="196">
        <f t="shared" si="0"/>
        <v>42474.13</v>
      </c>
      <c r="Q12" s="196">
        <f t="shared" si="0"/>
        <v>0</v>
      </c>
      <c r="R12" s="196">
        <f t="shared" si="0"/>
        <v>0</v>
      </c>
      <c r="S12" s="196">
        <f t="shared" si="0"/>
        <v>0</v>
      </c>
      <c r="T12" s="196">
        <f t="shared" si="0"/>
        <v>19603.439999999999</v>
      </c>
      <c r="U12" s="196">
        <f t="shared" si="0"/>
        <v>0</v>
      </c>
      <c r="V12" s="196">
        <f t="shared" si="0"/>
        <v>0</v>
      </c>
    </row>
    <row r="13" spans="1:23" x14ac:dyDescent="0.25">
      <c r="A13" s="358" t="s">
        <v>38</v>
      </c>
      <c r="B13" s="359">
        <f>Somatório!E13</f>
        <v>21926.42</v>
      </c>
      <c r="C13" s="360" t="s">
        <v>83</v>
      </c>
      <c r="D13" s="194">
        <v>0.03</v>
      </c>
      <c r="E13" s="194">
        <v>0.03</v>
      </c>
      <c r="F13" s="194">
        <v>0.03</v>
      </c>
      <c r="G13" s="194">
        <v>0.03</v>
      </c>
      <c r="H13" s="194">
        <v>0.03</v>
      </c>
      <c r="I13" s="194">
        <v>0.03</v>
      </c>
      <c r="J13" s="194">
        <v>0.03</v>
      </c>
      <c r="K13" s="194">
        <v>0.03</v>
      </c>
      <c r="L13" s="194">
        <v>0.04</v>
      </c>
      <c r="M13" s="194">
        <v>0.08</v>
      </c>
      <c r="N13" s="194">
        <v>7.0000000000000007E-2</v>
      </c>
      <c r="O13" s="194">
        <v>7.0000000000000007E-2</v>
      </c>
      <c r="P13" s="194">
        <v>0.08</v>
      </c>
      <c r="Q13" s="194">
        <v>0.08</v>
      </c>
      <c r="R13" s="194">
        <v>0.08</v>
      </c>
      <c r="S13" s="194">
        <v>7.0000000000000007E-2</v>
      </c>
      <c r="T13" s="194">
        <v>7.0000000000000007E-2</v>
      </c>
      <c r="U13" s="194">
        <v>0.06</v>
      </c>
      <c r="V13" s="194">
        <v>0.06</v>
      </c>
    </row>
    <row r="14" spans="1:23" x14ac:dyDescent="0.25">
      <c r="A14" s="358" t="s">
        <v>38</v>
      </c>
      <c r="B14" s="359"/>
      <c r="C14" s="360" t="s">
        <v>83</v>
      </c>
      <c r="D14" s="196">
        <f>TRUNC(D13*$B13,2)</f>
        <v>657.79</v>
      </c>
      <c r="E14" s="196">
        <f t="shared" ref="E14" si="1">TRUNC(E13*$B13,2)</f>
        <v>657.79</v>
      </c>
      <c r="F14" s="196">
        <f t="shared" ref="F14" si="2">TRUNC(F13*$B13,2)</f>
        <v>657.79</v>
      </c>
      <c r="G14" s="196">
        <f t="shared" ref="G14" si="3">TRUNC(G13*$B13,2)</f>
        <v>657.79</v>
      </c>
      <c r="H14" s="196">
        <f t="shared" ref="H14" si="4">TRUNC(H13*$B13,2)</f>
        <v>657.79</v>
      </c>
      <c r="I14" s="196">
        <f t="shared" ref="I14" si="5">TRUNC(I13*$B13,2)</f>
        <v>657.79</v>
      </c>
      <c r="J14" s="196">
        <f t="shared" ref="J14" si="6">TRUNC(J13*$B13,2)</f>
        <v>657.79</v>
      </c>
      <c r="K14" s="196">
        <f t="shared" ref="K14" si="7">TRUNC(K13*$B13,2)</f>
        <v>657.79</v>
      </c>
      <c r="L14" s="196">
        <f t="shared" ref="L14" si="8">TRUNC(L13*$B13,2)</f>
        <v>877.05</v>
      </c>
      <c r="M14" s="196">
        <f t="shared" ref="M14" si="9">TRUNC(M13*$B13,2)</f>
        <v>1754.11</v>
      </c>
      <c r="N14" s="196">
        <f t="shared" ref="N14" si="10">TRUNC(N13*$B13,2)</f>
        <v>1534.84</v>
      </c>
      <c r="O14" s="196">
        <f t="shared" ref="O14" si="11">TRUNC(O13*$B13,2)</f>
        <v>1534.84</v>
      </c>
      <c r="P14" s="196">
        <f t="shared" ref="P14" si="12">TRUNC(P13*$B13,2)</f>
        <v>1754.11</v>
      </c>
      <c r="Q14" s="196">
        <f t="shared" ref="Q14" si="13">TRUNC(Q13*$B13,2)</f>
        <v>1754.11</v>
      </c>
      <c r="R14" s="196">
        <f t="shared" ref="R14" si="14">TRUNC(R13*$B13,2)</f>
        <v>1754.11</v>
      </c>
      <c r="S14" s="196">
        <f t="shared" ref="S14" si="15">TRUNC(S13*$B13,2)</f>
        <v>1534.84</v>
      </c>
      <c r="T14" s="196">
        <f t="shared" ref="T14" si="16">TRUNC(T13*$B13,2)</f>
        <v>1534.84</v>
      </c>
      <c r="U14" s="196">
        <f t="shared" ref="U14" si="17">TRUNC(U13*$B13,2)</f>
        <v>1315.58</v>
      </c>
      <c r="V14" s="196">
        <f t="shared" ref="V14" si="18">TRUNC(V13*$B13,2)</f>
        <v>1315.58</v>
      </c>
    </row>
    <row r="15" spans="1:23" x14ac:dyDescent="0.25">
      <c r="A15" s="358" t="s">
        <v>40</v>
      </c>
      <c r="B15" s="359">
        <f>Somatório!E14</f>
        <v>50925.09</v>
      </c>
      <c r="C15" s="360" t="s">
        <v>83</v>
      </c>
      <c r="D15" s="194">
        <v>0.15</v>
      </c>
      <c r="E15" s="194">
        <v>0.31</v>
      </c>
      <c r="F15" s="194">
        <v>0.31</v>
      </c>
      <c r="G15" s="195"/>
      <c r="H15" s="195"/>
      <c r="I15" s="195"/>
      <c r="J15" s="195"/>
      <c r="K15" s="195"/>
      <c r="L15" s="195"/>
      <c r="M15" s="194">
        <v>0.01</v>
      </c>
      <c r="N15" s="195"/>
      <c r="O15" s="195"/>
      <c r="P15" s="194">
        <v>0.04</v>
      </c>
      <c r="Q15" s="195"/>
      <c r="R15" s="195"/>
      <c r="S15" s="195"/>
      <c r="T15" s="194">
        <v>0.18</v>
      </c>
      <c r="U15" s="195"/>
      <c r="V15" s="195"/>
    </row>
    <row r="16" spans="1:23" x14ac:dyDescent="0.25">
      <c r="A16" s="358" t="s">
        <v>40</v>
      </c>
      <c r="B16" s="359"/>
      <c r="C16" s="360" t="s">
        <v>83</v>
      </c>
      <c r="D16" s="196">
        <f>TRUNC(D15*$B15,2)</f>
        <v>7638.76</v>
      </c>
      <c r="E16" s="196">
        <f t="shared" ref="E16" si="19">TRUNC(E15*$B15,2)</f>
        <v>15786.77</v>
      </c>
      <c r="F16" s="196">
        <f t="shared" ref="F16" si="20">TRUNC(F15*$B15,2)</f>
        <v>15786.77</v>
      </c>
      <c r="G16" s="196">
        <f t="shared" ref="G16" si="21">TRUNC(G15*$B15,2)</f>
        <v>0</v>
      </c>
      <c r="H16" s="196">
        <f t="shared" ref="H16" si="22">TRUNC(H15*$B15,2)</f>
        <v>0</v>
      </c>
      <c r="I16" s="196">
        <f t="shared" ref="I16" si="23">TRUNC(I15*$B15,2)</f>
        <v>0</v>
      </c>
      <c r="J16" s="196">
        <f t="shared" ref="J16" si="24">TRUNC(J15*$B15,2)</f>
        <v>0</v>
      </c>
      <c r="K16" s="196">
        <f t="shared" ref="K16" si="25">TRUNC(K15*$B15,2)</f>
        <v>0</v>
      </c>
      <c r="L16" s="196">
        <f t="shared" ref="L16" si="26">TRUNC(L15*$B15,2)</f>
        <v>0</v>
      </c>
      <c r="M16" s="196">
        <f t="shared" ref="M16" si="27">TRUNC(M15*$B15,2)</f>
        <v>509.25</v>
      </c>
      <c r="N16" s="196">
        <f t="shared" ref="N16" si="28">TRUNC(N15*$B15,2)</f>
        <v>0</v>
      </c>
      <c r="O16" s="196">
        <f t="shared" ref="O16" si="29">TRUNC(O15*$B15,2)</f>
        <v>0</v>
      </c>
      <c r="P16" s="196">
        <f t="shared" ref="P16" si="30">TRUNC(P15*$B15,2)</f>
        <v>2037</v>
      </c>
      <c r="Q16" s="196">
        <f t="shared" ref="Q16" si="31">TRUNC(Q15*$B15,2)</f>
        <v>0</v>
      </c>
      <c r="R16" s="196">
        <f t="shared" ref="R16" si="32">TRUNC(R15*$B15,2)</f>
        <v>0</v>
      </c>
      <c r="S16" s="196">
        <f t="shared" ref="S16" si="33">TRUNC(S15*$B15,2)</f>
        <v>0</v>
      </c>
      <c r="T16" s="196">
        <f t="shared" ref="T16" si="34">TRUNC(T15*$B15,2)</f>
        <v>9166.51</v>
      </c>
      <c r="U16" s="196">
        <f t="shared" ref="U16" si="35">TRUNC(U15*$B15,2)</f>
        <v>0</v>
      </c>
      <c r="V16" s="196">
        <f t="shared" ref="V16" si="36">TRUNC(V15*$B15,2)</f>
        <v>0</v>
      </c>
    </row>
    <row r="17" spans="1:22" x14ac:dyDescent="0.25">
      <c r="A17" s="358" t="s">
        <v>42</v>
      </c>
      <c r="B17" s="359">
        <f>Somatório!E15</f>
        <v>146822.15</v>
      </c>
      <c r="C17" s="360" t="s">
        <v>83</v>
      </c>
      <c r="D17" s="194">
        <v>0.31</v>
      </c>
      <c r="E17" s="194">
        <v>0.19</v>
      </c>
      <c r="F17" s="194">
        <v>0.13</v>
      </c>
      <c r="G17" s="194">
        <v>0.05</v>
      </c>
      <c r="H17" s="195"/>
      <c r="I17" s="195"/>
      <c r="J17" s="195"/>
      <c r="K17" s="195"/>
      <c r="L17" s="195"/>
      <c r="M17" s="194">
        <v>0.11</v>
      </c>
      <c r="N17" s="195"/>
      <c r="O17" s="195"/>
      <c r="P17" s="194">
        <v>0.21</v>
      </c>
      <c r="Q17" s="195"/>
      <c r="R17" s="195"/>
      <c r="S17" s="195"/>
      <c r="T17" s="195"/>
      <c r="U17" s="195"/>
      <c r="V17" s="195"/>
    </row>
    <row r="18" spans="1:22" x14ac:dyDescent="0.25">
      <c r="A18" s="358" t="s">
        <v>42</v>
      </c>
      <c r="B18" s="359"/>
      <c r="C18" s="360" t="s">
        <v>83</v>
      </c>
      <c r="D18" s="196">
        <f>TRUNC(D17*$B17,2)</f>
        <v>45514.86</v>
      </c>
      <c r="E18" s="196">
        <f t="shared" ref="E18" si="37">TRUNC(E17*$B17,2)</f>
        <v>27896.2</v>
      </c>
      <c r="F18" s="196">
        <f t="shared" ref="F18" si="38">TRUNC(F17*$B17,2)</f>
        <v>19086.87</v>
      </c>
      <c r="G18" s="196">
        <f t="shared" ref="G18" si="39">TRUNC(G17*$B17,2)</f>
        <v>7341.1</v>
      </c>
      <c r="H18" s="196">
        <f t="shared" ref="H18" si="40">TRUNC(H17*$B17,2)</f>
        <v>0</v>
      </c>
      <c r="I18" s="196">
        <f t="shared" ref="I18" si="41">TRUNC(I17*$B17,2)</f>
        <v>0</v>
      </c>
      <c r="J18" s="196">
        <f t="shared" ref="J18" si="42">TRUNC(J17*$B17,2)</f>
        <v>0</v>
      </c>
      <c r="K18" s="196">
        <f t="shared" ref="K18" si="43">TRUNC(K17*$B17,2)</f>
        <v>0</v>
      </c>
      <c r="L18" s="196">
        <f t="shared" ref="L18" si="44">TRUNC(L17*$B17,2)</f>
        <v>0</v>
      </c>
      <c r="M18" s="196">
        <f t="shared" ref="M18" si="45">TRUNC(M17*$B17,2)</f>
        <v>16150.43</v>
      </c>
      <c r="N18" s="196">
        <f t="shared" ref="N18" si="46">TRUNC(N17*$B17,2)</f>
        <v>0</v>
      </c>
      <c r="O18" s="196">
        <f t="shared" ref="O18" si="47">TRUNC(O17*$B17,2)</f>
        <v>0</v>
      </c>
      <c r="P18" s="196">
        <f t="shared" ref="P18" si="48">TRUNC(P17*$B17,2)</f>
        <v>30832.65</v>
      </c>
      <c r="Q18" s="196">
        <f t="shared" ref="Q18" si="49">TRUNC(Q17*$B17,2)</f>
        <v>0</v>
      </c>
      <c r="R18" s="196">
        <f t="shared" ref="R18" si="50">TRUNC(R17*$B17,2)</f>
        <v>0</v>
      </c>
      <c r="S18" s="196">
        <f t="shared" ref="S18" si="51">TRUNC(S17*$B17,2)</f>
        <v>0</v>
      </c>
      <c r="T18" s="196">
        <f t="shared" ref="T18" si="52">TRUNC(T17*$B17,2)</f>
        <v>0</v>
      </c>
      <c r="U18" s="196">
        <f t="shared" ref="U18" si="53">TRUNC(U17*$B17,2)</f>
        <v>0</v>
      </c>
      <c r="V18" s="196">
        <f t="shared" ref="V18" si="54">TRUNC(V17*$B17,2)</f>
        <v>0</v>
      </c>
    </row>
    <row r="19" spans="1:22" x14ac:dyDescent="0.25">
      <c r="A19" s="358" t="s">
        <v>44</v>
      </c>
      <c r="B19" s="359">
        <f>Somatório!E16</f>
        <v>387543.23</v>
      </c>
      <c r="C19" s="360" t="s">
        <v>83</v>
      </c>
      <c r="D19" s="195"/>
      <c r="E19" s="194">
        <v>0.14000000000000001</v>
      </c>
      <c r="F19" s="194">
        <v>0.17</v>
      </c>
      <c r="G19" s="194">
        <v>0.11</v>
      </c>
      <c r="H19" s="195"/>
      <c r="I19" s="194">
        <v>0.15</v>
      </c>
      <c r="J19" s="195"/>
      <c r="K19" s="195"/>
      <c r="L19" s="195"/>
      <c r="M19" s="194">
        <v>0.15</v>
      </c>
      <c r="N19" s="194">
        <v>0.13</v>
      </c>
      <c r="O19" s="195"/>
      <c r="P19" s="194">
        <v>0.06</v>
      </c>
      <c r="Q19" s="194">
        <v>0.09</v>
      </c>
      <c r="R19" s="195"/>
      <c r="S19" s="195"/>
      <c r="T19" s="195"/>
      <c r="U19" s="195"/>
      <c r="V19" s="195"/>
    </row>
    <row r="20" spans="1:22" x14ac:dyDescent="0.25">
      <c r="A20" s="358" t="s">
        <v>44</v>
      </c>
      <c r="B20" s="359"/>
      <c r="C20" s="360" t="s">
        <v>83</v>
      </c>
      <c r="D20" s="196">
        <f>TRUNC(D19*$B19,2)</f>
        <v>0</v>
      </c>
      <c r="E20" s="196">
        <f t="shared" ref="E20" si="55">TRUNC(E19*$B19,2)</f>
        <v>54256.05</v>
      </c>
      <c r="F20" s="196">
        <f t="shared" ref="F20" si="56">TRUNC(F19*$B19,2)</f>
        <v>65882.34</v>
      </c>
      <c r="G20" s="196">
        <f t="shared" ref="G20" si="57">TRUNC(G19*$B19,2)</f>
        <v>42629.75</v>
      </c>
      <c r="H20" s="196">
        <f t="shared" ref="H20" si="58">TRUNC(H19*$B19,2)</f>
        <v>0</v>
      </c>
      <c r="I20" s="196">
        <f t="shared" ref="I20" si="59">TRUNC(I19*$B19,2)</f>
        <v>58131.48</v>
      </c>
      <c r="J20" s="196">
        <f t="shared" ref="J20" si="60">TRUNC(J19*$B19,2)</f>
        <v>0</v>
      </c>
      <c r="K20" s="196">
        <f t="shared" ref="K20" si="61">TRUNC(K19*$B19,2)</f>
        <v>0</v>
      </c>
      <c r="L20" s="196">
        <f t="shared" ref="L20" si="62">TRUNC(L19*$B19,2)</f>
        <v>0</v>
      </c>
      <c r="M20" s="196">
        <f t="shared" ref="M20" si="63">TRUNC(M19*$B19,2)</f>
        <v>58131.48</v>
      </c>
      <c r="N20" s="196">
        <f t="shared" ref="N20" si="64">TRUNC(N19*$B19,2)</f>
        <v>50380.61</v>
      </c>
      <c r="O20" s="196">
        <f t="shared" ref="O20" si="65">TRUNC(O19*$B19,2)</f>
        <v>0</v>
      </c>
      <c r="P20" s="196">
        <f t="shared" ref="P20" si="66">TRUNC(P19*$B19,2)</f>
        <v>23252.59</v>
      </c>
      <c r="Q20" s="196">
        <f t="shared" ref="Q20" si="67">TRUNC(Q19*$B19,2)</f>
        <v>34878.89</v>
      </c>
      <c r="R20" s="196">
        <f t="shared" ref="R20" si="68">TRUNC(R19*$B19,2)</f>
        <v>0</v>
      </c>
      <c r="S20" s="196">
        <f t="shared" ref="S20" si="69">TRUNC(S19*$B19,2)</f>
        <v>0</v>
      </c>
      <c r="T20" s="196">
        <f t="shared" ref="T20" si="70">TRUNC(T19*$B19,2)</f>
        <v>0</v>
      </c>
      <c r="U20" s="196">
        <f t="shared" ref="U20" si="71">TRUNC(U19*$B19,2)</f>
        <v>0</v>
      </c>
      <c r="V20" s="196">
        <f t="shared" ref="V20" si="72">TRUNC(V19*$B19,2)</f>
        <v>0</v>
      </c>
    </row>
    <row r="21" spans="1:22" x14ac:dyDescent="0.25">
      <c r="A21" s="358" t="s">
        <v>84</v>
      </c>
      <c r="B21" s="359">
        <f>Somatório!E17</f>
        <v>789698.96</v>
      </c>
      <c r="C21" s="360" t="s">
        <v>83</v>
      </c>
      <c r="D21" s="195"/>
      <c r="E21" s="194">
        <v>0.15</v>
      </c>
      <c r="F21" s="194">
        <v>0.1</v>
      </c>
      <c r="G21" s="195"/>
      <c r="H21" s="194">
        <v>0.15</v>
      </c>
      <c r="I21" s="194">
        <v>0.15</v>
      </c>
      <c r="J21" s="194">
        <v>0.25</v>
      </c>
      <c r="K21" s="194">
        <v>0.2</v>
      </c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</row>
    <row r="22" spans="1:22" x14ac:dyDescent="0.25">
      <c r="A22" s="358" t="s">
        <v>84</v>
      </c>
      <c r="B22" s="359"/>
      <c r="C22" s="360" t="s">
        <v>83</v>
      </c>
      <c r="D22" s="196">
        <f>TRUNC(D21*$B21,2)</f>
        <v>0</v>
      </c>
      <c r="E22" s="196">
        <f t="shared" ref="E22" si="73">TRUNC(E21*$B21,2)</f>
        <v>118454.84</v>
      </c>
      <c r="F22" s="196">
        <f t="shared" ref="F22" si="74">TRUNC(F21*$B21,2)</f>
        <v>78969.89</v>
      </c>
      <c r="G22" s="196">
        <f t="shared" ref="G22" si="75">TRUNC(G21*$B21,2)</f>
        <v>0</v>
      </c>
      <c r="H22" s="196">
        <f t="shared" ref="H22" si="76">TRUNC(H21*$B21,2)</f>
        <v>118454.84</v>
      </c>
      <c r="I22" s="196">
        <f t="shared" ref="I22" si="77">TRUNC(I21*$B21,2)</f>
        <v>118454.84</v>
      </c>
      <c r="J22" s="196">
        <f t="shared" ref="J22" si="78">TRUNC(J21*$B21,2)</f>
        <v>197424.74</v>
      </c>
      <c r="K22" s="196">
        <f t="shared" ref="K22" si="79">TRUNC(K21*$B21,2)</f>
        <v>157939.79</v>
      </c>
      <c r="L22" s="196">
        <f t="shared" ref="L22" si="80">TRUNC(L21*$B21,2)</f>
        <v>0</v>
      </c>
      <c r="M22" s="196">
        <f t="shared" ref="M22" si="81">TRUNC(M21*$B21,2)</f>
        <v>0</v>
      </c>
      <c r="N22" s="196">
        <f t="shared" ref="N22" si="82">TRUNC(N21*$B21,2)</f>
        <v>0</v>
      </c>
      <c r="O22" s="196">
        <f t="shared" ref="O22" si="83">TRUNC(O21*$B21,2)</f>
        <v>0</v>
      </c>
      <c r="P22" s="196">
        <f t="shared" ref="P22" si="84">TRUNC(P21*$B21,2)</f>
        <v>0</v>
      </c>
      <c r="Q22" s="196">
        <f t="shared" ref="Q22" si="85">TRUNC(Q21*$B21,2)</f>
        <v>0</v>
      </c>
      <c r="R22" s="196">
        <f t="shared" ref="R22" si="86">TRUNC(R21*$B21,2)</f>
        <v>0</v>
      </c>
      <c r="S22" s="196">
        <f t="shared" ref="S22" si="87">TRUNC(S21*$B21,2)</f>
        <v>0</v>
      </c>
      <c r="T22" s="196">
        <f t="shared" ref="T22" si="88">TRUNC(T21*$B21,2)</f>
        <v>0</v>
      </c>
      <c r="U22" s="196">
        <f t="shared" ref="U22" si="89">TRUNC(U21*$B21,2)</f>
        <v>0</v>
      </c>
      <c r="V22" s="196">
        <f t="shared" ref="V22" si="90">TRUNC(V21*$B21,2)</f>
        <v>0</v>
      </c>
    </row>
    <row r="23" spans="1:22" x14ac:dyDescent="0.25">
      <c r="A23" s="358" t="s">
        <v>48</v>
      </c>
      <c r="B23" s="359">
        <f>Somatório!E18</f>
        <v>298300.93</v>
      </c>
      <c r="C23" s="360" t="s">
        <v>83</v>
      </c>
      <c r="D23" s="195"/>
      <c r="E23" s="194">
        <v>0.2</v>
      </c>
      <c r="F23" s="194">
        <v>0.2</v>
      </c>
      <c r="G23" s="194">
        <v>0.2</v>
      </c>
      <c r="H23" s="194">
        <v>0.2</v>
      </c>
      <c r="I23" s="194">
        <v>0.2</v>
      </c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</row>
    <row r="24" spans="1:22" x14ac:dyDescent="0.25">
      <c r="A24" s="358" t="s">
        <v>48</v>
      </c>
      <c r="B24" s="359"/>
      <c r="C24" s="360" t="s">
        <v>83</v>
      </c>
      <c r="D24" s="196">
        <f>TRUNC(D23*$B23,2)</f>
        <v>0</v>
      </c>
      <c r="E24" s="196">
        <f t="shared" ref="E24" si="91">TRUNC(E23*$B23,2)</f>
        <v>59660.18</v>
      </c>
      <c r="F24" s="196">
        <f t="shared" ref="F24" si="92">TRUNC(F23*$B23,2)</f>
        <v>59660.18</v>
      </c>
      <c r="G24" s="196">
        <f t="shared" ref="G24" si="93">TRUNC(G23*$B23,2)</f>
        <v>59660.18</v>
      </c>
      <c r="H24" s="196">
        <f t="shared" ref="H24" si="94">TRUNC(H23*$B23,2)</f>
        <v>59660.18</v>
      </c>
      <c r="I24" s="196">
        <f t="shared" ref="I24" si="95">TRUNC(I23*$B23,2)</f>
        <v>59660.18</v>
      </c>
      <c r="J24" s="196">
        <f t="shared" ref="J24" si="96">TRUNC(J23*$B23,2)</f>
        <v>0</v>
      </c>
      <c r="K24" s="196">
        <f t="shared" ref="K24" si="97">TRUNC(K23*$B23,2)</f>
        <v>0</v>
      </c>
      <c r="L24" s="196">
        <f t="shared" ref="L24" si="98">TRUNC(L23*$B23,2)</f>
        <v>0</v>
      </c>
      <c r="M24" s="196">
        <f t="shared" ref="M24" si="99">TRUNC(M23*$B23,2)</f>
        <v>0</v>
      </c>
      <c r="N24" s="196">
        <f t="shared" ref="N24" si="100">TRUNC(N23*$B23,2)</f>
        <v>0</v>
      </c>
      <c r="O24" s="196">
        <f t="shared" ref="O24" si="101">TRUNC(O23*$B23,2)</f>
        <v>0</v>
      </c>
      <c r="P24" s="196">
        <f t="shared" ref="P24" si="102">TRUNC(P23*$B23,2)</f>
        <v>0</v>
      </c>
      <c r="Q24" s="196">
        <f t="shared" ref="Q24" si="103">TRUNC(Q23*$B23,2)</f>
        <v>0</v>
      </c>
      <c r="R24" s="196">
        <f t="shared" ref="R24" si="104">TRUNC(R23*$B23,2)</f>
        <v>0</v>
      </c>
      <c r="S24" s="196">
        <f t="shared" ref="S24" si="105">TRUNC(S23*$B23,2)</f>
        <v>0</v>
      </c>
      <c r="T24" s="196">
        <f t="shared" ref="T24" si="106">TRUNC(T23*$B23,2)</f>
        <v>0</v>
      </c>
      <c r="U24" s="196">
        <f t="shared" ref="U24" si="107">TRUNC(U23*$B23,2)</f>
        <v>0</v>
      </c>
      <c r="V24" s="196">
        <f t="shared" ref="V24" si="108">TRUNC(V23*$B23,2)</f>
        <v>0</v>
      </c>
    </row>
    <row r="25" spans="1:22" x14ac:dyDescent="0.25">
      <c r="A25" s="358" t="s">
        <v>50</v>
      </c>
      <c r="B25" s="359">
        <f>Somatório!E19</f>
        <v>94888.43</v>
      </c>
      <c r="C25" s="360" t="s">
        <v>83</v>
      </c>
      <c r="D25" s="195"/>
      <c r="E25" s="195"/>
      <c r="F25" s="195"/>
      <c r="G25" s="195"/>
      <c r="H25" s="195"/>
      <c r="I25" s="194">
        <v>1</v>
      </c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</row>
    <row r="26" spans="1:22" x14ac:dyDescent="0.25">
      <c r="A26" s="358" t="s">
        <v>50</v>
      </c>
      <c r="B26" s="359"/>
      <c r="C26" s="360" t="s">
        <v>83</v>
      </c>
      <c r="D26" s="196">
        <f>TRUNC(D25*$B25,2)</f>
        <v>0</v>
      </c>
      <c r="E26" s="196">
        <f t="shared" ref="E26" si="109">TRUNC(E25*$B25,2)</f>
        <v>0</v>
      </c>
      <c r="F26" s="196">
        <f t="shared" ref="F26" si="110">TRUNC(F25*$B25,2)</f>
        <v>0</v>
      </c>
      <c r="G26" s="196">
        <f t="shared" ref="G26" si="111">TRUNC(G25*$B25,2)</f>
        <v>0</v>
      </c>
      <c r="H26" s="196">
        <f t="shared" ref="H26" si="112">TRUNC(H25*$B25,2)</f>
        <v>0</v>
      </c>
      <c r="I26" s="196">
        <f t="shared" ref="I26" si="113">TRUNC(I25*$B25,2)</f>
        <v>94888.43</v>
      </c>
      <c r="J26" s="196">
        <f t="shared" ref="J26" si="114">TRUNC(J25*$B25,2)</f>
        <v>0</v>
      </c>
      <c r="K26" s="196">
        <f t="shared" ref="K26" si="115">TRUNC(K25*$B25,2)</f>
        <v>0</v>
      </c>
      <c r="L26" s="196">
        <f t="shared" ref="L26" si="116">TRUNC(L25*$B25,2)</f>
        <v>0</v>
      </c>
      <c r="M26" s="196">
        <f t="shared" ref="M26" si="117">TRUNC(M25*$B25,2)</f>
        <v>0</v>
      </c>
      <c r="N26" s="196">
        <f t="shared" ref="N26" si="118">TRUNC(N25*$B25,2)</f>
        <v>0</v>
      </c>
      <c r="O26" s="196">
        <f t="shared" ref="O26" si="119">TRUNC(O25*$B25,2)</f>
        <v>0</v>
      </c>
      <c r="P26" s="196">
        <f t="shared" ref="P26" si="120">TRUNC(P25*$B25,2)</f>
        <v>0</v>
      </c>
      <c r="Q26" s="196">
        <f t="shared" ref="Q26" si="121">TRUNC(Q25*$B25,2)</f>
        <v>0</v>
      </c>
      <c r="R26" s="196">
        <f t="shared" ref="R26" si="122">TRUNC(R25*$B25,2)</f>
        <v>0</v>
      </c>
      <c r="S26" s="196">
        <f t="shared" ref="S26" si="123">TRUNC(S25*$B25,2)</f>
        <v>0</v>
      </c>
      <c r="T26" s="196">
        <f t="shared" ref="T26" si="124">TRUNC(T25*$B25,2)</f>
        <v>0</v>
      </c>
      <c r="U26" s="196">
        <f t="shared" ref="U26" si="125">TRUNC(U25*$B25,2)</f>
        <v>0</v>
      </c>
      <c r="V26" s="196">
        <f t="shared" ref="V26" si="126">TRUNC(V25*$B25,2)</f>
        <v>0</v>
      </c>
    </row>
    <row r="27" spans="1:22" x14ac:dyDescent="0.25">
      <c r="A27" s="358" t="s">
        <v>85</v>
      </c>
      <c r="B27" s="359">
        <f>Somatório!E20</f>
        <v>136904.39000000001</v>
      </c>
      <c r="C27" s="360" t="s">
        <v>83</v>
      </c>
      <c r="D27" s="195"/>
      <c r="E27" s="195"/>
      <c r="F27" s="194">
        <v>0.1</v>
      </c>
      <c r="G27" s="194">
        <v>0.19</v>
      </c>
      <c r="H27" s="194">
        <v>0.1</v>
      </c>
      <c r="I27" s="194">
        <v>0.1</v>
      </c>
      <c r="J27" s="195"/>
      <c r="K27" s="195"/>
      <c r="L27" s="195"/>
      <c r="M27" s="194">
        <v>0.06</v>
      </c>
      <c r="N27" s="194">
        <v>0.14000000000000001</v>
      </c>
      <c r="O27" s="195"/>
      <c r="P27" s="195"/>
      <c r="Q27" s="194">
        <v>0.17</v>
      </c>
      <c r="R27" s="194">
        <v>0.1</v>
      </c>
      <c r="S27" s="195"/>
      <c r="T27" s="194">
        <v>0.01</v>
      </c>
      <c r="U27" s="194">
        <v>0.03</v>
      </c>
      <c r="V27" s="195"/>
    </row>
    <row r="28" spans="1:22" x14ac:dyDescent="0.25">
      <c r="A28" s="358" t="s">
        <v>85</v>
      </c>
      <c r="B28" s="359"/>
      <c r="C28" s="360" t="s">
        <v>83</v>
      </c>
      <c r="D28" s="196">
        <f>TRUNC(D27*$B27,2)</f>
        <v>0</v>
      </c>
      <c r="E28" s="196">
        <f t="shared" ref="E28" si="127">TRUNC(E27*$B27,2)</f>
        <v>0</v>
      </c>
      <c r="F28" s="196">
        <f t="shared" ref="F28" si="128">TRUNC(F27*$B27,2)</f>
        <v>13690.43</v>
      </c>
      <c r="G28" s="196">
        <f t="shared" ref="G28" si="129">TRUNC(G27*$B27,2)</f>
        <v>26011.83</v>
      </c>
      <c r="H28" s="196">
        <f t="shared" ref="H28" si="130">TRUNC(H27*$B27,2)</f>
        <v>13690.43</v>
      </c>
      <c r="I28" s="196">
        <f t="shared" ref="I28" si="131">TRUNC(I27*$B27,2)</f>
        <v>13690.43</v>
      </c>
      <c r="J28" s="196">
        <f t="shared" ref="J28" si="132">TRUNC(J27*$B27,2)</f>
        <v>0</v>
      </c>
      <c r="K28" s="196">
        <f t="shared" ref="K28" si="133">TRUNC(K27*$B27,2)</f>
        <v>0</v>
      </c>
      <c r="L28" s="196">
        <f t="shared" ref="L28" si="134">TRUNC(L27*$B27,2)</f>
        <v>0</v>
      </c>
      <c r="M28" s="196">
        <f t="shared" ref="M28" si="135">TRUNC(M27*$B27,2)</f>
        <v>8214.26</v>
      </c>
      <c r="N28" s="196">
        <f t="shared" ref="N28" si="136">TRUNC(N27*$B27,2)</f>
        <v>19166.61</v>
      </c>
      <c r="O28" s="196">
        <f t="shared" ref="O28" si="137">TRUNC(O27*$B27,2)</f>
        <v>0</v>
      </c>
      <c r="P28" s="196">
        <f t="shared" ref="P28" si="138">TRUNC(P27*$B27,2)</f>
        <v>0</v>
      </c>
      <c r="Q28" s="196">
        <f t="shared" ref="Q28" si="139">TRUNC(Q27*$B27,2)</f>
        <v>23273.74</v>
      </c>
      <c r="R28" s="196">
        <f t="shared" ref="R28" si="140">TRUNC(R27*$B27,2)</f>
        <v>13690.43</v>
      </c>
      <c r="S28" s="196">
        <f t="shared" ref="S28" si="141">TRUNC(S27*$B27,2)</f>
        <v>0</v>
      </c>
      <c r="T28" s="196">
        <f t="shared" ref="T28" si="142">TRUNC(T27*$B27,2)</f>
        <v>1369.04</v>
      </c>
      <c r="U28" s="196">
        <f t="shared" ref="U28" si="143">TRUNC(U27*$B27,2)</f>
        <v>4107.13</v>
      </c>
      <c r="V28" s="196">
        <f t="shared" ref="V28" si="144">TRUNC(V27*$B27,2)</f>
        <v>0</v>
      </c>
    </row>
    <row r="29" spans="1:22" x14ac:dyDescent="0.25">
      <c r="A29" s="358" t="s">
        <v>54</v>
      </c>
      <c r="B29" s="359">
        <f>Somatório!E21</f>
        <v>26865.48</v>
      </c>
      <c r="C29" s="360" t="s">
        <v>83</v>
      </c>
      <c r="D29" s="195"/>
      <c r="E29" s="194">
        <v>0.31</v>
      </c>
      <c r="F29" s="195"/>
      <c r="G29" s="195"/>
      <c r="H29" s="194">
        <v>0.18</v>
      </c>
      <c r="I29" s="194">
        <v>0.22</v>
      </c>
      <c r="J29" s="194">
        <v>0.18</v>
      </c>
      <c r="K29" s="195"/>
      <c r="L29" s="195"/>
      <c r="M29" s="194">
        <v>0.03</v>
      </c>
      <c r="N29" s="194">
        <v>0.02</v>
      </c>
      <c r="O29" s="195"/>
      <c r="P29" s="194">
        <v>0.02</v>
      </c>
      <c r="Q29" s="194">
        <v>0.02</v>
      </c>
      <c r="R29" s="194">
        <v>0.02</v>
      </c>
      <c r="S29" s="195"/>
      <c r="T29" s="195"/>
      <c r="U29" s="195"/>
      <c r="V29" s="195"/>
    </row>
    <row r="30" spans="1:22" x14ac:dyDescent="0.25">
      <c r="A30" s="358" t="s">
        <v>54</v>
      </c>
      <c r="B30" s="359"/>
      <c r="C30" s="360" t="s">
        <v>83</v>
      </c>
      <c r="D30" s="196">
        <f>TRUNC(D29*$B29,2)</f>
        <v>0</v>
      </c>
      <c r="E30" s="196">
        <f t="shared" ref="E30" si="145">TRUNC(E29*$B29,2)</f>
        <v>8328.2900000000009</v>
      </c>
      <c r="F30" s="196">
        <f t="shared" ref="F30" si="146">TRUNC(F29*$B29,2)</f>
        <v>0</v>
      </c>
      <c r="G30" s="196">
        <f t="shared" ref="G30" si="147">TRUNC(G29*$B29,2)</f>
        <v>0</v>
      </c>
      <c r="H30" s="196">
        <f t="shared" ref="H30" si="148">TRUNC(H29*$B29,2)</f>
        <v>4835.78</v>
      </c>
      <c r="I30" s="196">
        <f t="shared" ref="I30" si="149">TRUNC(I29*$B29,2)</f>
        <v>5910.4</v>
      </c>
      <c r="J30" s="196">
        <f t="shared" ref="J30" si="150">TRUNC(J29*$B29,2)</f>
        <v>4835.78</v>
      </c>
      <c r="K30" s="196">
        <f t="shared" ref="K30" si="151">TRUNC(K29*$B29,2)</f>
        <v>0</v>
      </c>
      <c r="L30" s="196">
        <f t="shared" ref="L30" si="152">TRUNC(L29*$B29,2)</f>
        <v>0</v>
      </c>
      <c r="M30" s="196">
        <f t="shared" ref="M30" si="153">TRUNC(M29*$B29,2)</f>
        <v>805.96</v>
      </c>
      <c r="N30" s="196">
        <f t="shared" ref="N30" si="154">TRUNC(N29*$B29,2)</f>
        <v>537.29999999999995</v>
      </c>
      <c r="O30" s="196">
        <f t="shared" ref="O30" si="155">TRUNC(O29*$B29,2)</f>
        <v>0</v>
      </c>
      <c r="P30" s="196">
        <f t="shared" ref="P30" si="156">TRUNC(P29*$B29,2)</f>
        <v>537.29999999999995</v>
      </c>
      <c r="Q30" s="196">
        <f t="shared" ref="Q30" si="157">TRUNC(Q29*$B29,2)</f>
        <v>537.29999999999995</v>
      </c>
      <c r="R30" s="196">
        <f t="shared" ref="R30" si="158">TRUNC(R29*$B29,2)</f>
        <v>537.29999999999995</v>
      </c>
      <c r="S30" s="196">
        <f t="shared" ref="S30" si="159">TRUNC(S29*$B29,2)</f>
        <v>0</v>
      </c>
      <c r="T30" s="196">
        <f t="shared" ref="T30" si="160">TRUNC(T29*$B29,2)</f>
        <v>0</v>
      </c>
      <c r="U30" s="196">
        <f t="shared" ref="U30" si="161">TRUNC(U29*$B29,2)</f>
        <v>0</v>
      </c>
      <c r="V30" s="196">
        <f t="shared" ref="V30" si="162">TRUNC(V29*$B29,2)</f>
        <v>0</v>
      </c>
    </row>
    <row r="31" spans="1:22" x14ac:dyDescent="0.25">
      <c r="A31" s="358" t="s">
        <v>86</v>
      </c>
      <c r="B31" s="359">
        <f>Somatório!E22</f>
        <v>366231.51</v>
      </c>
      <c r="C31" s="360" t="s">
        <v>83</v>
      </c>
      <c r="D31" s="195"/>
      <c r="E31" s="195"/>
      <c r="F31" s="194">
        <v>0.14000000000000001</v>
      </c>
      <c r="G31" s="194">
        <v>0.22</v>
      </c>
      <c r="H31" s="194">
        <v>0.22</v>
      </c>
      <c r="I31" s="194">
        <v>0.13</v>
      </c>
      <c r="J31" s="195"/>
      <c r="K31" s="195"/>
      <c r="L31" s="195"/>
      <c r="M31" s="195"/>
      <c r="N31" s="194">
        <v>0.04</v>
      </c>
      <c r="O31" s="194">
        <v>0.03</v>
      </c>
      <c r="P31" s="195"/>
      <c r="Q31" s="194">
        <v>0.08</v>
      </c>
      <c r="R31" s="194">
        <v>0.14000000000000001</v>
      </c>
      <c r="S31" s="195"/>
      <c r="T31" s="195"/>
      <c r="U31" s="195"/>
      <c r="V31" s="195"/>
    </row>
    <row r="32" spans="1:22" x14ac:dyDescent="0.25">
      <c r="A32" s="358" t="s">
        <v>86</v>
      </c>
      <c r="B32" s="359"/>
      <c r="C32" s="360" t="s">
        <v>83</v>
      </c>
      <c r="D32" s="196">
        <f>TRUNC(D31*$B31,2)</f>
        <v>0</v>
      </c>
      <c r="E32" s="196">
        <f t="shared" ref="E32" si="163">TRUNC(E31*$B31,2)</f>
        <v>0</v>
      </c>
      <c r="F32" s="196">
        <f t="shared" ref="F32" si="164">TRUNC(F31*$B31,2)</f>
        <v>51272.41</v>
      </c>
      <c r="G32" s="196">
        <f t="shared" ref="G32" si="165">TRUNC(G31*$B31,2)</f>
        <v>80570.929999999993</v>
      </c>
      <c r="H32" s="196">
        <f t="shared" ref="H32" si="166">TRUNC(H31*$B31,2)</f>
        <v>80570.929999999993</v>
      </c>
      <c r="I32" s="196">
        <f t="shared" ref="I32" si="167">TRUNC(I31*$B31,2)</f>
        <v>47610.09</v>
      </c>
      <c r="J32" s="196">
        <f t="shared" ref="J32" si="168">TRUNC(J31*$B31,2)</f>
        <v>0</v>
      </c>
      <c r="K32" s="196">
        <f t="shared" ref="K32" si="169">TRUNC(K31*$B31,2)</f>
        <v>0</v>
      </c>
      <c r="L32" s="196">
        <f t="shared" ref="L32" si="170">TRUNC(L31*$B31,2)</f>
        <v>0</v>
      </c>
      <c r="M32" s="196">
        <f t="shared" ref="M32" si="171">TRUNC(M31*$B31,2)</f>
        <v>0</v>
      </c>
      <c r="N32" s="196">
        <f t="shared" ref="N32" si="172">TRUNC(N31*$B31,2)</f>
        <v>14649.26</v>
      </c>
      <c r="O32" s="196">
        <f t="shared" ref="O32" si="173">TRUNC(O31*$B31,2)</f>
        <v>10986.94</v>
      </c>
      <c r="P32" s="196">
        <f t="shared" ref="P32" si="174">TRUNC(P31*$B31,2)</f>
        <v>0</v>
      </c>
      <c r="Q32" s="196">
        <f t="shared" ref="Q32" si="175">TRUNC(Q31*$B31,2)</f>
        <v>29298.52</v>
      </c>
      <c r="R32" s="196">
        <f t="shared" ref="R32" si="176">TRUNC(R31*$B31,2)</f>
        <v>51272.41</v>
      </c>
      <c r="S32" s="196">
        <f t="shared" ref="S32" si="177">TRUNC(S31*$B31,2)</f>
        <v>0</v>
      </c>
      <c r="T32" s="196">
        <f t="shared" ref="T32" si="178">TRUNC(T31*$B31,2)</f>
        <v>0</v>
      </c>
      <c r="U32" s="196">
        <f t="shared" ref="U32" si="179">TRUNC(U31*$B31,2)</f>
        <v>0</v>
      </c>
      <c r="V32" s="196">
        <f t="shared" ref="V32" si="180">TRUNC(V31*$B31,2)</f>
        <v>0</v>
      </c>
    </row>
    <row r="33" spans="1:22" x14ac:dyDescent="0.25">
      <c r="A33" s="358" t="s">
        <v>58</v>
      </c>
      <c r="B33" s="359">
        <f>Somatório!E23</f>
        <v>189780.4</v>
      </c>
      <c r="C33" s="360" t="s">
        <v>83</v>
      </c>
      <c r="D33" s="195"/>
      <c r="E33" s="195"/>
      <c r="F33" s="195"/>
      <c r="G33" s="194">
        <v>0.14000000000000001</v>
      </c>
      <c r="H33" s="194">
        <v>0.14000000000000001</v>
      </c>
      <c r="I33" s="194">
        <v>0.18</v>
      </c>
      <c r="J33" s="195"/>
      <c r="K33" s="195"/>
      <c r="L33" s="195"/>
      <c r="M33" s="195"/>
      <c r="N33" s="195"/>
      <c r="O33" s="194">
        <v>0.23</v>
      </c>
      <c r="P33" s="195"/>
      <c r="Q33" s="195"/>
      <c r="R33" s="194">
        <v>0.15</v>
      </c>
      <c r="S33" s="194">
        <v>0.12</v>
      </c>
      <c r="T33" s="195"/>
      <c r="U33" s="195"/>
      <c r="V33" s="194">
        <v>0.04</v>
      </c>
    </row>
    <row r="34" spans="1:22" x14ac:dyDescent="0.25">
      <c r="A34" s="358" t="s">
        <v>58</v>
      </c>
      <c r="B34" s="359"/>
      <c r="C34" s="360" t="s">
        <v>83</v>
      </c>
      <c r="D34" s="196">
        <f>TRUNC(D33*$B33,2)</f>
        <v>0</v>
      </c>
      <c r="E34" s="196">
        <f t="shared" ref="E34" si="181">TRUNC(E33*$B33,2)</f>
        <v>0</v>
      </c>
      <c r="F34" s="196">
        <f t="shared" ref="F34" si="182">TRUNC(F33*$B33,2)</f>
        <v>0</v>
      </c>
      <c r="G34" s="196">
        <f t="shared" ref="G34" si="183">TRUNC(G33*$B33,2)</f>
        <v>26569.25</v>
      </c>
      <c r="H34" s="196">
        <f t="shared" ref="H34" si="184">TRUNC(H33*$B33,2)</f>
        <v>26569.25</v>
      </c>
      <c r="I34" s="196">
        <f t="shared" ref="I34" si="185">TRUNC(I33*$B33,2)</f>
        <v>34160.47</v>
      </c>
      <c r="J34" s="196">
        <f t="shared" ref="J34" si="186">TRUNC(J33*$B33,2)</f>
        <v>0</v>
      </c>
      <c r="K34" s="196">
        <f t="shared" ref="K34" si="187">TRUNC(K33*$B33,2)</f>
        <v>0</v>
      </c>
      <c r="L34" s="196">
        <f t="shared" ref="L34" si="188">TRUNC(L33*$B33,2)</f>
        <v>0</v>
      </c>
      <c r="M34" s="196">
        <f t="shared" ref="M34" si="189">TRUNC(M33*$B33,2)</f>
        <v>0</v>
      </c>
      <c r="N34" s="196">
        <f t="shared" ref="N34" si="190">TRUNC(N33*$B33,2)</f>
        <v>0</v>
      </c>
      <c r="O34" s="196">
        <f t="shared" ref="O34" si="191">TRUNC(O33*$B33,2)</f>
        <v>43649.49</v>
      </c>
      <c r="P34" s="196">
        <f t="shared" ref="P34" si="192">TRUNC(P33*$B33,2)</f>
        <v>0</v>
      </c>
      <c r="Q34" s="196">
        <f t="shared" ref="Q34" si="193">TRUNC(Q33*$B33,2)</f>
        <v>0</v>
      </c>
      <c r="R34" s="196">
        <f t="shared" ref="R34" si="194">TRUNC(R33*$B33,2)</f>
        <v>28467.06</v>
      </c>
      <c r="S34" s="196">
        <f t="shared" ref="S34" si="195">TRUNC(S33*$B33,2)</f>
        <v>22773.64</v>
      </c>
      <c r="T34" s="196">
        <f t="shared" ref="T34" si="196">TRUNC(T33*$B33,2)</f>
        <v>0</v>
      </c>
      <c r="U34" s="196">
        <f t="shared" ref="U34" si="197">TRUNC(U33*$B33,2)</f>
        <v>0</v>
      </c>
      <c r="V34" s="196">
        <f t="shared" ref="V34" si="198">TRUNC(V33*$B33,2)</f>
        <v>7591.21</v>
      </c>
    </row>
    <row r="35" spans="1:22" x14ac:dyDescent="0.25">
      <c r="A35" s="358" t="s">
        <v>60</v>
      </c>
      <c r="B35" s="359">
        <f>Somatório!E24</f>
        <v>1656.08</v>
      </c>
      <c r="C35" s="360" t="s">
        <v>83</v>
      </c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4">
        <v>0.4</v>
      </c>
      <c r="O35" s="194">
        <v>0.6</v>
      </c>
      <c r="P35" s="195"/>
      <c r="Q35" s="195"/>
      <c r="R35" s="195"/>
      <c r="S35" s="195"/>
      <c r="T35" s="195"/>
      <c r="U35" s="195"/>
      <c r="V35" s="195"/>
    </row>
    <row r="36" spans="1:22" x14ac:dyDescent="0.25">
      <c r="A36" s="358" t="s">
        <v>60</v>
      </c>
      <c r="B36" s="359"/>
      <c r="C36" s="360" t="s">
        <v>83</v>
      </c>
      <c r="D36" s="196">
        <f>TRUNC(D35*$B35,2)</f>
        <v>0</v>
      </c>
      <c r="E36" s="196">
        <f t="shared" ref="E36" si="199">TRUNC(E35*$B35,2)</f>
        <v>0</v>
      </c>
      <c r="F36" s="196">
        <f t="shared" ref="F36" si="200">TRUNC(F35*$B35,2)</f>
        <v>0</v>
      </c>
      <c r="G36" s="196">
        <f t="shared" ref="G36" si="201">TRUNC(G35*$B35,2)</f>
        <v>0</v>
      </c>
      <c r="H36" s="196">
        <f t="shared" ref="H36" si="202">TRUNC(H35*$B35,2)</f>
        <v>0</v>
      </c>
      <c r="I36" s="196">
        <f t="shared" ref="I36" si="203">TRUNC(I35*$B35,2)</f>
        <v>0</v>
      </c>
      <c r="J36" s="196">
        <f t="shared" ref="J36" si="204">TRUNC(J35*$B35,2)</f>
        <v>0</v>
      </c>
      <c r="K36" s="196">
        <f t="shared" ref="K36" si="205">TRUNC(K35*$B35,2)</f>
        <v>0</v>
      </c>
      <c r="L36" s="196">
        <f t="shared" ref="L36" si="206">TRUNC(L35*$B35,2)</f>
        <v>0</v>
      </c>
      <c r="M36" s="196">
        <f t="shared" ref="M36" si="207">TRUNC(M35*$B35,2)</f>
        <v>0</v>
      </c>
      <c r="N36" s="196">
        <f t="shared" ref="N36" si="208">TRUNC(N35*$B35,2)</f>
        <v>662.43</v>
      </c>
      <c r="O36" s="196">
        <f t="shared" ref="O36" si="209">TRUNC(O35*$B35,2)</f>
        <v>993.64</v>
      </c>
      <c r="P36" s="196">
        <f t="shared" ref="P36" si="210">TRUNC(P35*$B35,2)</f>
        <v>0</v>
      </c>
      <c r="Q36" s="196">
        <f t="shared" ref="Q36" si="211">TRUNC(Q35*$B35,2)</f>
        <v>0</v>
      </c>
      <c r="R36" s="196">
        <f t="shared" ref="R36" si="212">TRUNC(R35*$B35,2)</f>
        <v>0</v>
      </c>
      <c r="S36" s="196">
        <f t="shared" ref="S36" si="213">TRUNC(S35*$B35,2)</f>
        <v>0</v>
      </c>
      <c r="T36" s="196">
        <f t="shared" ref="T36" si="214">TRUNC(T35*$B35,2)</f>
        <v>0</v>
      </c>
      <c r="U36" s="196">
        <f t="shared" ref="U36" si="215">TRUNC(U35*$B35,2)</f>
        <v>0</v>
      </c>
      <c r="V36" s="196">
        <f t="shared" ref="V36" si="216">TRUNC(V35*$B35,2)</f>
        <v>0</v>
      </c>
    </row>
    <row r="37" spans="1:22" x14ac:dyDescent="0.25">
      <c r="A37" s="358" t="s">
        <v>62</v>
      </c>
      <c r="B37" s="359">
        <f>Somatório!E25</f>
        <v>240487.57</v>
      </c>
      <c r="C37" s="360" t="s">
        <v>83</v>
      </c>
      <c r="D37" s="195"/>
      <c r="E37" s="195"/>
      <c r="F37" s="195"/>
      <c r="G37" s="195"/>
      <c r="H37" s="195"/>
      <c r="I37" s="195"/>
      <c r="J37" s="195"/>
      <c r="K37" s="194">
        <v>0.1</v>
      </c>
      <c r="L37" s="194">
        <v>0.15</v>
      </c>
      <c r="M37" s="195"/>
      <c r="N37" s="194">
        <v>0.1</v>
      </c>
      <c r="O37" s="194">
        <v>0.12</v>
      </c>
      <c r="P37" s="195"/>
      <c r="Q37" s="195"/>
      <c r="R37" s="194">
        <v>0.23</v>
      </c>
      <c r="S37" s="194">
        <v>0.19</v>
      </c>
      <c r="T37" s="195"/>
      <c r="U37" s="194">
        <v>0.05</v>
      </c>
      <c r="V37" s="194">
        <v>0.06</v>
      </c>
    </row>
    <row r="38" spans="1:22" x14ac:dyDescent="0.25">
      <c r="A38" s="358" t="s">
        <v>62</v>
      </c>
      <c r="B38" s="359"/>
      <c r="C38" s="360" t="s">
        <v>83</v>
      </c>
      <c r="D38" s="196">
        <f>TRUNC(D37*$B37,2)</f>
        <v>0</v>
      </c>
      <c r="E38" s="196">
        <f t="shared" ref="E38" si="217">TRUNC(E37*$B37,2)</f>
        <v>0</v>
      </c>
      <c r="F38" s="196">
        <f t="shared" ref="F38" si="218">TRUNC(F37*$B37,2)</f>
        <v>0</v>
      </c>
      <c r="G38" s="196">
        <f t="shared" ref="G38" si="219">TRUNC(G37*$B37,2)</f>
        <v>0</v>
      </c>
      <c r="H38" s="196">
        <f t="shared" ref="H38" si="220">TRUNC(H37*$B37,2)</f>
        <v>0</v>
      </c>
      <c r="I38" s="196">
        <f t="shared" ref="I38" si="221">TRUNC(I37*$B37,2)</f>
        <v>0</v>
      </c>
      <c r="J38" s="196">
        <f t="shared" ref="J38" si="222">TRUNC(J37*$B37,2)</f>
        <v>0</v>
      </c>
      <c r="K38" s="196">
        <f t="shared" ref="K38" si="223">TRUNC(K37*$B37,2)</f>
        <v>24048.75</v>
      </c>
      <c r="L38" s="196">
        <f t="shared" ref="L38" si="224">TRUNC(L37*$B37,2)</f>
        <v>36073.129999999997</v>
      </c>
      <c r="M38" s="196">
        <f t="shared" ref="M38" si="225">TRUNC(M37*$B37,2)</f>
        <v>0</v>
      </c>
      <c r="N38" s="196">
        <f t="shared" ref="N38" si="226">TRUNC(N37*$B37,2)</f>
        <v>24048.75</v>
      </c>
      <c r="O38" s="196">
        <f t="shared" ref="O38" si="227">TRUNC(O37*$B37,2)</f>
        <v>28858.5</v>
      </c>
      <c r="P38" s="196">
        <f t="shared" ref="P38" si="228">TRUNC(P37*$B37,2)</f>
        <v>0</v>
      </c>
      <c r="Q38" s="196">
        <f t="shared" ref="Q38" si="229">TRUNC(Q37*$B37,2)</f>
        <v>0</v>
      </c>
      <c r="R38" s="196">
        <f t="shared" ref="R38" si="230">TRUNC(R37*$B37,2)</f>
        <v>55312.14</v>
      </c>
      <c r="S38" s="196">
        <f t="shared" ref="S38" si="231">TRUNC(S37*$B37,2)</f>
        <v>45692.63</v>
      </c>
      <c r="T38" s="196">
        <f t="shared" ref="T38" si="232">TRUNC(T37*$B37,2)</f>
        <v>0</v>
      </c>
      <c r="U38" s="196">
        <f t="shared" ref="U38" si="233">TRUNC(U37*$B37,2)</f>
        <v>12024.37</v>
      </c>
      <c r="V38" s="196">
        <f t="shared" ref="V38" si="234">TRUNC(V37*$B37,2)</f>
        <v>14429.25</v>
      </c>
    </row>
    <row r="39" spans="1:22" x14ac:dyDescent="0.25">
      <c r="A39" s="358" t="s">
        <v>64</v>
      </c>
      <c r="B39" s="359">
        <f>Somatório!E26</f>
        <v>62180.47</v>
      </c>
      <c r="C39" s="360" t="s">
        <v>83</v>
      </c>
      <c r="D39" s="195"/>
      <c r="E39" s="195"/>
      <c r="F39" s="195"/>
      <c r="G39" s="195"/>
      <c r="H39" s="195"/>
      <c r="I39" s="195"/>
      <c r="J39" s="194">
        <v>0.02</v>
      </c>
      <c r="K39" s="194">
        <v>0.02</v>
      </c>
      <c r="L39" s="195"/>
      <c r="M39" s="195"/>
      <c r="N39" s="195"/>
      <c r="O39" s="194">
        <v>0.17</v>
      </c>
      <c r="P39" s="195"/>
      <c r="Q39" s="195"/>
      <c r="R39" s="195"/>
      <c r="S39" s="194">
        <v>0.79</v>
      </c>
      <c r="T39" s="195"/>
      <c r="U39" s="195"/>
      <c r="V39" s="195"/>
    </row>
    <row r="40" spans="1:22" x14ac:dyDescent="0.25">
      <c r="A40" s="358" t="s">
        <v>64</v>
      </c>
      <c r="B40" s="359"/>
      <c r="C40" s="360" t="s">
        <v>83</v>
      </c>
      <c r="D40" s="196">
        <f>TRUNC(D39*$B39,2)</f>
        <v>0</v>
      </c>
      <c r="E40" s="196">
        <f t="shared" ref="E40" si="235">TRUNC(E39*$B39,2)</f>
        <v>0</v>
      </c>
      <c r="F40" s="196">
        <f t="shared" ref="F40" si="236">TRUNC(F39*$B39,2)</f>
        <v>0</v>
      </c>
      <c r="G40" s="196">
        <f t="shared" ref="G40" si="237">TRUNC(G39*$B39,2)</f>
        <v>0</v>
      </c>
      <c r="H40" s="196">
        <f t="shared" ref="H40" si="238">TRUNC(H39*$B39,2)</f>
        <v>0</v>
      </c>
      <c r="I40" s="196">
        <f t="shared" ref="I40" si="239">TRUNC(I39*$B39,2)</f>
        <v>0</v>
      </c>
      <c r="J40" s="196">
        <f t="shared" ref="J40" si="240">TRUNC(J39*$B39,2)</f>
        <v>1243.5999999999999</v>
      </c>
      <c r="K40" s="196">
        <f t="shared" ref="K40" si="241">TRUNC(K39*$B39,2)</f>
        <v>1243.5999999999999</v>
      </c>
      <c r="L40" s="196">
        <f t="shared" ref="L40" si="242">TRUNC(L39*$B39,2)</f>
        <v>0</v>
      </c>
      <c r="M40" s="196">
        <f t="shared" ref="M40" si="243">TRUNC(M39*$B39,2)</f>
        <v>0</v>
      </c>
      <c r="N40" s="196">
        <f t="shared" ref="N40" si="244">TRUNC(N39*$B39,2)</f>
        <v>0</v>
      </c>
      <c r="O40" s="196">
        <f t="shared" ref="O40" si="245">TRUNC(O39*$B39,2)</f>
        <v>10570.67</v>
      </c>
      <c r="P40" s="196">
        <f t="shared" ref="P40" si="246">TRUNC(P39*$B39,2)</f>
        <v>0</v>
      </c>
      <c r="Q40" s="196">
        <f t="shared" ref="Q40" si="247">TRUNC(Q39*$B39,2)</f>
        <v>0</v>
      </c>
      <c r="R40" s="196">
        <f t="shared" ref="R40" si="248">TRUNC(R39*$B39,2)</f>
        <v>0</v>
      </c>
      <c r="S40" s="196">
        <f t="shared" ref="S40" si="249">TRUNC(S39*$B39,2)</f>
        <v>49122.57</v>
      </c>
      <c r="T40" s="196">
        <f t="shared" ref="T40" si="250">TRUNC(T39*$B39,2)</f>
        <v>0</v>
      </c>
      <c r="U40" s="196">
        <f t="shared" ref="U40" si="251">TRUNC(U39*$B39,2)</f>
        <v>0</v>
      </c>
      <c r="V40" s="196">
        <f t="shared" ref="V40" si="252">TRUNC(V39*$B39,2)</f>
        <v>0</v>
      </c>
    </row>
    <row r="41" spans="1:22" x14ac:dyDescent="0.25">
      <c r="A41" s="358" t="s">
        <v>66</v>
      </c>
      <c r="B41" s="359">
        <f>Somatório!E27</f>
        <v>182440.3</v>
      </c>
      <c r="C41" s="360" t="s">
        <v>83</v>
      </c>
      <c r="D41" s="195"/>
      <c r="E41" s="195"/>
      <c r="F41" s="195"/>
      <c r="G41" s="195"/>
      <c r="H41" s="194">
        <v>0.1</v>
      </c>
      <c r="I41" s="194">
        <v>0.1</v>
      </c>
      <c r="J41" s="194">
        <v>0.1</v>
      </c>
      <c r="K41" s="194">
        <v>0.1</v>
      </c>
      <c r="L41" s="195"/>
      <c r="M41" s="195"/>
      <c r="N41" s="194">
        <v>0.04</v>
      </c>
      <c r="O41" s="194">
        <v>0.06</v>
      </c>
      <c r="P41" s="195"/>
      <c r="Q41" s="195"/>
      <c r="R41" s="194">
        <v>0.25</v>
      </c>
      <c r="S41" s="195"/>
      <c r="T41" s="195"/>
      <c r="U41" s="194">
        <v>0.1</v>
      </c>
      <c r="V41" s="194">
        <v>0.15</v>
      </c>
    </row>
    <row r="42" spans="1:22" x14ac:dyDescent="0.25">
      <c r="A42" s="358" t="s">
        <v>66</v>
      </c>
      <c r="B42" s="359"/>
      <c r="C42" s="360" t="s">
        <v>83</v>
      </c>
      <c r="D42" s="196">
        <f>TRUNC(D41*$B41,2)</f>
        <v>0</v>
      </c>
      <c r="E42" s="196">
        <f t="shared" ref="E42" si="253">TRUNC(E41*$B41,2)</f>
        <v>0</v>
      </c>
      <c r="F42" s="196">
        <f t="shared" ref="F42" si="254">TRUNC(F41*$B41,2)</f>
        <v>0</v>
      </c>
      <c r="G42" s="196">
        <f t="shared" ref="G42" si="255">TRUNC(G41*$B41,2)</f>
        <v>0</v>
      </c>
      <c r="H42" s="196">
        <f t="shared" ref="H42" si="256">TRUNC(H41*$B41,2)</f>
        <v>18244.03</v>
      </c>
      <c r="I42" s="196">
        <f t="shared" ref="I42" si="257">TRUNC(I41*$B41,2)</f>
        <v>18244.03</v>
      </c>
      <c r="J42" s="196">
        <f t="shared" ref="J42" si="258">TRUNC(J41*$B41,2)</f>
        <v>18244.03</v>
      </c>
      <c r="K42" s="196">
        <f t="shared" ref="K42" si="259">TRUNC(K41*$B41,2)</f>
        <v>18244.03</v>
      </c>
      <c r="L42" s="196">
        <f t="shared" ref="L42" si="260">TRUNC(L41*$B41,2)</f>
        <v>0</v>
      </c>
      <c r="M42" s="196">
        <f t="shared" ref="M42" si="261">TRUNC(M41*$B41,2)</f>
        <v>0</v>
      </c>
      <c r="N42" s="196">
        <f t="shared" ref="N42" si="262">TRUNC(N41*$B41,2)</f>
        <v>7297.61</v>
      </c>
      <c r="O42" s="196">
        <f t="shared" ref="O42" si="263">TRUNC(O41*$B41,2)</f>
        <v>10946.41</v>
      </c>
      <c r="P42" s="196">
        <f t="shared" ref="P42" si="264">TRUNC(P41*$B41,2)</f>
        <v>0</v>
      </c>
      <c r="Q42" s="196">
        <f t="shared" ref="Q42" si="265">TRUNC(Q41*$B41,2)</f>
        <v>0</v>
      </c>
      <c r="R42" s="196">
        <f t="shared" ref="R42" si="266">TRUNC(R41*$B41,2)</f>
        <v>45610.07</v>
      </c>
      <c r="S42" s="196">
        <f t="shared" ref="S42" si="267">TRUNC(S41*$B41,2)</f>
        <v>0</v>
      </c>
      <c r="T42" s="196">
        <f t="shared" ref="T42" si="268">TRUNC(T41*$B41,2)</f>
        <v>0</v>
      </c>
      <c r="U42" s="196">
        <f t="shared" ref="U42" si="269">TRUNC(U41*$B41,2)</f>
        <v>18244.03</v>
      </c>
      <c r="V42" s="196">
        <f t="shared" ref="V42" si="270">TRUNC(V41*$B41,2)</f>
        <v>27366.04</v>
      </c>
    </row>
    <row r="43" spans="1:22" x14ac:dyDescent="0.25">
      <c r="A43" s="358" t="s">
        <v>68</v>
      </c>
      <c r="B43" s="359">
        <f>Somatório!E28</f>
        <v>25455.77</v>
      </c>
      <c r="C43" s="360" t="s">
        <v>83</v>
      </c>
      <c r="D43" s="195"/>
      <c r="E43" s="195"/>
      <c r="F43" s="195"/>
      <c r="G43" s="195"/>
      <c r="H43" s="195"/>
      <c r="I43" s="194">
        <v>0.49</v>
      </c>
      <c r="J43" s="195"/>
      <c r="K43" s="195"/>
      <c r="L43" s="195"/>
      <c r="M43" s="195"/>
      <c r="N43" s="194">
        <v>0.18</v>
      </c>
      <c r="O43" s="194">
        <v>0.26</v>
      </c>
      <c r="P43" s="195"/>
      <c r="Q43" s="195"/>
      <c r="R43" s="194">
        <v>0.03</v>
      </c>
      <c r="S43" s="194">
        <v>0.04</v>
      </c>
      <c r="T43" s="195"/>
      <c r="U43" s="195"/>
      <c r="V43" s="195"/>
    </row>
    <row r="44" spans="1:22" x14ac:dyDescent="0.25">
      <c r="A44" s="358" t="s">
        <v>68</v>
      </c>
      <c r="B44" s="359"/>
      <c r="C44" s="360" t="s">
        <v>83</v>
      </c>
      <c r="D44" s="196">
        <f>TRUNC(D43*$B43,2)</f>
        <v>0</v>
      </c>
      <c r="E44" s="196">
        <f t="shared" ref="E44" si="271">TRUNC(E43*$B43,2)</f>
        <v>0</v>
      </c>
      <c r="F44" s="196">
        <f t="shared" ref="F44" si="272">TRUNC(F43*$B43,2)</f>
        <v>0</v>
      </c>
      <c r="G44" s="196">
        <f t="shared" ref="G44" si="273">TRUNC(G43*$B43,2)</f>
        <v>0</v>
      </c>
      <c r="H44" s="196">
        <f t="shared" ref="H44" si="274">TRUNC(H43*$B43,2)</f>
        <v>0</v>
      </c>
      <c r="I44" s="196">
        <f t="shared" ref="I44" si="275">TRUNC(I43*$B43,2)</f>
        <v>12473.32</v>
      </c>
      <c r="J44" s="196">
        <f t="shared" ref="J44" si="276">TRUNC(J43*$B43,2)</f>
        <v>0</v>
      </c>
      <c r="K44" s="196">
        <f t="shared" ref="K44" si="277">TRUNC(K43*$B43,2)</f>
        <v>0</v>
      </c>
      <c r="L44" s="196">
        <f t="shared" ref="L44" si="278">TRUNC(L43*$B43,2)</f>
        <v>0</v>
      </c>
      <c r="M44" s="196">
        <f t="shared" ref="M44" si="279">TRUNC(M43*$B43,2)</f>
        <v>0</v>
      </c>
      <c r="N44" s="196">
        <f t="shared" ref="N44" si="280">TRUNC(N43*$B43,2)</f>
        <v>4582.03</v>
      </c>
      <c r="O44" s="196">
        <f t="shared" ref="O44" si="281">TRUNC(O43*$B43,2)</f>
        <v>6618.5</v>
      </c>
      <c r="P44" s="196">
        <f t="shared" ref="P44" si="282">TRUNC(P43*$B43,2)</f>
        <v>0</v>
      </c>
      <c r="Q44" s="196">
        <f t="shared" ref="Q44" si="283">TRUNC(Q43*$B43,2)</f>
        <v>0</v>
      </c>
      <c r="R44" s="196">
        <f t="shared" ref="R44" si="284">TRUNC(R43*$B43,2)</f>
        <v>763.67</v>
      </c>
      <c r="S44" s="196">
        <f t="shared" ref="S44" si="285">TRUNC(S43*$B43,2)</f>
        <v>1018.23</v>
      </c>
      <c r="T44" s="196">
        <f t="shared" ref="T44" si="286">TRUNC(T43*$B43,2)</f>
        <v>0</v>
      </c>
      <c r="U44" s="196">
        <f t="shared" ref="U44" si="287">TRUNC(U43*$B43,2)</f>
        <v>0</v>
      </c>
      <c r="V44" s="196">
        <f t="shared" ref="V44" si="288">TRUNC(V43*$B43,2)</f>
        <v>0</v>
      </c>
    </row>
    <row r="45" spans="1:22" x14ac:dyDescent="0.25">
      <c r="A45" s="358" t="s">
        <v>70</v>
      </c>
      <c r="B45" s="359">
        <f>Somatório!E29</f>
        <v>503137.98</v>
      </c>
      <c r="C45" s="360" t="s">
        <v>83</v>
      </c>
      <c r="D45" s="195"/>
      <c r="E45" s="195"/>
      <c r="F45" s="195"/>
      <c r="G45" s="194">
        <v>0.04</v>
      </c>
      <c r="H45" s="194">
        <v>0.04</v>
      </c>
      <c r="I45" s="195"/>
      <c r="J45" s="194">
        <v>7.0000000000000007E-2</v>
      </c>
      <c r="K45" s="194">
        <v>7.0000000000000007E-2</v>
      </c>
      <c r="L45" s="194">
        <v>0.05</v>
      </c>
      <c r="M45" s="195"/>
      <c r="N45" s="194">
        <v>7.0000000000000007E-2</v>
      </c>
      <c r="O45" s="194">
        <v>0.11</v>
      </c>
      <c r="P45" s="195"/>
      <c r="Q45" s="195"/>
      <c r="R45" s="194">
        <v>0.12</v>
      </c>
      <c r="S45" s="194">
        <v>0.17</v>
      </c>
      <c r="T45" s="195"/>
      <c r="U45" s="194">
        <v>0.1</v>
      </c>
      <c r="V45" s="194">
        <v>0.16</v>
      </c>
    </row>
    <row r="46" spans="1:22" x14ac:dyDescent="0.25">
      <c r="A46" s="358" t="s">
        <v>70</v>
      </c>
      <c r="B46" s="359"/>
      <c r="C46" s="360" t="s">
        <v>83</v>
      </c>
      <c r="D46" s="196">
        <f>TRUNC(D45*$B45,2)</f>
        <v>0</v>
      </c>
      <c r="E46" s="196">
        <f t="shared" ref="E46" si="289">TRUNC(E45*$B45,2)</f>
        <v>0</v>
      </c>
      <c r="F46" s="196">
        <f t="shared" ref="F46" si="290">TRUNC(F45*$B45,2)</f>
        <v>0</v>
      </c>
      <c r="G46" s="196">
        <f t="shared" ref="G46" si="291">TRUNC(G45*$B45,2)</f>
        <v>20125.509999999998</v>
      </c>
      <c r="H46" s="196">
        <f t="shared" ref="H46" si="292">TRUNC(H45*$B45,2)</f>
        <v>20125.509999999998</v>
      </c>
      <c r="I46" s="196">
        <f t="shared" ref="I46" si="293">TRUNC(I45*$B45,2)</f>
        <v>0</v>
      </c>
      <c r="J46" s="196">
        <f t="shared" ref="J46" si="294">TRUNC(J45*$B45,2)</f>
        <v>35219.65</v>
      </c>
      <c r="K46" s="196">
        <f t="shared" ref="K46" si="295">TRUNC(K45*$B45,2)</f>
        <v>35219.65</v>
      </c>
      <c r="L46" s="196">
        <f t="shared" ref="L46" si="296">TRUNC(L45*$B45,2)</f>
        <v>25156.89</v>
      </c>
      <c r="M46" s="196">
        <f t="shared" ref="M46" si="297">TRUNC(M45*$B45,2)</f>
        <v>0</v>
      </c>
      <c r="N46" s="196">
        <f t="shared" ref="N46" si="298">TRUNC(N45*$B45,2)</f>
        <v>35219.65</v>
      </c>
      <c r="O46" s="196">
        <f t="shared" ref="O46" si="299">TRUNC(O45*$B45,2)</f>
        <v>55345.17</v>
      </c>
      <c r="P46" s="196">
        <f t="shared" ref="P46" si="300">TRUNC(P45*$B45,2)</f>
        <v>0</v>
      </c>
      <c r="Q46" s="196">
        <f t="shared" ref="Q46" si="301">TRUNC(Q45*$B45,2)</f>
        <v>0</v>
      </c>
      <c r="R46" s="196">
        <f t="shared" ref="R46" si="302">TRUNC(R45*$B45,2)</f>
        <v>60376.55</v>
      </c>
      <c r="S46" s="196">
        <f t="shared" ref="S46" si="303">TRUNC(S45*$B45,2)</f>
        <v>85533.45</v>
      </c>
      <c r="T46" s="196">
        <f t="shared" ref="T46" si="304">TRUNC(T45*$B45,2)</f>
        <v>0</v>
      </c>
      <c r="U46" s="196">
        <f t="shared" ref="U46" si="305">TRUNC(U45*$B45,2)</f>
        <v>50313.79</v>
      </c>
      <c r="V46" s="196">
        <f t="shared" ref="V46" si="306">TRUNC(V45*$B45,2)</f>
        <v>80502.070000000007</v>
      </c>
    </row>
    <row r="47" spans="1:22" x14ac:dyDescent="0.25">
      <c r="A47" s="358" t="s">
        <v>72</v>
      </c>
      <c r="B47" s="359">
        <f>Somatório!E30</f>
        <v>35984.120000000003</v>
      </c>
      <c r="C47" s="360" t="s">
        <v>83</v>
      </c>
      <c r="D47" s="195"/>
      <c r="E47" s="195"/>
      <c r="F47" s="195"/>
      <c r="G47" s="195"/>
      <c r="H47" s="195"/>
      <c r="I47" s="195"/>
      <c r="J47" s="195"/>
      <c r="K47" s="194">
        <v>0.09</v>
      </c>
      <c r="L47" s="195"/>
      <c r="M47" s="195"/>
      <c r="N47" s="195"/>
      <c r="O47" s="194">
        <v>0.36</v>
      </c>
      <c r="P47" s="195"/>
      <c r="Q47" s="195"/>
      <c r="R47" s="195"/>
      <c r="S47" s="194">
        <v>0.55000000000000004</v>
      </c>
      <c r="T47" s="195"/>
      <c r="U47" s="195"/>
      <c r="V47" s="195"/>
    </row>
    <row r="48" spans="1:22" x14ac:dyDescent="0.25">
      <c r="A48" s="358" t="s">
        <v>72</v>
      </c>
      <c r="B48" s="359"/>
      <c r="C48" s="360" t="s">
        <v>83</v>
      </c>
      <c r="D48" s="196">
        <f>TRUNC(D47*$B47,2)</f>
        <v>0</v>
      </c>
      <c r="E48" s="196">
        <f t="shared" ref="E48" si="307">TRUNC(E47*$B47,2)</f>
        <v>0</v>
      </c>
      <c r="F48" s="196">
        <f t="shared" ref="F48" si="308">TRUNC(F47*$B47,2)</f>
        <v>0</v>
      </c>
      <c r="G48" s="196">
        <f t="shared" ref="G48" si="309">TRUNC(G47*$B47,2)</f>
        <v>0</v>
      </c>
      <c r="H48" s="196">
        <f t="shared" ref="H48" si="310">TRUNC(H47*$B47,2)</f>
        <v>0</v>
      </c>
      <c r="I48" s="196">
        <f t="shared" ref="I48" si="311">TRUNC(I47*$B47,2)</f>
        <v>0</v>
      </c>
      <c r="J48" s="196">
        <f t="shared" ref="J48" si="312">TRUNC(J47*$B47,2)</f>
        <v>0</v>
      </c>
      <c r="K48" s="196">
        <f t="shared" ref="K48" si="313">TRUNC(K47*$B47,2)</f>
        <v>3238.57</v>
      </c>
      <c r="L48" s="196">
        <f t="shared" ref="L48" si="314">TRUNC(L47*$B47,2)</f>
        <v>0</v>
      </c>
      <c r="M48" s="196">
        <f t="shared" ref="M48" si="315">TRUNC(M47*$B47,2)</f>
        <v>0</v>
      </c>
      <c r="N48" s="196">
        <f t="shared" ref="N48" si="316">TRUNC(N47*$B47,2)</f>
        <v>0</v>
      </c>
      <c r="O48" s="196">
        <f t="shared" ref="O48" si="317">TRUNC(O47*$B47,2)</f>
        <v>12954.28</v>
      </c>
      <c r="P48" s="196">
        <f t="shared" ref="P48" si="318">TRUNC(P47*$B47,2)</f>
        <v>0</v>
      </c>
      <c r="Q48" s="196">
        <f t="shared" ref="Q48" si="319">TRUNC(Q47*$B47,2)</f>
        <v>0</v>
      </c>
      <c r="R48" s="196">
        <f t="shared" ref="R48" si="320">TRUNC(R47*$B47,2)</f>
        <v>0</v>
      </c>
      <c r="S48" s="196">
        <f t="shared" ref="S48" si="321">TRUNC(S47*$B47,2)</f>
        <v>19791.259999999998</v>
      </c>
      <c r="T48" s="196">
        <f t="shared" ref="T48" si="322">TRUNC(T47*$B47,2)</f>
        <v>0</v>
      </c>
      <c r="U48" s="196">
        <f t="shared" ref="U48" si="323">TRUNC(U47*$B47,2)</f>
        <v>0</v>
      </c>
      <c r="V48" s="196">
        <f t="shared" ref="V48" si="324">TRUNC(V47*$B47,2)</f>
        <v>0</v>
      </c>
    </row>
    <row r="49" spans="1:22" x14ac:dyDescent="0.25">
      <c r="A49" s="358" t="s">
        <v>74</v>
      </c>
      <c r="B49" s="359">
        <f>Somatório!E31</f>
        <v>10203.14</v>
      </c>
      <c r="C49" s="360" t="s">
        <v>83</v>
      </c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4">
        <v>1</v>
      </c>
      <c r="P49" s="195"/>
      <c r="Q49" s="195"/>
      <c r="R49" s="195"/>
      <c r="S49" s="195"/>
      <c r="T49" s="195"/>
      <c r="U49" s="195"/>
      <c r="V49" s="195"/>
    </row>
    <row r="50" spans="1:22" x14ac:dyDescent="0.25">
      <c r="A50" s="358" t="s">
        <v>74</v>
      </c>
      <c r="B50" s="359"/>
      <c r="C50" s="360" t="s">
        <v>83</v>
      </c>
      <c r="D50" s="196">
        <f>TRUNC(D49*$B49,2)</f>
        <v>0</v>
      </c>
      <c r="E50" s="196">
        <f t="shared" ref="E50" si="325">TRUNC(E49*$B49,2)</f>
        <v>0</v>
      </c>
      <c r="F50" s="196">
        <f t="shared" ref="F50" si="326">TRUNC(F49*$B49,2)</f>
        <v>0</v>
      </c>
      <c r="G50" s="196">
        <f t="shared" ref="G50" si="327">TRUNC(G49*$B49,2)</f>
        <v>0</v>
      </c>
      <c r="H50" s="196">
        <f t="shared" ref="H50" si="328">TRUNC(H49*$B49,2)</f>
        <v>0</v>
      </c>
      <c r="I50" s="196">
        <f t="shared" ref="I50" si="329">TRUNC(I49*$B49,2)</f>
        <v>0</v>
      </c>
      <c r="J50" s="196">
        <f t="shared" ref="J50" si="330">TRUNC(J49*$B49,2)</f>
        <v>0</v>
      </c>
      <c r="K50" s="196">
        <f t="shared" ref="K50" si="331">TRUNC(K49*$B49,2)</f>
        <v>0</v>
      </c>
      <c r="L50" s="196">
        <f t="shared" ref="L50" si="332">TRUNC(L49*$B49,2)</f>
        <v>0</v>
      </c>
      <c r="M50" s="196">
        <f t="shared" ref="M50" si="333">TRUNC(M49*$B49,2)</f>
        <v>0</v>
      </c>
      <c r="N50" s="196">
        <f t="shared" ref="N50" si="334">TRUNC(N49*$B49,2)</f>
        <v>0</v>
      </c>
      <c r="O50" s="196">
        <f t="shared" ref="O50" si="335">TRUNC(O49*$B49,2)</f>
        <v>10203.14</v>
      </c>
      <c r="P50" s="196">
        <f t="shared" ref="P50" si="336">TRUNC(P49*$B49,2)</f>
        <v>0</v>
      </c>
      <c r="Q50" s="196">
        <f t="shared" ref="Q50" si="337">TRUNC(Q49*$B49,2)</f>
        <v>0</v>
      </c>
      <c r="R50" s="196">
        <f t="shared" ref="R50" si="338">TRUNC(R49*$B49,2)</f>
        <v>0</v>
      </c>
      <c r="S50" s="196">
        <f t="shared" ref="S50" si="339">TRUNC(S49*$B49,2)</f>
        <v>0</v>
      </c>
      <c r="T50" s="196">
        <f t="shared" ref="T50" si="340">TRUNC(T49*$B49,2)</f>
        <v>0</v>
      </c>
      <c r="U50" s="196">
        <f t="shared" ref="U50" si="341">TRUNC(U49*$B49,2)</f>
        <v>0</v>
      </c>
      <c r="V50" s="196">
        <f t="shared" ref="V50" si="342">TRUNC(V49*$B49,2)</f>
        <v>0</v>
      </c>
    </row>
    <row r="51" spans="1:22" x14ac:dyDescent="0.25">
      <c r="A51" s="358" t="s">
        <v>87</v>
      </c>
      <c r="B51" s="359">
        <f>Somatório!E32</f>
        <v>302509.38</v>
      </c>
      <c r="C51" s="360" t="s">
        <v>83</v>
      </c>
      <c r="D51" s="194">
        <v>5.2699999999999997E-2</v>
      </c>
      <c r="E51" s="194">
        <v>5.2699999999999997E-2</v>
      </c>
      <c r="F51" s="194">
        <v>5.2699999999999997E-2</v>
      </c>
      <c r="G51" s="194">
        <v>5.2699999999999997E-2</v>
      </c>
      <c r="H51" s="194">
        <v>5.2699999999999997E-2</v>
      </c>
      <c r="I51" s="194">
        <v>5.2699999999999997E-2</v>
      </c>
      <c r="J51" s="194">
        <v>5.2600000000000001E-2</v>
      </c>
      <c r="K51" s="194">
        <v>5.2600000000000001E-2</v>
      </c>
      <c r="L51" s="194">
        <v>5.2600000000000001E-2</v>
      </c>
      <c r="M51" s="194">
        <v>5.2600000000000001E-2</v>
      </c>
      <c r="N51" s="194">
        <v>5.2600000000000001E-2</v>
      </c>
      <c r="O51" s="194">
        <v>5.2600000000000001E-2</v>
      </c>
      <c r="P51" s="194">
        <v>5.2600000000000001E-2</v>
      </c>
      <c r="Q51" s="194">
        <v>5.2600000000000001E-2</v>
      </c>
      <c r="R51" s="194">
        <v>5.2600000000000001E-2</v>
      </c>
      <c r="S51" s="194">
        <v>5.2600000000000001E-2</v>
      </c>
      <c r="T51" s="194">
        <v>5.2600000000000001E-2</v>
      </c>
      <c r="U51" s="194">
        <v>5.2600000000000001E-2</v>
      </c>
      <c r="V51" s="194">
        <v>5.2600000000000001E-2</v>
      </c>
    </row>
    <row r="52" spans="1:22" x14ac:dyDescent="0.25">
      <c r="A52" s="358" t="s">
        <v>87</v>
      </c>
      <c r="B52" s="359"/>
      <c r="C52" s="360" t="s">
        <v>83</v>
      </c>
      <c r="D52" s="196">
        <f>TRUNC(D51*$B51,2)</f>
        <v>15942.24</v>
      </c>
      <c r="E52" s="196">
        <f t="shared" ref="E52" si="343">TRUNC(E51*$B51,2)</f>
        <v>15942.24</v>
      </c>
      <c r="F52" s="196">
        <f t="shared" ref="F52" si="344">TRUNC(F51*$B51,2)</f>
        <v>15942.24</v>
      </c>
      <c r="G52" s="196">
        <f t="shared" ref="G52" si="345">TRUNC(G51*$B51,2)</f>
        <v>15942.24</v>
      </c>
      <c r="H52" s="196">
        <f t="shared" ref="H52" si="346">TRUNC(H51*$B51,2)</f>
        <v>15942.24</v>
      </c>
      <c r="I52" s="196">
        <f t="shared" ref="I52" si="347">TRUNC(I51*$B51,2)</f>
        <v>15942.24</v>
      </c>
      <c r="J52" s="196">
        <f t="shared" ref="J52" si="348">TRUNC(J51*$B51,2)</f>
        <v>15911.99</v>
      </c>
      <c r="K52" s="196">
        <f t="shared" ref="K52" si="349">TRUNC(K51*$B51,2)</f>
        <v>15911.99</v>
      </c>
      <c r="L52" s="196">
        <f t="shared" ref="L52" si="350">TRUNC(L51*$B51,2)</f>
        <v>15911.99</v>
      </c>
      <c r="M52" s="196">
        <f t="shared" ref="M52" si="351">TRUNC(M51*$B51,2)</f>
        <v>15911.99</v>
      </c>
      <c r="N52" s="196">
        <f t="shared" ref="N52" si="352">TRUNC(N51*$B51,2)</f>
        <v>15911.99</v>
      </c>
      <c r="O52" s="196">
        <f t="shared" ref="O52" si="353">TRUNC(O51*$B51,2)</f>
        <v>15911.99</v>
      </c>
      <c r="P52" s="196">
        <f t="shared" ref="P52" si="354">TRUNC(P51*$B51,2)</f>
        <v>15911.99</v>
      </c>
      <c r="Q52" s="196">
        <f t="shared" ref="Q52" si="355">TRUNC(Q51*$B51,2)</f>
        <v>15911.99</v>
      </c>
      <c r="R52" s="196">
        <f t="shared" ref="R52" si="356">TRUNC(R51*$B51,2)</f>
        <v>15911.99</v>
      </c>
      <c r="S52" s="196">
        <f t="shared" ref="S52" si="357">TRUNC(S51*$B51,2)</f>
        <v>15911.99</v>
      </c>
      <c r="T52" s="196">
        <f t="shared" ref="T52" si="358">TRUNC(T51*$B51,2)</f>
        <v>15911.99</v>
      </c>
      <c r="U52" s="196">
        <f t="shared" ref="U52" si="359">TRUNC(U51*$B51,2)</f>
        <v>15911.99</v>
      </c>
      <c r="V52" s="196">
        <f t="shared" ref="V52" si="360">TRUNC(V51*$B51,2)</f>
        <v>15911.99</v>
      </c>
    </row>
    <row r="53" spans="1:22" x14ac:dyDescent="0.25">
      <c r="A53" s="358" t="s">
        <v>78</v>
      </c>
      <c r="B53" s="359">
        <f>Somatório!E33</f>
        <v>372570.38</v>
      </c>
      <c r="C53" s="360" t="s">
        <v>83</v>
      </c>
      <c r="D53" s="195"/>
      <c r="E53" s="195"/>
      <c r="F53" s="195"/>
      <c r="G53" s="195"/>
      <c r="H53" s="194">
        <v>0.05</v>
      </c>
      <c r="I53" s="194">
        <v>0.05</v>
      </c>
      <c r="J53" s="194">
        <v>0.05</v>
      </c>
      <c r="K53" s="194">
        <v>0.05</v>
      </c>
      <c r="L53" s="194">
        <v>0.05</v>
      </c>
      <c r="M53" s="195"/>
      <c r="N53" s="195"/>
      <c r="O53" s="194">
        <v>0.22</v>
      </c>
      <c r="P53" s="195"/>
      <c r="Q53" s="195"/>
      <c r="R53" s="194">
        <v>7.0000000000000007E-2</v>
      </c>
      <c r="S53" s="194">
        <v>0.11</v>
      </c>
      <c r="T53" s="195"/>
      <c r="U53" s="195"/>
      <c r="V53" s="194">
        <v>0.35</v>
      </c>
    </row>
    <row r="54" spans="1:22" x14ac:dyDescent="0.25">
      <c r="A54" s="358" t="s">
        <v>78</v>
      </c>
      <c r="B54" s="359"/>
      <c r="C54" s="360" t="s">
        <v>83</v>
      </c>
      <c r="D54" s="196">
        <f>TRUNC(D53*$B53,2)</f>
        <v>0</v>
      </c>
      <c r="E54" s="196">
        <f t="shared" ref="E54" si="361">TRUNC(E53*$B53,2)</f>
        <v>0</v>
      </c>
      <c r="F54" s="196">
        <f t="shared" ref="F54" si="362">TRUNC(F53*$B53,2)</f>
        <v>0</v>
      </c>
      <c r="G54" s="196">
        <f t="shared" ref="G54" si="363">TRUNC(G53*$B53,2)</f>
        <v>0</v>
      </c>
      <c r="H54" s="196">
        <f t="shared" ref="H54" si="364">TRUNC(H53*$B53,2)</f>
        <v>18628.509999999998</v>
      </c>
      <c r="I54" s="196">
        <f t="shared" ref="I54" si="365">TRUNC(I53*$B53,2)</f>
        <v>18628.509999999998</v>
      </c>
      <c r="J54" s="196">
        <f t="shared" ref="J54" si="366">TRUNC(J53*$B53,2)</f>
        <v>18628.509999999998</v>
      </c>
      <c r="K54" s="196">
        <f t="shared" ref="K54" si="367">TRUNC(K53*$B53,2)</f>
        <v>18628.509999999998</v>
      </c>
      <c r="L54" s="196">
        <f t="shared" ref="L54" si="368">TRUNC(L53*$B53,2)</f>
        <v>18628.509999999998</v>
      </c>
      <c r="M54" s="196">
        <f t="shared" ref="M54" si="369">TRUNC(M53*$B53,2)</f>
        <v>0</v>
      </c>
      <c r="N54" s="196">
        <f t="shared" ref="N54" si="370">TRUNC(N53*$B53,2)</f>
        <v>0</v>
      </c>
      <c r="O54" s="196">
        <f t="shared" ref="O54" si="371">TRUNC(O53*$B53,2)</f>
        <v>81965.48</v>
      </c>
      <c r="P54" s="196">
        <f t="shared" ref="P54" si="372">TRUNC(P53*$B53,2)</f>
        <v>0</v>
      </c>
      <c r="Q54" s="196">
        <f t="shared" ref="Q54" si="373">TRUNC(Q53*$B53,2)</f>
        <v>0</v>
      </c>
      <c r="R54" s="196">
        <f t="shared" ref="R54" si="374">TRUNC(R53*$B53,2)</f>
        <v>26079.919999999998</v>
      </c>
      <c r="S54" s="196">
        <f t="shared" ref="S54" si="375">TRUNC(S53*$B53,2)</f>
        <v>40982.74</v>
      </c>
      <c r="T54" s="196">
        <f t="shared" ref="T54" si="376">TRUNC(T53*$B53,2)</f>
        <v>0</v>
      </c>
      <c r="U54" s="196">
        <f t="shared" ref="U54" si="377">TRUNC(U53*$B53,2)</f>
        <v>0</v>
      </c>
      <c r="V54" s="196">
        <f t="shared" ref="V54" si="378">TRUNC(V53*$B53,2)</f>
        <v>130399.63</v>
      </c>
    </row>
    <row r="55" spans="1:22" x14ac:dyDescent="0.25">
      <c r="A55" s="358" t="s">
        <v>80</v>
      </c>
      <c r="B55" s="359">
        <f>Somatório!E34</f>
        <v>514671.89</v>
      </c>
      <c r="C55" s="360" t="s">
        <v>83</v>
      </c>
      <c r="D55" s="194">
        <v>0.04</v>
      </c>
      <c r="E55" s="194">
        <v>0.04</v>
      </c>
      <c r="F55" s="194">
        <v>0.04</v>
      </c>
      <c r="G55" s="194">
        <v>0.04</v>
      </c>
      <c r="H55" s="194">
        <v>0.04</v>
      </c>
      <c r="I55" s="194">
        <v>0.04</v>
      </c>
      <c r="J55" s="194">
        <v>0.04</v>
      </c>
      <c r="K55" s="194">
        <v>0.04</v>
      </c>
      <c r="L55" s="194">
        <v>0.05</v>
      </c>
      <c r="M55" s="195"/>
      <c r="N55" s="195"/>
      <c r="O55" s="194">
        <v>0.21</v>
      </c>
      <c r="P55" s="194">
        <v>7.0000000000000007E-2</v>
      </c>
      <c r="Q55" s="194">
        <v>7.0000000000000007E-2</v>
      </c>
      <c r="R55" s="194">
        <v>7.0000000000000007E-2</v>
      </c>
      <c r="S55" s="194">
        <v>7.0000000000000007E-2</v>
      </c>
      <c r="T55" s="195"/>
      <c r="U55" s="195"/>
      <c r="V55" s="194">
        <v>0.14000000000000001</v>
      </c>
    </row>
    <row r="56" spans="1:22" x14ac:dyDescent="0.25">
      <c r="A56" s="358" t="s">
        <v>80</v>
      </c>
      <c r="B56" s="359"/>
      <c r="C56" s="360" t="s">
        <v>83</v>
      </c>
      <c r="D56" s="196">
        <f>TRUNC(D55*$B55,2)</f>
        <v>20586.87</v>
      </c>
      <c r="E56" s="196">
        <f t="shared" ref="E56" si="379">TRUNC(E55*$B55,2)</f>
        <v>20586.87</v>
      </c>
      <c r="F56" s="196">
        <f t="shared" ref="F56" si="380">TRUNC(F55*$B55,2)</f>
        <v>20586.87</v>
      </c>
      <c r="G56" s="196">
        <f t="shared" ref="G56" si="381">TRUNC(G55*$B55,2)</f>
        <v>20586.87</v>
      </c>
      <c r="H56" s="196">
        <f t="shared" ref="H56" si="382">TRUNC(H55*$B55,2)</f>
        <v>20586.87</v>
      </c>
      <c r="I56" s="196">
        <f t="shared" ref="I56" si="383">TRUNC(I55*$B55,2)</f>
        <v>20586.87</v>
      </c>
      <c r="J56" s="196">
        <f t="shared" ref="J56" si="384">TRUNC(J55*$B55,2)</f>
        <v>20586.87</v>
      </c>
      <c r="K56" s="196">
        <f t="shared" ref="K56" si="385">TRUNC(K55*$B55,2)</f>
        <v>20586.87</v>
      </c>
      <c r="L56" s="196">
        <f t="shared" ref="L56" si="386">TRUNC(L55*$B55,2)</f>
        <v>25733.59</v>
      </c>
      <c r="M56" s="196">
        <f t="shared" ref="M56" si="387">TRUNC(M55*$B55,2)</f>
        <v>0</v>
      </c>
      <c r="N56" s="196">
        <f t="shared" ref="N56" si="388">TRUNC(N55*$B55,2)</f>
        <v>0</v>
      </c>
      <c r="O56" s="196">
        <f t="shared" ref="O56" si="389">TRUNC(O55*$B55,2)</f>
        <v>108081.09</v>
      </c>
      <c r="P56" s="196">
        <f t="shared" ref="P56" si="390">TRUNC(P55*$B55,2)</f>
        <v>36027.03</v>
      </c>
      <c r="Q56" s="196">
        <f t="shared" ref="Q56" si="391">TRUNC(Q55*$B55,2)</f>
        <v>36027.03</v>
      </c>
      <c r="R56" s="196">
        <f t="shared" ref="R56" si="392">TRUNC(R55*$B55,2)</f>
        <v>36027.03</v>
      </c>
      <c r="S56" s="196">
        <f t="shared" ref="S56" si="393">TRUNC(S55*$B55,2)</f>
        <v>36027.03</v>
      </c>
      <c r="T56" s="196">
        <f t="shared" ref="T56" si="394">TRUNC(T55*$B55,2)</f>
        <v>0</v>
      </c>
      <c r="U56" s="196">
        <f t="shared" ref="U56" si="395">TRUNC(U55*$B55,2)</f>
        <v>0</v>
      </c>
      <c r="V56" s="196">
        <f t="shared" ref="V56" si="396">TRUNC(V55*$B55,2)</f>
        <v>72054.06</v>
      </c>
    </row>
    <row r="57" spans="1:22" s="12" customFormat="1" x14ac:dyDescent="0.25">
      <c r="A57" s="361"/>
      <c r="B57" s="361"/>
      <c r="C57" s="9" t="s">
        <v>88</v>
      </c>
      <c r="D57" s="197">
        <f>D58/$B$10</f>
        <v>4.023146596366238E-2</v>
      </c>
      <c r="E57" s="197">
        <f>E58/$B$10</f>
        <v>7.9256599260531885E-2</v>
      </c>
      <c r="F57" s="197">
        <f t="shared" ref="F57:V57" si="397">F58/$B$10</f>
        <v>7.3548544352600567E-2</v>
      </c>
      <c r="G57" s="197">
        <f t="shared" si="397"/>
        <v>5.8982096711565929E-2</v>
      </c>
      <c r="H57" s="197">
        <f t="shared" si="397"/>
        <v>7.8218078187026127E-2</v>
      </c>
      <c r="I57" s="197">
        <f t="shared" si="397"/>
        <v>0.10201424600751108</v>
      </c>
      <c r="J57" s="197">
        <f t="shared" si="397"/>
        <v>6.146985970350554E-2</v>
      </c>
      <c r="K57" s="197">
        <f t="shared" si="397"/>
        <v>5.8122037973597052E-2</v>
      </c>
      <c r="L57" s="197">
        <f t="shared" si="397"/>
        <v>2.4053344231747761E-2</v>
      </c>
      <c r="M57" s="197">
        <f t="shared" si="397"/>
        <v>2.7008580270582748E-2</v>
      </c>
      <c r="N57" s="197">
        <f t="shared" si="397"/>
        <v>3.4196986148124983E-2</v>
      </c>
      <c r="O57" s="197">
        <f t="shared" si="397"/>
        <v>7.8346574999501123E-2</v>
      </c>
      <c r="P57" s="197">
        <f t="shared" si="397"/>
        <v>3.0037264960067644E-2</v>
      </c>
      <c r="Q57" s="197">
        <f t="shared" si="397"/>
        <v>2.7846734132675435E-2</v>
      </c>
      <c r="R57" s="197">
        <f t="shared" si="397"/>
        <v>6.6000155572772098E-2</v>
      </c>
      <c r="S57" s="197">
        <f t="shared" si="397"/>
        <v>6.2577472037816662E-2</v>
      </c>
      <c r="T57" s="197">
        <f t="shared" si="397"/>
        <v>9.3527392988730969E-3</v>
      </c>
      <c r="U57" s="197">
        <f t="shared" si="397"/>
        <v>2.0031208070257069E-2</v>
      </c>
      <c r="V57" s="197">
        <f t="shared" si="397"/>
        <v>6.8706012117580803E-2</v>
      </c>
    </row>
    <row r="58" spans="1:22" s="12" customFormat="1" x14ac:dyDescent="0.25">
      <c r="A58" s="361"/>
      <c r="B58" s="362"/>
      <c r="C58" s="9" t="s">
        <v>89</v>
      </c>
      <c r="D58" s="198">
        <f t="shared" ref="D58:Q58" si="398">D56+D54+D52+D50+D48+D46+D44+D42+D40+D38+D36+D34+D32+D30+D28+D26+D24+D22+D20+D18+D16+D14+D12+0.05</f>
        <v>204694.00999999998</v>
      </c>
      <c r="E58" s="198">
        <f t="shared" si="398"/>
        <v>403250.31</v>
      </c>
      <c r="F58" s="198">
        <f t="shared" si="398"/>
        <v>374208.24999999994</v>
      </c>
      <c r="G58" s="198">
        <f t="shared" si="398"/>
        <v>300095.49999999994</v>
      </c>
      <c r="H58" s="198">
        <f t="shared" si="398"/>
        <v>397966.40999999992</v>
      </c>
      <c r="I58" s="198">
        <f t="shared" si="398"/>
        <v>519039.12999999989</v>
      </c>
      <c r="J58" s="198">
        <f t="shared" si="398"/>
        <v>312753.00999999995</v>
      </c>
      <c r="K58" s="198">
        <f t="shared" si="398"/>
        <v>295719.59999999998</v>
      </c>
      <c r="L58" s="198">
        <f t="shared" si="398"/>
        <v>122381.20999999999</v>
      </c>
      <c r="M58" s="198">
        <f t="shared" si="398"/>
        <v>137417.18</v>
      </c>
      <c r="N58" s="198">
        <f t="shared" si="398"/>
        <v>173991.12999999998</v>
      </c>
      <c r="O58" s="198">
        <f t="shared" si="398"/>
        <v>398620.19</v>
      </c>
      <c r="P58" s="198">
        <f t="shared" si="398"/>
        <v>152826.84999999998</v>
      </c>
      <c r="Q58" s="198">
        <f t="shared" si="398"/>
        <v>141681.62999999998</v>
      </c>
      <c r="R58" s="198">
        <f>R56+R54+R52+R50+R48+R46+R44+R42+R40+R38+R36+R34+R32+R30+R28+R26+R24+R22+R20+R18+R16+R14+R12+0.06</f>
        <v>335802.73999999993</v>
      </c>
      <c r="S58" s="198">
        <f>S56+S54+S52+S50+S48+S46+S44+S42+S40+S38+S36+S34+S32+S30+S28+S26+S24+S22+S20+S18+S16+S14+S12+0.06</f>
        <v>318388.44</v>
      </c>
      <c r="T58" s="198">
        <f>T56+T54+T52+T50+T48+T46+T44+T42+T40+T38+T36+T34+T32+T30+T28+T26+T24+T22+T20+T18+T16+T14+T12+0.06</f>
        <v>47585.88</v>
      </c>
      <c r="U58" s="198">
        <f>U56+U54+U52+U50+U48+U46+U44+U42+U40+U38+U36+U34+U32+U30+U28+U26+U24+U22+U20+U18+U16+U14+U12+0.06</f>
        <v>101916.95</v>
      </c>
      <c r="V58" s="198">
        <f>V56+V54+V52+V50+V48+V46+V44+V42+V40+V38+V36+V34+V32+V30+V28+V26+V24+V22+V20+V18+V16+V14+V12+0.06</f>
        <v>349569.89</v>
      </c>
    </row>
    <row r="59" spans="1:22" s="12" customFormat="1" x14ac:dyDescent="0.25">
      <c r="A59" s="361"/>
      <c r="B59" s="362"/>
      <c r="C59" s="9" t="s">
        <v>90</v>
      </c>
      <c r="D59" s="197">
        <f>D57</f>
        <v>4.023146596366238E-2</v>
      </c>
      <c r="E59" s="197">
        <f>E57+D59</f>
        <v>0.11948806522419426</v>
      </c>
      <c r="F59" s="197">
        <f t="shared" ref="F59:V59" si="399">F57+E59</f>
        <v>0.19303660957679483</v>
      </c>
      <c r="G59" s="197">
        <f t="shared" si="399"/>
        <v>0.25201870628836076</v>
      </c>
      <c r="H59" s="197">
        <f t="shared" si="399"/>
        <v>0.3302367844753869</v>
      </c>
      <c r="I59" s="197">
        <f t="shared" si="399"/>
        <v>0.43225103048289798</v>
      </c>
      <c r="J59" s="197">
        <f t="shared" si="399"/>
        <v>0.49372089018640353</v>
      </c>
      <c r="K59" s="197">
        <f t="shared" si="399"/>
        <v>0.55184292816000058</v>
      </c>
      <c r="L59" s="197">
        <f t="shared" si="399"/>
        <v>0.57589627239174834</v>
      </c>
      <c r="M59" s="197">
        <f t="shared" si="399"/>
        <v>0.60290485266233107</v>
      </c>
      <c r="N59" s="197">
        <f t="shared" si="399"/>
        <v>0.63710183881045601</v>
      </c>
      <c r="O59" s="197">
        <f t="shared" si="399"/>
        <v>0.71544841380995716</v>
      </c>
      <c r="P59" s="197">
        <f t="shared" si="399"/>
        <v>0.74548567877002481</v>
      </c>
      <c r="Q59" s="197">
        <f t="shared" si="399"/>
        <v>0.77333241290270027</v>
      </c>
      <c r="R59" s="197">
        <f t="shared" si="399"/>
        <v>0.83933256847547233</v>
      </c>
      <c r="S59" s="197">
        <f t="shared" si="399"/>
        <v>0.90191004051328894</v>
      </c>
      <c r="T59" s="197">
        <f t="shared" si="399"/>
        <v>0.91126277981216208</v>
      </c>
      <c r="U59" s="197">
        <f t="shared" si="399"/>
        <v>0.93129398788241913</v>
      </c>
      <c r="V59" s="197">
        <f t="shared" si="399"/>
        <v>0.99999999999999989</v>
      </c>
    </row>
    <row r="60" spans="1:22" s="12" customFormat="1" x14ac:dyDescent="0.25">
      <c r="A60" s="361"/>
      <c r="B60" s="362"/>
      <c r="C60" s="9" t="s">
        <v>91</v>
      </c>
      <c r="D60" s="198">
        <f>D58</f>
        <v>204694.00999999998</v>
      </c>
      <c r="E60" s="198">
        <f>E58+D60</f>
        <v>607944.31999999995</v>
      </c>
      <c r="F60" s="198">
        <f t="shared" ref="F60:V60" si="400">F58+E60</f>
        <v>982152.56999999983</v>
      </c>
      <c r="G60" s="198">
        <f t="shared" si="400"/>
        <v>1282248.0699999998</v>
      </c>
      <c r="H60" s="198">
        <f t="shared" si="400"/>
        <v>1680214.4799999997</v>
      </c>
      <c r="I60" s="198">
        <f t="shared" si="400"/>
        <v>2199253.6099999994</v>
      </c>
      <c r="J60" s="198">
        <f t="shared" si="400"/>
        <v>2512006.6199999992</v>
      </c>
      <c r="K60" s="198">
        <f t="shared" si="400"/>
        <v>2807726.2199999993</v>
      </c>
      <c r="L60" s="198">
        <f t="shared" si="400"/>
        <v>2930107.4299999992</v>
      </c>
      <c r="M60" s="198">
        <f t="shared" si="400"/>
        <v>3067524.6099999994</v>
      </c>
      <c r="N60" s="198">
        <f t="shared" si="400"/>
        <v>3241515.7399999993</v>
      </c>
      <c r="O60" s="198">
        <f t="shared" si="400"/>
        <v>3640135.9299999992</v>
      </c>
      <c r="P60" s="198">
        <f t="shared" si="400"/>
        <v>3792962.7799999993</v>
      </c>
      <c r="Q60" s="198">
        <f t="shared" si="400"/>
        <v>3934644.4099999992</v>
      </c>
      <c r="R60" s="198">
        <f t="shared" si="400"/>
        <v>4270447.1499999994</v>
      </c>
      <c r="S60" s="198">
        <f t="shared" si="400"/>
        <v>4588835.59</v>
      </c>
      <c r="T60" s="198">
        <f t="shared" si="400"/>
        <v>4636421.47</v>
      </c>
      <c r="U60" s="198">
        <f t="shared" si="400"/>
        <v>4738338.42</v>
      </c>
      <c r="V60" s="198">
        <f t="shared" si="400"/>
        <v>5087908.3099999996</v>
      </c>
    </row>
    <row r="63" spans="1:22" s="12" customFormat="1" x14ac:dyDescent="0.25">
      <c r="A63" s="361"/>
      <c r="B63" s="361"/>
      <c r="C63" s="9" t="s">
        <v>88</v>
      </c>
      <c r="D63" s="197">
        <v>4.02E-2</v>
      </c>
      <c r="E63" s="197">
        <v>7.9299999999999995E-2</v>
      </c>
      <c r="F63" s="197">
        <v>7.3499999999999996E-2</v>
      </c>
      <c r="G63" s="197">
        <v>5.8999999999999997E-2</v>
      </c>
      <c r="H63" s="197">
        <v>7.8200000000000006E-2</v>
      </c>
      <c r="I63" s="197">
        <v>0.10199999999999999</v>
      </c>
      <c r="J63" s="197">
        <v>6.1499999999999999E-2</v>
      </c>
      <c r="K63" s="197">
        <v>5.8099999999999999E-2</v>
      </c>
      <c r="L63" s="197">
        <v>2.41E-2</v>
      </c>
      <c r="M63" s="197">
        <v>2.7E-2</v>
      </c>
      <c r="N63" s="197">
        <v>3.4200000000000001E-2</v>
      </c>
      <c r="O63" s="197">
        <v>7.8299999999999995E-2</v>
      </c>
      <c r="P63" s="197">
        <v>0.03</v>
      </c>
      <c r="Q63" s="197">
        <v>2.7799999999999998E-2</v>
      </c>
      <c r="R63" s="197">
        <v>6.6000000000000003E-2</v>
      </c>
      <c r="S63" s="197">
        <v>6.2600000000000003E-2</v>
      </c>
      <c r="T63" s="197">
        <v>9.4000000000000004E-3</v>
      </c>
      <c r="U63" s="197">
        <v>0.02</v>
      </c>
      <c r="V63" s="197">
        <v>6.88E-2</v>
      </c>
    </row>
    <row r="64" spans="1:22" s="12" customFormat="1" x14ac:dyDescent="0.25">
      <c r="A64" s="361"/>
      <c r="B64" s="362"/>
      <c r="C64" s="9" t="s">
        <v>89</v>
      </c>
      <c r="D64" s="198">
        <v>244913.95</v>
      </c>
      <c r="E64" s="198">
        <v>482484.25</v>
      </c>
      <c r="F64" s="198">
        <v>447735.79</v>
      </c>
      <c r="G64" s="198">
        <v>359060.74</v>
      </c>
      <c r="H64" s="198">
        <v>476162.14</v>
      </c>
      <c r="I64" s="198">
        <v>621024.25</v>
      </c>
      <c r="J64" s="198">
        <v>374205.28</v>
      </c>
      <c r="K64" s="198">
        <v>353825.02</v>
      </c>
      <c r="L64" s="198">
        <v>146427.66</v>
      </c>
      <c r="M64" s="198">
        <v>164418.01999999999</v>
      </c>
      <c r="N64" s="198">
        <v>208178.37</v>
      </c>
      <c r="O64" s="198">
        <v>476944.43</v>
      </c>
      <c r="P64" s="198">
        <v>182855.51</v>
      </c>
      <c r="Q64" s="198">
        <v>169520.38</v>
      </c>
      <c r="R64" s="198">
        <v>401784.02</v>
      </c>
      <c r="S64" s="198">
        <v>380948.03</v>
      </c>
      <c r="T64" s="198">
        <v>56935.91</v>
      </c>
      <c r="U64" s="198">
        <v>121942.39</v>
      </c>
      <c r="V64" s="198">
        <v>418256.24</v>
      </c>
    </row>
    <row r="65" spans="1:22" s="12" customFormat="1" x14ac:dyDescent="0.25">
      <c r="A65" s="361"/>
      <c r="B65" s="362"/>
      <c r="C65" s="9" t="s">
        <v>90</v>
      </c>
      <c r="D65" s="197">
        <v>4.02E-2</v>
      </c>
      <c r="E65" s="197">
        <v>0.1195</v>
      </c>
      <c r="F65" s="197">
        <v>0.193</v>
      </c>
      <c r="G65" s="197">
        <v>0.252</v>
      </c>
      <c r="H65" s="197">
        <v>0.33019999999999999</v>
      </c>
      <c r="I65" s="197">
        <v>0.43219999999999997</v>
      </c>
      <c r="J65" s="197">
        <v>0.49370000000000003</v>
      </c>
      <c r="K65" s="197">
        <v>0.55179999999999996</v>
      </c>
      <c r="L65" s="197">
        <v>0.57589999999999997</v>
      </c>
      <c r="M65" s="197">
        <v>0.60289999999999999</v>
      </c>
      <c r="N65" s="197">
        <v>0.6371</v>
      </c>
      <c r="O65" s="197">
        <v>0.71540000000000004</v>
      </c>
      <c r="P65" s="197">
        <v>0.74539999999999995</v>
      </c>
      <c r="Q65" s="197">
        <v>0.7732</v>
      </c>
      <c r="R65" s="197">
        <v>0.83919999999999995</v>
      </c>
      <c r="S65" s="197">
        <v>0.90180000000000005</v>
      </c>
      <c r="T65" s="197">
        <v>0.91120000000000001</v>
      </c>
      <c r="U65" s="197">
        <v>0.93120000000000003</v>
      </c>
      <c r="V65" s="197">
        <v>1</v>
      </c>
    </row>
    <row r="66" spans="1:22" s="12" customFormat="1" x14ac:dyDescent="0.25">
      <c r="A66" s="361"/>
      <c r="B66" s="362"/>
      <c r="C66" s="9" t="s">
        <v>91</v>
      </c>
      <c r="D66" s="198">
        <v>244913.95</v>
      </c>
      <c r="E66" s="198">
        <v>727398.2</v>
      </c>
      <c r="F66" s="198">
        <v>1175133.99</v>
      </c>
      <c r="G66" s="198">
        <v>1534194.73</v>
      </c>
      <c r="H66" s="198">
        <v>2010356.87</v>
      </c>
      <c r="I66" s="198">
        <v>2631381.12</v>
      </c>
      <c r="J66" s="198">
        <v>3005586.4</v>
      </c>
      <c r="K66" s="198">
        <v>3359411.42</v>
      </c>
      <c r="L66" s="198">
        <v>3505839.08</v>
      </c>
      <c r="M66" s="198">
        <v>3670257.1</v>
      </c>
      <c r="N66" s="198">
        <v>3878435.47</v>
      </c>
      <c r="O66" s="198">
        <v>4355379.9000000004</v>
      </c>
      <c r="P66" s="198">
        <v>4538235.41</v>
      </c>
      <c r="Q66" s="198">
        <v>4707755.79</v>
      </c>
      <c r="R66" s="198">
        <v>5109539.8099999996</v>
      </c>
      <c r="S66" s="198">
        <v>5490487.8399999999</v>
      </c>
      <c r="T66" s="198">
        <v>5547423.75</v>
      </c>
      <c r="U66" s="198">
        <v>5669366.1399999997</v>
      </c>
      <c r="V66" s="198">
        <v>6087622.3799999999</v>
      </c>
    </row>
  </sheetData>
  <mergeCells count="73">
    <mergeCell ref="A63:B66"/>
    <mergeCell ref="A8:V8"/>
    <mergeCell ref="A55:A56"/>
    <mergeCell ref="B55:B56"/>
    <mergeCell ref="C55:C56"/>
    <mergeCell ref="A57:B60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9:A10"/>
    <mergeCell ref="A11:A12"/>
    <mergeCell ref="B11:B12"/>
    <mergeCell ref="C11:C12"/>
    <mergeCell ref="A13:A14"/>
    <mergeCell ref="B13:B14"/>
    <mergeCell ref="C13:C14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46" fitToHeight="0" orientation="landscape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3075" r:id="rId4">
          <objectPr defaultSize="0" autoPict="0" r:id="rId5">
            <anchor moveWithCells="1" sizeWithCells="1">
              <from>
                <xdr:col>21</xdr:col>
                <xdr:colOff>259080</xdr:colOff>
                <xdr:row>0</xdr:row>
                <xdr:rowOff>76200</xdr:rowOff>
              </from>
              <to>
                <xdr:col>21</xdr:col>
                <xdr:colOff>723900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307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view="pageBreakPreview" zoomScaleNormal="100" zoomScaleSheetLayoutView="100" workbookViewId="0">
      <selection activeCell="B31" sqref="B31"/>
    </sheetView>
  </sheetViews>
  <sheetFormatPr defaultRowHeight="12" x14ac:dyDescent="0.25"/>
  <cols>
    <col min="1" max="1" width="8.6640625" style="1" customWidth="1"/>
    <col min="2" max="2" width="46.33203125" style="1" customWidth="1"/>
    <col min="3" max="3" width="15.6640625" style="1" customWidth="1"/>
    <col min="4" max="4" width="11.33203125" style="1" customWidth="1"/>
    <col min="5" max="5" width="8.88671875" style="1"/>
    <col min="6" max="6" width="15.6640625" style="1" customWidth="1"/>
    <col min="7" max="7" width="11.33203125" style="1" customWidth="1"/>
    <col min="8" max="16384" width="8.88671875" style="1"/>
  </cols>
  <sheetData>
    <row r="1" spans="1:11" ht="63" customHeight="1" thickBot="1" x14ac:dyDescent="0.35">
      <c r="A1" s="15"/>
      <c r="B1" s="16"/>
      <c r="C1" s="16"/>
      <c r="D1" s="17"/>
      <c r="H1"/>
      <c r="K1" s="18"/>
    </row>
    <row r="2" spans="1:11" ht="12" customHeight="1" x14ac:dyDescent="0.3">
      <c r="A2" s="19" t="s">
        <v>101</v>
      </c>
      <c r="B2" s="20"/>
      <c r="C2" s="27" t="s">
        <v>104</v>
      </c>
      <c r="D2" s="22"/>
      <c r="H2"/>
      <c r="K2" s="18"/>
    </row>
    <row r="3" spans="1:11" ht="12" customHeight="1" thickBot="1" x14ac:dyDescent="0.35">
      <c r="A3" s="23" t="s">
        <v>112</v>
      </c>
      <c r="B3" s="24"/>
      <c r="C3" s="31" t="s">
        <v>32</v>
      </c>
      <c r="D3" s="25"/>
      <c r="H3"/>
      <c r="K3" s="18"/>
    </row>
    <row r="4" spans="1:11" ht="12" customHeight="1" x14ac:dyDescent="0.3">
      <c r="A4" s="27" t="s">
        <v>103</v>
      </c>
      <c r="B4" s="28"/>
      <c r="C4" s="27" t="s">
        <v>106</v>
      </c>
      <c r="D4" s="30"/>
      <c r="H4"/>
      <c r="K4" s="18"/>
    </row>
    <row r="5" spans="1:11" ht="12" customHeight="1" thickBot="1" x14ac:dyDescent="0.35">
      <c r="A5" s="31" t="s">
        <v>31</v>
      </c>
      <c r="B5" s="24"/>
      <c r="C5" s="31" t="s">
        <v>34</v>
      </c>
      <c r="D5" s="25"/>
      <c r="H5"/>
      <c r="K5" s="18"/>
    </row>
    <row r="6" spans="1:11" ht="12" customHeight="1" x14ac:dyDescent="0.3">
      <c r="A6" s="27" t="s">
        <v>105</v>
      </c>
      <c r="B6" s="28"/>
      <c r="C6" s="27" t="s">
        <v>108</v>
      </c>
      <c r="D6" s="30"/>
      <c r="H6"/>
      <c r="K6" s="18"/>
    </row>
    <row r="7" spans="1:11" ht="12" customHeight="1" thickBot="1" x14ac:dyDescent="0.35">
      <c r="A7" s="31" t="s">
        <v>33</v>
      </c>
      <c r="B7" s="24"/>
      <c r="C7" s="33">
        <v>45306</v>
      </c>
      <c r="D7" s="25"/>
      <c r="H7"/>
      <c r="K7" s="18"/>
    </row>
    <row r="8" spans="1:11" ht="15" thickBot="1" x14ac:dyDescent="0.3">
      <c r="A8" s="333" t="s">
        <v>5267</v>
      </c>
      <c r="B8" s="334"/>
      <c r="C8" s="334"/>
      <c r="D8" s="336"/>
      <c r="K8" s="18"/>
    </row>
    <row r="9" spans="1:11" s="170" customFormat="1" x14ac:dyDescent="0.3">
      <c r="A9" s="5" t="s">
        <v>93</v>
      </c>
      <c r="B9" s="5" t="s">
        <v>5264</v>
      </c>
      <c r="C9" s="5" t="s">
        <v>5265</v>
      </c>
      <c r="D9" s="5" t="s">
        <v>5266</v>
      </c>
      <c r="F9" s="5" t="s">
        <v>5265</v>
      </c>
      <c r="G9" s="5" t="s">
        <v>5266</v>
      </c>
    </row>
    <row r="10" spans="1:11" x14ac:dyDescent="0.25">
      <c r="A10" s="2" t="s">
        <v>35</v>
      </c>
      <c r="B10" s="4" t="s">
        <v>36</v>
      </c>
      <c r="C10" s="8">
        <f>Somatório!$E$12</f>
        <v>326724.13</v>
      </c>
      <c r="D10" s="174">
        <f>Somatório!$F$12</f>
        <v>6.4215805414150645E-2</v>
      </c>
      <c r="F10" s="8">
        <v>390921.58</v>
      </c>
      <c r="G10" s="7">
        <v>6.42</v>
      </c>
    </row>
    <row r="11" spans="1:11" x14ac:dyDescent="0.25">
      <c r="A11" s="2" t="s">
        <v>37</v>
      </c>
      <c r="B11" s="4" t="s">
        <v>38</v>
      </c>
      <c r="C11" s="8">
        <f>Somatório!$E$13</f>
        <v>21926.42</v>
      </c>
      <c r="D11" s="174">
        <f>Somatório!$F$13</f>
        <v>4.3095155541433092E-3</v>
      </c>
      <c r="F11" s="8">
        <v>26234.720000000001</v>
      </c>
      <c r="G11" s="7">
        <v>0.43</v>
      </c>
    </row>
    <row r="12" spans="1:11" x14ac:dyDescent="0.25">
      <c r="A12" s="2" t="s">
        <v>39</v>
      </c>
      <c r="B12" s="4" t="s">
        <v>40</v>
      </c>
      <c r="C12" s="8">
        <f>Somatório!$E$14</f>
        <v>50925.09</v>
      </c>
      <c r="D12" s="174">
        <f>Somatório!$F$14</f>
        <v>1.0009042399586797E-2</v>
      </c>
      <c r="F12" s="8">
        <v>60931.28</v>
      </c>
      <c r="G12" s="7">
        <v>1</v>
      </c>
    </row>
    <row r="13" spans="1:11" x14ac:dyDescent="0.25">
      <c r="A13" s="2" t="s">
        <v>41</v>
      </c>
      <c r="B13" s="4" t="s">
        <v>42</v>
      </c>
      <c r="C13" s="8">
        <f>Somatório!$E$15</f>
        <v>146822.15</v>
      </c>
      <c r="D13" s="174">
        <f>Somatório!$F$15</f>
        <v>2.8857074666897842E-2</v>
      </c>
      <c r="F13" s="8">
        <v>175670.98</v>
      </c>
      <c r="G13" s="7">
        <v>2.89</v>
      </c>
    </row>
    <row r="14" spans="1:11" x14ac:dyDescent="0.25">
      <c r="A14" s="2" t="s">
        <v>43</v>
      </c>
      <c r="B14" s="4" t="s">
        <v>44</v>
      </c>
      <c r="C14" s="8">
        <f>Somatório!$E$16</f>
        <v>387543.23</v>
      </c>
      <c r="D14" s="174">
        <f>Somatório!$F$16</f>
        <v>7.6169460294381763E-2</v>
      </c>
      <c r="F14" s="8">
        <v>463690.91</v>
      </c>
      <c r="G14" s="7">
        <v>7.62</v>
      </c>
    </row>
    <row r="15" spans="1:11" x14ac:dyDescent="0.25">
      <c r="A15" s="2" t="s">
        <v>45</v>
      </c>
      <c r="B15" s="4" t="s">
        <v>46</v>
      </c>
      <c r="C15" s="8">
        <f>Somatório!$E$17</f>
        <v>789698.96</v>
      </c>
      <c r="D15" s="174">
        <f>Somatório!$F$17</f>
        <v>0.15521092596104588</v>
      </c>
      <c r="F15" s="8">
        <v>944865.49</v>
      </c>
      <c r="G15" s="7">
        <v>15.52</v>
      </c>
    </row>
    <row r="16" spans="1:11" x14ac:dyDescent="0.25">
      <c r="A16" s="2" t="s">
        <v>47</v>
      </c>
      <c r="B16" s="4" t="s">
        <v>48</v>
      </c>
      <c r="C16" s="8">
        <f>Somatório!$E$18</f>
        <v>298300.93</v>
      </c>
      <c r="D16" s="174">
        <f>Somatório!$F$18</f>
        <v>5.8629383987464194E-2</v>
      </c>
      <c r="F16" s="8">
        <v>356913.55</v>
      </c>
      <c r="G16" s="7">
        <v>5.86</v>
      </c>
    </row>
    <row r="17" spans="1:7" x14ac:dyDescent="0.25">
      <c r="A17" s="2" t="s">
        <v>49</v>
      </c>
      <c r="B17" s="4" t="s">
        <v>50</v>
      </c>
      <c r="C17" s="8">
        <f>Somatório!$E$19</f>
        <v>94888.43</v>
      </c>
      <c r="D17" s="174">
        <f>Somatório!$F$19</f>
        <v>1.8649791666548329E-2</v>
      </c>
      <c r="F17" s="8">
        <v>113532.91</v>
      </c>
      <c r="G17" s="7">
        <v>1.86</v>
      </c>
    </row>
    <row r="18" spans="1:7" x14ac:dyDescent="0.25">
      <c r="A18" s="2" t="s">
        <v>51</v>
      </c>
      <c r="B18" s="4" t="s">
        <v>52</v>
      </c>
      <c r="C18" s="8">
        <f>Somatório!$E$20</f>
        <v>136904.39000000001</v>
      </c>
      <c r="D18" s="174">
        <f>Somatório!$F$20</f>
        <v>2.6907794256221577E-2</v>
      </c>
      <c r="F18" s="8">
        <v>163804.5</v>
      </c>
      <c r="G18" s="7">
        <v>2.69</v>
      </c>
    </row>
    <row r="19" spans="1:7" x14ac:dyDescent="0.25">
      <c r="A19" s="2" t="s">
        <v>53</v>
      </c>
      <c r="B19" s="4" t="s">
        <v>54</v>
      </c>
      <c r="C19" s="8">
        <f>Somatório!$E$21</f>
        <v>26865.48</v>
      </c>
      <c r="D19" s="174">
        <f>Somatório!$F$21</f>
        <v>5.2802602490295272E-3</v>
      </c>
      <c r="F19" s="8">
        <v>32144.23</v>
      </c>
      <c r="G19" s="7">
        <v>0.53</v>
      </c>
    </row>
    <row r="20" spans="1:7" x14ac:dyDescent="0.25">
      <c r="A20" s="2" t="s">
        <v>55</v>
      </c>
      <c r="B20" s="4" t="s">
        <v>56</v>
      </c>
      <c r="C20" s="8">
        <f>Somatório!$E$22</f>
        <v>366231.51</v>
      </c>
      <c r="D20" s="174">
        <f>Somatório!$F$22</f>
        <v>7.198076059668615E-2</v>
      </c>
      <c r="F20" s="8">
        <v>438191.7</v>
      </c>
      <c r="G20" s="7">
        <v>7.2</v>
      </c>
    </row>
    <row r="21" spans="1:7" x14ac:dyDescent="0.25">
      <c r="A21" s="2" t="s">
        <v>57</v>
      </c>
      <c r="B21" s="4" t="s">
        <v>58</v>
      </c>
      <c r="C21" s="8">
        <f>Somatório!$E$23</f>
        <v>189780.4</v>
      </c>
      <c r="D21" s="174">
        <f>Somatório!$F$23</f>
        <v>3.7300279100351948E-2</v>
      </c>
      <c r="F21" s="8">
        <v>227070.02</v>
      </c>
      <c r="G21" s="7">
        <v>3.73</v>
      </c>
    </row>
    <row r="22" spans="1:7" x14ac:dyDescent="0.25">
      <c r="A22" s="2" t="s">
        <v>59</v>
      </c>
      <c r="B22" s="4" t="s">
        <v>60</v>
      </c>
      <c r="C22" s="8">
        <f>Somatório!$E$24</f>
        <v>1656.08</v>
      </c>
      <c r="D22" s="174">
        <f>Somatório!$F$24</f>
        <v>3.2549328704392476E-4</v>
      </c>
      <c r="F22" s="8">
        <v>1981.49</v>
      </c>
      <c r="G22" s="7">
        <v>0.03</v>
      </c>
    </row>
    <row r="23" spans="1:7" x14ac:dyDescent="0.25">
      <c r="A23" s="2" t="s">
        <v>61</v>
      </c>
      <c r="B23" s="4" t="s">
        <v>62</v>
      </c>
      <c r="C23" s="8">
        <f>Somatório!$E$25</f>
        <v>240487.57</v>
      </c>
      <c r="D23" s="174">
        <f>Somatório!$F$25</f>
        <v>4.72664905394099E-2</v>
      </c>
      <c r="F23" s="8">
        <v>287740.55</v>
      </c>
      <c r="G23" s="7">
        <v>4.7300000000000004</v>
      </c>
    </row>
    <row r="24" spans="1:7" x14ac:dyDescent="0.25">
      <c r="A24" s="2" t="s">
        <v>63</v>
      </c>
      <c r="B24" s="4" t="s">
        <v>64</v>
      </c>
      <c r="C24" s="8">
        <f>Somatório!$E$26</f>
        <v>62180.47</v>
      </c>
      <c r="D24" s="174">
        <f>Somatório!$F$26</f>
        <v>1.2221224560550307E-2</v>
      </c>
      <c r="F24" s="8">
        <v>74398.210000000006</v>
      </c>
      <c r="G24" s="7">
        <v>1.22</v>
      </c>
    </row>
    <row r="25" spans="1:7" x14ac:dyDescent="0.25">
      <c r="A25" s="2" t="s">
        <v>65</v>
      </c>
      <c r="B25" s="4" t="s">
        <v>66</v>
      </c>
      <c r="C25" s="8">
        <f>Somatório!$E$27</f>
        <v>182440.3</v>
      </c>
      <c r="D25" s="174">
        <f>Somatório!$F$27</f>
        <v>3.585762338551262E-2</v>
      </c>
      <c r="F25" s="8">
        <v>218287.67</v>
      </c>
      <c r="G25" s="7">
        <v>3.59</v>
      </c>
    </row>
    <row r="26" spans="1:7" x14ac:dyDescent="0.25">
      <c r="A26" s="2" t="s">
        <v>67</v>
      </c>
      <c r="B26" s="4" t="s">
        <v>68</v>
      </c>
      <c r="C26" s="8">
        <f>Somatório!$E$28</f>
        <v>25455.77</v>
      </c>
      <c r="D26" s="174">
        <f>Somatório!$F$28</f>
        <v>5.0031896113316562E-3</v>
      </c>
      <c r="F26" s="8">
        <v>30457.54</v>
      </c>
      <c r="G26" s="7">
        <v>0.5</v>
      </c>
    </row>
    <row r="27" spans="1:7" x14ac:dyDescent="0.25">
      <c r="A27" s="2" t="s">
        <v>69</v>
      </c>
      <c r="B27" s="4" t="s">
        <v>70</v>
      </c>
      <c r="C27" s="8">
        <f>Somatório!$E$29</f>
        <v>503137.98</v>
      </c>
      <c r="D27" s="174">
        <f>Somatório!$F$29</f>
        <v>9.8888963665306306E-2</v>
      </c>
      <c r="F27" s="8">
        <v>601998.67000000004</v>
      </c>
      <c r="G27" s="7">
        <v>9.89</v>
      </c>
    </row>
    <row r="28" spans="1:7" x14ac:dyDescent="0.25">
      <c r="A28" s="2" t="s">
        <v>71</v>
      </c>
      <c r="B28" s="4" t="s">
        <v>72</v>
      </c>
      <c r="C28" s="8">
        <f>Somatório!$E$30</f>
        <v>35984.120000000003</v>
      </c>
      <c r="D28" s="174">
        <f>Somatório!$F$30</f>
        <v>7.0724780808795679E-3</v>
      </c>
      <c r="F28" s="8">
        <v>43054.6</v>
      </c>
      <c r="G28" s="7">
        <v>0.71</v>
      </c>
    </row>
    <row r="29" spans="1:7" x14ac:dyDescent="0.25">
      <c r="A29" s="2" t="s">
        <v>73</v>
      </c>
      <c r="B29" s="4" t="s">
        <v>74</v>
      </c>
      <c r="C29" s="8">
        <f>Somatório!$E$31</f>
        <v>10203.14</v>
      </c>
      <c r="D29" s="174">
        <f>Somatório!$F$31</f>
        <v>2.0053702579400454E-3</v>
      </c>
      <c r="F29" s="8">
        <v>12207.95</v>
      </c>
      <c r="G29" s="7">
        <v>0.2</v>
      </c>
    </row>
    <row r="30" spans="1:7" x14ac:dyDescent="0.25">
      <c r="A30" s="2" t="s">
        <v>75</v>
      </c>
      <c r="B30" s="4" t="s">
        <v>76</v>
      </c>
      <c r="C30" s="8">
        <f>Somatório!$E$32</f>
        <v>302509.38</v>
      </c>
      <c r="D30" s="174">
        <f>Somatório!$F$32</f>
        <v>5.9456531361902633E-2</v>
      </c>
      <c r="F30" s="8">
        <v>361948.9</v>
      </c>
      <c r="G30" s="7">
        <v>5.95</v>
      </c>
    </row>
    <row r="31" spans="1:7" x14ac:dyDescent="0.25">
      <c r="A31" s="2" t="s">
        <v>77</v>
      </c>
      <c r="B31" s="4" t="s">
        <v>78</v>
      </c>
      <c r="C31" s="8">
        <f>Somatório!$E$33</f>
        <v>372570.38</v>
      </c>
      <c r="D31" s="174">
        <f>Somatório!$F$33</f>
        <v>7.3226630139488505E-2</v>
      </c>
      <c r="F31" s="8">
        <v>445776.08</v>
      </c>
      <c r="G31" s="7">
        <v>7.32</v>
      </c>
    </row>
    <row r="32" spans="1:7" x14ac:dyDescent="0.25">
      <c r="A32" s="2" t="s">
        <v>79</v>
      </c>
      <c r="B32" s="4" t="s">
        <v>80</v>
      </c>
      <c r="C32" s="8">
        <f>Somatório!$E$34</f>
        <v>514671.89</v>
      </c>
      <c r="D32" s="174">
        <f>Somatório!$F$34</f>
        <v>0.10115588934424018</v>
      </c>
      <c r="F32" s="8">
        <v>615798.85</v>
      </c>
      <c r="G32" s="7">
        <v>10.11</v>
      </c>
    </row>
    <row r="33" spans="1:7" x14ac:dyDescent="0.25">
      <c r="A33" s="331" t="s">
        <v>92</v>
      </c>
      <c r="B33" s="332"/>
      <c r="C33" s="10">
        <f>Somatório!$E$35</f>
        <v>5087908.3099999996</v>
      </c>
      <c r="D33" s="176">
        <f>Somatório!$F$35</f>
        <v>0.99999997838011334</v>
      </c>
      <c r="F33" s="10">
        <v>6087622.3799999999</v>
      </c>
      <c r="G33" s="11">
        <v>100</v>
      </c>
    </row>
  </sheetData>
  <mergeCells count="2">
    <mergeCell ref="A33:B33"/>
    <mergeCell ref="A8:D8"/>
  </mergeCells>
  <printOptions horizontalCentered="1"/>
  <pageMargins left="0.39370078740157483" right="0.39370078740157483" top="0.39370078740157483" bottom="0.78740157480314965" header="0.31496062992125984" footer="0.39370078740157483"/>
  <pageSetup paperSize="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6147" r:id="rId4">
          <objectPr defaultSize="0" autoPict="0" r:id="rId5">
            <anchor moveWithCells="1" sizeWithCells="1">
              <from>
                <xdr:col>3</xdr:col>
                <xdr:colOff>198120</xdr:colOff>
                <xdr:row>0</xdr:row>
                <xdr:rowOff>76200</xdr:rowOff>
              </from>
              <to>
                <xdr:col>3</xdr:col>
                <xdr:colOff>662940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614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showGridLines="0" view="pageBreakPreview" zoomScaleNormal="100" zoomScaleSheetLayoutView="100" workbookViewId="0">
      <selection activeCell="K4" sqref="K4"/>
    </sheetView>
  </sheetViews>
  <sheetFormatPr defaultRowHeight="12" x14ac:dyDescent="0.25"/>
  <cols>
    <col min="1" max="1" width="10.109375" style="1" customWidth="1"/>
    <col min="2" max="2" width="25" style="1" customWidth="1"/>
    <col min="3" max="3" width="37.21875" style="1" customWidth="1"/>
    <col min="4" max="4" width="10.6640625" style="1" customWidth="1"/>
    <col min="5" max="6" width="12" style="1" customWidth="1"/>
    <col min="7" max="16384" width="8.88671875" style="1"/>
  </cols>
  <sheetData>
    <row r="1" spans="1:12" ht="63" customHeight="1" thickBot="1" x14ac:dyDescent="0.3">
      <c r="A1" s="15"/>
      <c r="B1" s="16"/>
      <c r="C1" s="16"/>
      <c r="D1" s="16"/>
      <c r="E1" s="16"/>
      <c r="F1" s="17"/>
      <c r="L1" s="18"/>
    </row>
    <row r="2" spans="1:12" x14ac:dyDescent="0.25">
      <c r="A2" s="19" t="s">
        <v>5243</v>
      </c>
      <c r="B2" s="20"/>
      <c r="C2" s="20"/>
      <c r="D2" s="130" t="s">
        <v>102</v>
      </c>
      <c r="E2" s="32"/>
      <c r="F2" s="30"/>
      <c r="L2" s="18"/>
    </row>
    <row r="3" spans="1:12" ht="12.6" thickBot="1" x14ac:dyDescent="0.3">
      <c r="A3" s="23" t="s">
        <v>112</v>
      </c>
      <c r="B3" s="24"/>
      <c r="C3" s="24"/>
      <c r="D3" s="135">
        <v>52054330</v>
      </c>
      <c r="E3" s="227"/>
      <c r="F3" s="25"/>
      <c r="L3" s="18"/>
    </row>
    <row r="4" spans="1:12" x14ac:dyDescent="0.25">
      <c r="A4" s="27" t="s">
        <v>5244</v>
      </c>
      <c r="B4" s="28"/>
      <c r="C4" s="28"/>
      <c r="D4" s="138" t="s">
        <v>104</v>
      </c>
      <c r="E4" s="32"/>
      <c r="F4" s="30"/>
      <c r="L4" s="18"/>
    </row>
    <row r="5" spans="1:12" ht="12.6" thickBot="1" x14ac:dyDescent="0.3">
      <c r="A5" s="31" t="s">
        <v>31</v>
      </c>
      <c r="B5" s="24"/>
      <c r="C5" s="24"/>
      <c r="D5" s="143" t="s">
        <v>32</v>
      </c>
      <c r="E5" s="24"/>
      <c r="F5" s="25"/>
      <c r="L5" s="18"/>
    </row>
    <row r="6" spans="1:12" x14ac:dyDescent="0.25">
      <c r="A6" s="27" t="s">
        <v>106</v>
      </c>
      <c r="B6" s="28"/>
      <c r="C6" s="28"/>
      <c r="D6" s="27" t="s">
        <v>109</v>
      </c>
      <c r="E6" s="32"/>
      <c r="F6" s="30"/>
      <c r="L6" s="18"/>
    </row>
    <row r="7" spans="1:12" ht="12.6" thickBot="1" x14ac:dyDescent="0.3">
      <c r="A7" s="31" t="s">
        <v>34</v>
      </c>
      <c r="B7" s="24"/>
      <c r="C7" s="24"/>
      <c r="D7" s="163">
        <v>3477.9</v>
      </c>
      <c r="E7" s="35"/>
      <c r="F7" s="25"/>
      <c r="L7" s="18"/>
    </row>
    <row r="8" spans="1:12" ht="16.95" customHeight="1" thickBot="1" x14ac:dyDescent="0.3">
      <c r="A8" s="333" t="s">
        <v>5275</v>
      </c>
      <c r="B8" s="334"/>
      <c r="C8" s="334"/>
      <c r="D8" s="334"/>
      <c r="E8" s="334"/>
      <c r="F8" s="336"/>
      <c r="L8" s="18"/>
    </row>
    <row r="9" spans="1:12" s="6" customFormat="1" ht="24" x14ac:dyDescent="0.3">
      <c r="A9" s="5" t="s">
        <v>93</v>
      </c>
      <c r="B9" s="5" t="s">
        <v>94</v>
      </c>
      <c r="C9" s="5" t="s">
        <v>95</v>
      </c>
      <c r="D9" s="5" t="s">
        <v>96</v>
      </c>
      <c r="E9" s="5" t="s">
        <v>97</v>
      </c>
      <c r="F9" s="5" t="s">
        <v>5268</v>
      </c>
    </row>
    <row r="10" spans="1:12" x14ac:dyDescent="0.25">
      <c r="A10" s="226" t="s">
        <v>45</v>
      </c>
      <c r="B10" s="193" t="s">
        <v>46</v>
      </c>
      <c r="C10" s="225" t="s">
        <v>5269</v>
      </c>
      <c r="D10" s="192" t="s">
        <v>5270</v>
      </c>
      <c r="E10" s="8">
        <v>225</v>
      </c>
      <c r="F10" s="8">
        <v>225</v>
      </c>
    </row>
    <row r="11" spans="1:12" s="6" customFormat="1" ht="24" x14ac:dyDescent="0.3">
      <c r="A11" s="5" t="s">
        <v>93</v>
      </c>
      <c r="B11" s="5" t="s">
        <v>94</v>
      </c>
      <c r="C11" s="5" t="s">
        <v>95</v>
      </c>
      <c r="D11" s="5" t="s">
        <v>96</v>
      </c>
      <c r="E11" s="5" t="s">
        <v>97</v>
      </c>
      <c r="F11" s="5" t="s">
        <v>5271</v>
      </c>
    </row>
    <row r="12" spans="1:12" x14ac:dyDescent="0.25">
      <c r="A12" s="226" t="s">
        <v>43</v>
      </c>
      <c r="B12" s="193" t="s">
        <v>44</v>
      </c>
      <c r="C12" s="225" t="s">
        <v>623</v>
      </c>
      <c r="D12" s="192" t="s">
        <v>160</v>
      </c>
      <c r="E12" s="8">
        <v>142.93</v>
      </c>
      <c r="F12" s="8">
        <v>71.47</v>
      </c>
    </row>
    <row r="13" spans="1:12" x14ac:dyDescent="0.25">
      <c r="A13" s="226" t="s">
        <v>57</v>
      </c>
      <c r="B13" s="193" t="s">
        <v>58</v>
      </c>
      <c r="C13" s="225" t="s">
        <v>5272</v>
      </c>
      <c r="D13" s="192" t="s">
        <v>125</v>
      </c>
      <c r="E13" s="8">
        <v>1077.83</v>
      </c>
      <c r="F13" s="8">
        <v>538.91999999999996</v>
      </c>
    </row>
    <row r="14" spans="1:12" x14ac:dyDescent="0.25">
      <c r="A14" s="226" t="s">
        <v>69</v>
      </c>
      <c r="B14" s="193" t="s">
        <v>70</v>
      </c>
      <c r="C14" s="225" t="s">
        <v>5273</v>
      </c>
      <c r="D14" s="192" t="s">
        <v>125</v>
      </c>
      <c r="E14" s="8">
        <v>1737.45</v>
      </c>
      <c r="F14" s="8">
        <v>868.73</v>
      </c>
    </row>
    <row r="15" spans="1:12" x14ac:dyDescent="0.25">
      <c r="A15" s="226" t="s">
        <v>77</v>
      </c>
      <c r="B15" s="193" t="s">
        <v>78</v>
      </c>
      <c r="C15" s="225" t="s">
        <v>5274</v>
      </c>
      <c r="D15" s="192" t="s">
        <v>125</v>
      </c>
      <c r="E15" s="8">
        <v>1371.32</v>
      </c>
      <c r="F15" s="8">
        <v>685.66</v>
      </c>
    </row>
  </sheetData>
  <mergeCells count="1">
    <mergeCell ref="A8:F8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8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7171" r:id="rId4">
          <objectPr defaultSize="0" autoPict="0" r:id="rId5">
            <anchor moveWithCells="1" sizeWithCells="1">
              <from>
                <xdr:col>5</xdr:col>
                <xdr:colOff>251460</xdr:colOff>
                <xdr:row>0</xdr:row>
                <xdr:rowOff>76200</xdr:rowOff>
              </from>
              <to>
                <xdr:col>5</xdr:col>
                <xdr:colOff>716280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717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showGridLines="0" view="pageBreakPreview" zoomScaleNormal="100" zoomScaleSheetLayoutView="100" workbookViewId="0">
      <selection activeCell="A25" sqref="A25:D25"/>
    </sheetView>
  </sheetViews>
  <sheetFormatPr defaultColWidth="8.88671875" defaultRowHeight="12" x14ac:dyDescent="0.3"/>
  <cols>
    <col min="1" max="1" width="20.88671875" style="312" customWidth="1"/>
    <col min="2" max="2" width="9.33203125" style="312" customWidth="1"/>
    <col min="3" max="3" width="14" style="312" customWidth="1"/>
    <col min="4" max="4" width="42" style="312" customWidth="1"/>
    <col min="5" max="5" width="37.33203125" style="312" customWidth="1"/>
    <col min="6" max="16384" width="8.88671875" style="312"/>
  </cols>
  <sheetData>
    <row r="1" spans="1:5" ht="57" customHeight="1" thickBot="1" x14ac:dyDescent="0.35">
      <c r="A1" s="309"/>
      <c r="B1" s="310"/>
      <c r="C1" s="310"/>
      <c r="D1" s="311"/>
    </row>
    <row r="2" spans="1:5" x14ac:dyDescent="0.25">
      <c r="A2" s="19" t="s">
        <v>101</v>
      </c>
      <c r="B2" s="313"/>
      <c r="C2" s="313"/>
      <c r="D2" s="314"/>
    </row>
    <row r="3" spans="1:5" ht="12.6" thickBot="1" x14ac:dyDescent="0.35">
      <c r="A3" s="23" t="s">
        <v>112</v>
      </c>
      <c r="B3" s="315"/>
      <c r="C3" s="315"/>
      <c r="D3" s="316"/>
    </row>
    <row r="4" spans="1:5" x14ac:dyDescent="0.25">
      <c r="A4" s="27" t="s">
        <v>103</v>
      </c>
      <c r="B4" s="313"/>
      <c r="C4" s="313"/>
      <c r="D4" s="314"/>
    </row>
    <row r="5" spans="1:5" ht="12.6" thickBot="1" x14ac:dyDescent="0.3">
      <c r="A5" s="31" t="s">
        <v>31</v>
      </c>
      <c r="B5" s="315"/>
      <c r="C5" s="315"/>
      <c r="D5" s="316"/>
    </row>
    <row r="6" spans="1:5" x14ac:dyDescent="0.25">
      <c r="A6" s="27" t="s">
        <v>105</v>
      </c>
      <c r="B6" s="313"/>
      <c r="C6" s="313"/>
      <c r="D6" s="314"/>
    </row>
    <row r="7" spans="1:5" ht="12.6" thickBot="1" x14ac:dyDescent="0.3">
      <c r="A7" s="31" t="s">
        <v>33</v>
      </c>
      <c r="B7" s="315"/>
      <c r="C7" s="315"/>
      <c r="D7" s="316"/>
    </row>
    <row r="8" spans="1:5" x14ac:dyDescent="0.25">
      <c r="A8" s="27" t="s">
        <v>104</v>
      </c>
      <c r="B8" s="313"/>
      <c r="C8" s="313"/>
      <c r="D8" s="314"/>
    </row>
    <row r="9" spans="1:5" ht="12.6" thickBot="1" x14ac:dyDescent="0.3">
      <c r="A9" s="31" t="s">
        <v>32</v>
      </c>
      <c r="B9" s="315"/>
      <c r="C9" s="315"/>
      <c r="D9" s="316"/>
    </row>
    <row r="10" spans="1:5" x14ac:dyDescent="0.25">
      <c r="A10" s="27" t="s">
        <v>106</v>
      </c>
      <c r="B10" s="313"/>
      <c r="C10" s="313"/>
      <c r="D10" s="314"/>
    </row>
    <row r="11" spans="1:5" ht="12.6" thickBot="1" x14ac:dyDescent="0.3">
      <c r="A11" s="31" t="s">
        <v>34</v>
      </c>
      <c r="B11" s="315"/>
      <c r="C11" s="315"/>
      <c r="D11" s="316"/>
    </row>
    <row r="12" spans="1:5" ht="20.399999999999999" customHeight="1" thickBot="1" x14ac:dyDescent="0.35">
      <c r="A12" s="369" t="s">
        <v>5832</v>
      </c>
      <c r="B12" s="370"/>
      <c r="C12" s="370"/>
      <c r="D12" s="371"/>
      <c r="E12" s="317"/>
    </row>
    <row r="13" spans="1:5" x14ac:dyDescent="0.3">
      <c r="A13" s="372" t="s">
        <v>5833</v>
      </c>
      <c r="B13" s="373"/>
      <c r="C13" s="373"/>
      <c r="D13" s="374"/>
    </row>
    <row r="14" spans="1:5" x14ac:dyDescent="0.3">
      <c r="A14" s="318" t="s">
        <v>95</v>
      </c>
      <c r="B14" s="319" t="s">
        <v>5834</v>
      </c>
      <c r="C14" s="319" t="s">
        <v>5835</v>
      </c>
      <c r="D14" s="320" t="s">
        <v>5836</v>
      </c>
    </row>
    <row r="15" spans="1:5" x14ac:dyDescent="0.3">
      <c r="A15" s="321" t="s">
        <v>5837</v>
      </c>
      <c r="B15" s="322">
        <v>1</v>
      </c>
      <c r="C15" s="323">
        <v>0.03</v>
      </c>
      <c r="D15" s="324">
        <v>0.03</v>
      </c>
    </row>
    <row r="16" spans="1:5" x14ac:dyDescent="0.3">
      <c r="A16" s="321" t="s">
        <v>5838</v>
      </c>
      <c r="B16" s="322">
        <v>1</v>
      </c>
      <c r="C16" s="323">
        <v>6.4999999999999997E-3</v>
      </c>
      <c r="D16" s="324">
        <v>6.4999999999999997E-3</v>
      </c>
    </row>
    <row r="17" spans="1:5" x14ac:dyDescent="0.3">
      <c r="A17" s="321" t="s">
        <v>5839</v>
      </c>
      <c r="B17" s="322">
        <v>1</v>
      </c>
      <c r="C17" s="323">
        <v>2.5000000000000001E-2</v>
      </c>
      <c r="D17" s="324">
        <v>2.5000000000000001E-2</v>
      </c>
    </row>
    <row r="18" spans="1:5" x14ac:dyDescent="0.3">
      <c r="A18" s="321" t="s">
        <v>5840</v>
      </c>
      <c r="B18" s="322">
        <v>1</v>
      </c>
      <c r="C18" s="323">
        <v>0</v>
      </c>
      <c r="D18" s="324">
        <v>0</v>
      </c>
    </row>
    <row r="19" spans="1:5" x14ac:dyDescent="0.3">
      <c r="A19" s="321" t="s">
        <v>5841</v>
      </c>
      <c r="B19" s="322">
        <v>1</v>
      </c>
      <c r="C19" s="323">
        <v>3.09E-2</v>
      </c>
      <c r="D19" s="324">
        <v>3.09E-2</v>
      </c>
    </row>
    <row r="20" spans="1:5" x14ac:dyDescent="0.3">
      <c r="A20" s="321" t="s">
        <v>5842</v>
      </c>
      <c r="B20" s="322">
        <v>1</v>
      </c>
      <c r="C20" s="323">
        <v>1.1299999999999999E-2</v>
      </c>
      <c r="D20" s="324">
        <v>1.1299999999999999E-2</v>
      </c>
    </row>
    <row r="21" spans="1:5" x14ac:dyDescent="0.3">
      <c r="A21" s="321" t="s">
        <v>5843</v>
      </c>
      <c r="B21" s="322">
        <v>1</v>
      </c>
      <c r="C21" s="323">
        <v>1.1999999999999999E-3</v>
      </c>
      <c r="D21" s="324">
        <v>1.1999999999999999E-3</v>
      </c>
    </row>
    <row r="22" spans="1:5" x14ac:dyDescent="0.3">
      <c r="A22" s="321" t="s">
        <v>5844</v>
      </c>
      <c r="B22" s="322">
        <v>1</v>
      </c>
      <c r="C22" s="323">
        <v>9.7000000000000003E-3</v>
      </c>
      <c r="D22" s="324">
        <v>9.7000000000000003E-3</v>
      </c>
    </row>
    <row r="23" spans="1:5" x14ac:dyDescent="0.3">
      <c r="A23" s="321" t="s">
        <v>5845</v>
      </c>
      <c r="B23" s="322">
        <v>1</v>
      </c>
      <c r="C23" s="323">
        <v>7.1999999999999995E-2</v>
      </c>
      <c r="D23" s="324">
        <v>7.1999999999999995E-2</v>
      </c>
    </row>
    <row r="24" spans="1:5" x14ac:dyDescent="0.3">
      <c r="A24" s="375" t="s">
        <v>5846</v>
      </c>
      <c r="B24" s="376"/>
      <c r="C24" s="377"/>
      <c r="D24" s="325">
        <v>0.2034</v>
      </c>
    </row>
    <row r="25" spans="1:5" ht="87" customHeight="1" x14ac:dyDescent="0.3">
      <c r="A25" s="378" t="s">
        <v>5847</v>
      </c>
      <c r="B25" s="379"/>
      <c r="C25" s="379"/>
      <c r="D25" s="379"/>
      <c r="E25" s="326"/>
    </row>
    <row r="26" spans="1:5" ht="47.4" customHeight="1" x14ac:dyDescent="0.3">
      <c r="A26" s="368"/>
      <c r="B26" s="368"/>
      <c r="C26" s="368"/>
      <c r="D26" s="368"/>
      <c r="E26" s="326"/>
    </row>
    <row r="27" spans="1:5" x14ac:dyDescent="0.3">
      <c r="A27" s="366" t="s">
        <v>5848</v>
      </c>
      <c r="B27" s="366"/>
      <c r="C27" s="366"/>
      <c r="D27" s="366"/>
      <c r="E27" s="327"/>
    </row>
    <row r="28" spans="1:5" ht="121.95" customHeight="1" x14ac:dyDescent="0.3">
      <c r="A28" s="366" t="s">
        <v>5849</v>
      </c>
      <c r="B28" s="366"/>
      <c r="C28" s="366"/>
      <c r="D28" s="366"/>
      <c r="E28" s="327"/>
    </row>
    <row r="29" spans="1:5" ht="36.6" customHeight="1" x14ac:dyDescent="0.3">
      <c r="A29" s="366" t="s">
        <v>5850</v>
      </c>
      <c r="B29" s="367"/>
      <c r="C29" s="367"/>
      <c r="D29" s="367"/>
      <c r="E29" s="326"/>
    </row>
    <row r="30" spans="1:5" ht="26.4" customHeight="1" x14ac:dyDescent="0.3">
      <c r="A30" s="366" t="s">
        <v>5851</v>
      </c>
      <c r="B30" s="366"/>
      <c r="C30" s="366"/>
      <c r="D30" s="366"/>
      <c r="E30" s="326"/>
    </row>
    <row r="31" spans="1:5" ht="66" customHeight="1" x14ac:dyDescent="0.3">
      <c r="A31" s="368"/>
      <c r="B31" s="368"/>
      <c r="C31" s="368"/>
      <c r="D31" s="368"/>
      <c r="E31" s="326"/>
    </row>
  </sheetData>
  <mergeCells count="10">
    <mergeCell ref="A28:D28"/>
    <mergeCell ref="A29:D29"/>
    <mergeCell ref="A30:D30"/>
    <mergeCell ref="A31:D31"/>
    <mergeCell ref="A12:D12"/>
    <mergeCell ref="A13:D13"/>
    <mergeCell ref="A24:C24"/>
    <mergeCell ref="A25:D25"/>
    <mergeCell ref="A26:D26"/>
    <mergeCell ref="A27:D27"/>
  </mergeCells>
  <printOptions horizontalCentered="1"/>
  <pageMargins left="0.39370078740157483" right="0.39370078740157483" top="0.39370078740157483" bottom="0.78740157480314965" header="0.31496062992125984" footer="0.39370078740157483"/>
  <pageSetup paperSize="9" orientation="portrait" horizontalDpi="360" verticalDpi="36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8193" r:id="rId4">
          <objectPr defaultSize="0" autoPict="0" r:id="rId5">
            <anchor moveWithCells="1" sizeWithCells="1">
              <from>
                <xdr:col>3</xdr:col>
                <xdr:colOff>2377440</xdr:colOff>
                <xdr:row>0</xdr:row>
                <xdr:rowOff>76200</xdr:rowOff>
              </from>
              <to>
                <xdr:col>3</xdr:col>
                <xdr:colOff>2788920</xdr:colOff>
                <xdr:row>0</xdr:row>
                <xdr:rowOff>655320</xdr:rowOff>
              </to>
            </anchor>
          </objectPr>
        </oleObject>
      </mc:Choice>
      <mc:Fallback>
        <oleObject progId="CorelDraw.Graphic.17" shapeId="819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176"/>
  <sheetViews>
    <sheetView showGridLines="0" tabSelected="1" view="pageBreakPreview" zoomScaleNormal="100" zoomScaleSheetLayoutView="100" workbookViewId="0">
      <selection activeCell="B10" sqref="B10:K10"/>
    </sheetView>
  </sheetViews>
  <sheetFormatPr defaultRowHeight="12" x14ac:dyDescent="0.3"/>
  <cols>
    <col min="1" max="1" width="8.88671875" style="37"/>
    <col min="2" max="2" width="4.44140625" style="37" customWidth="1"/>
    <col min="3" max="3" width="11.44140625" style="268" customWidth="1"/>
    <col min="4" max="4" width="12.33203125" style="37" customWidth="1"/>
    <col min="5" max="5" width="57" style="37" customWidth="1"/>
    <col min="6" max="6" width="8.33203125" style="37" customWidth="1"/>
    <col min="7" max="11" width="13.6640625" style="37" customWidth="1"/>
    <col min="12" max="12" width="10.44140625" style="37" customWidth="1"/>
    <col min="13" max="16384" width="8.88671875" style="37"/>
  </cols>
  <sheetData>
    <row r="1" spans="1:16" s="269" customFormat="1" ht="57" customHeight="1" thickBot="1" x14ac:dyDescent="0.3">
      <c r="B1" s="270" t="s">
        <v>5829</v>
      </c>
      <c r="C1" s="271"/>
      <c r="D1" s="271"/>
      <c r="E1" s="271"/>
      <c r="F1" s="272"/>
      <c r="G1" s="272"/>
      <c r="H1" s="272"/>
      <c r="I1" s="272"/>
      <c r="J1" s="272"/>
      <c r="K1" s="273"/>
      <c r="M1" s="274"/>
      <c r="N1" s="274"/>
      <c r="O1" s="274"/>
      <c r="P1" s="274"/>
    </row>
    <row r="2" spans="1:16" s="269" customFormat="1" ht="12" customHeight="1" x14ac:dyDescent="0.25">
      <c r="B2" s="19" t="s">
        <v>5243</v>
      </c>
      <c r="C2" s="275"/>
      <c r="D2" s="275"/>
      <c r="E2" s="275"/>
      <c r="F2" s="130" t="s">
        <v>102</v>
      </c>
      <c r="G2" s="127"/>
      <c r="H2" s="275"/>
      <c r="I2" s="275"/>
      <c r="J2" s="275"/>
      <c r="K2" s="276"/>
      <c r="M2" s="274"/>
      <c r="N2" s="274"/>
      <c r="O2" s="274"/>
      <c r="P2" s="274"/>
    </row>
    <row r="3" spans="1:16" s="269" customFormat="1" ht="12" customHeight="1" thickBot="1" x14ac:dyDescent="0.35">
      <c r="B3" s="23" t="s">
        <v>112</v>
      </c>
      <c r="C3" s="277"/>
      <c r="D3" s="277"/>
      <c r="E3" s="277"/>
      <c r="F3" s="135">
        <v>52054330</v>
      </c>
      <c r="G3" s="132"/>
      <c r="H3" s="277"/>
      <c r="I3" s="277"/>
      <c r="J3" s="277"/>
      <c r="K3" s="278"/>
      <c r="M3" s="274"/>
      <c r="N3" s="274"/>
      <c r="O3" s="274"/>
      <c r="P3" s="274"/>
    </row>
    <row r="4" spans="1:16" s="269" customFormat="1" ht="12" customHeight="1" x14ac:dyDescent="0.3">
      <c r="B4" s="27" t="s">
        <v>5244</v>
      </c>
      <c r="C4" s="279"/>
      <c r="D4" s="279"/>
      <c r="E4" s="280"/>
      <c r="F4" s="138" t="s">
        <v>104</v>
      </c>
      <c r="G4" s="121"/>
      <c r="H4" s="281"/>
      <c r="I4" s="281"/>
      <c r="J4" s="281"/>
      <c r="K4" s="282"/>
      <c r="M4" s="274"/>
      <c r="N4" s="274"/>
      <c r="O4" s="274"/>
      <c r="P4" s="274"/>
    </row>
    <row r="5" spans="1:16" s="269" customFormat="1" ht="12" customHeight="1" thickBot="1" x14ac:dyDescent="0.35">
      <c r="B5" s="31" t="s">
        <v>31</v>
      </c>
      <c r="C5" s="277"/>
      <c r="D5" s="277"/>
      <c r="E5" s="278"/>
      <c r="F5" s="143" t="s">
        <v>32</v>
      </c>
      <c r="G5" s="155"/>
      <c r="H5" s="283"/>
      <c r="I5" s="283"/>
      <c r="J5" s="283"/>
      <c r="K5" s="284"/>
      <c r="M5" s="274"/>
      <c r="N5" s="274"/>
      <c r="O5" s="274"/>
      <c r="P5" s="274"/>
    </row>
    <row r="6" spans="1:16" s="269" customFormat="1" ht="12" customHeight="1" x14ac:dyDescent="0.3">
      <c r="B6" s="27" t="s">
        <v>106</v>
      </c>
      <c r="C6" s="275"/>
      <c r="D6" s="27" t="s">
        <v>105</v>
      </c>
      <c r="E6" s="276"/>
      <c r="F6" s="146" t="s">
        <v>5245</v>
      </c>
      <c r="G6" s="127"/>
      <c r="H6" s="279"/>
      <c r="I6" s="279"/>
      <c r="J6" s="279"/>
      <c r="K6" s="280"/>
      <c r="M6" s="274"/>
      <c r="N6" s="274"/>
      <c r="O6" s="274"/>
      <c r="P6" s="274"/>
    </row>
    <row r="7" spans="1:16" s="269" customFormat="1" ht="12" customHeight="1" thickBot="1" x14ac:dyDescent="0.35">
      <c r="B7" s="31" t="s">
        <v>34</v>
      </c>
      <c r="C7" s="285"/>
      <c r="D7" s="31" t="s">
        <v>33</v>
      </c>
      <c r="E7" s="286"/>
      <c r="F7" s="154">
        <v>45078</v>
      </c>
      <c r="G7" s="287" t="s">
        <v>5247</v>
      </c>
      <c r="H7" s="287"/>
      <c r="I7" s="288"/>
      <c r="J7" s="288"/>
      <c r="K7" s="289"/>
      <c r="M7" s="274"/>
      <c r="N7" s="274"/>
      <c r="O7" s="274"/>
      <c r="P7" s="274"/>
    </row>
    <row r="8" spans="1:16" s="269" customFormat="1" ht="12" customHeight="1" x14ac:dyDescent="0.3">
      <c r="B8" s="27" t="s">
        <v>108</v>
      </c>
      <c r="C8" s="279"/>
      <c r="D8" s="160" t="s">
        <v>109</v>
      </c>
      <c r="E8" s="280"/>
      <c r="F8" s="146" t="s">
        <v>5246</v>
      </c>
      <c r="G8" s="144"/>
      <c r="H8" s="279"/>
      <c r="I8" s="279"/>
      <c r="J8" s="279"/>
      <c r="K8" s="280"/>
      <c r="M8" s="274"/>
      <c r="N8" s="274"/>
      <c r="O8" s="274"/>
      <c r="P8" s="274"/>
    </row>
    <row r="9" spans="1:16" s="269" customFormat="1" ht="12" customHeight="1" thickBot="1" x14ac:dyDescent="0.35">
      <c r="B9" s="381">
        <v>45306</v>
      </c>
      <c r="C9" s="382"/>
      <c r="D9" s="35">
        <v>3477.9</v>
      </c>
      <c r="E9" s="278"/>
      <c r="F9" s="154">
        <v>45078</v>
      </c>
      <c r="G9" s="155" t="s">
        <v>5248</v>
      </c>
      <c r="H9" s="283"/>
      <c r="I9" s="283"/>
      <c r="J9" s="283"/>
      <c r="K9" s="284"/>
      <c r="M9" s="274"/>
      <c r="N9" s="274"/>
      <c r="O9" s="274"/>
      <c r="P9" s="274"/>
    </row>
    <row r="10" spans="1:16" s="269" customFormat="1" ht="14.4" customHeight="1" thickBot="1" x14ac:dyDescent="0.3">
      <c r="B10" s="383" t="s">
        <v>5830</v>
      </c>
      <c r="C10" s="384"/>
      <c r="D10" s="384"/>
      <c r="E10" s="384"/>
      <c r="F10" s="384"/>
      <c r="G10" s="384"/>
      <c r="H10" s="384"/>
      <c r="I10" s="384"/>
      <c r="J10" s="384"/>
      <c r="K10" s="385"/>
      <c r="M10" s="380"/>
      <c r="N10" s="380"/>
      <c r="O10" s="380"/>
      <c r="P10" s="380"/>
    </row>
    <row r="11" spans="1:16" x14ac:dyDescent="0.3">
      <c r="A11" s="51" t="s">
        <v>3163</v>
      </c>
      <c r="B11" s="241">
        <v>1</v>
      </c>
      <c r="C11" s="259" t="s">
        <v>5276</v>
      </c>
      <c r="D11" s="242" t="s">
        <v>93</v>
      </c>
      <c r="E11" s="243" t="s">
        <v>95</v>
      </c>
      <c r="F11" s="244" t="s">
        <v>5277</v>
      </c>
      <c r="G11" s="244" t="s">
        <v>5278</v>
      </c>
      <c r="H11" s="294" t="s">
        <v>5279</v>
      </c>
      <c r="I11" s="245"/>
      <c r="J11" s="294" t="s">
        <v>5280</v>
      </c>
      <c r="K11" s="246"/>
      <c r="M11" s="58"/>
      <c r="N11" s="293"/>
      <c r="O11" s="58"/>
      <c r="P11" s="292"/>
    </row>
    <row r="12" spans="1:16" x14ac:dyDescent="0.3">
      <c r="A12" s="51" t="s">
        <v>3164</v>
      </c>
      <c r="B12" s="247"/>
      <c r="C12" s="260"/>
      <c r="D12" s="248"/>
      <c r="E12" s="249"/>
      <c r="F12" s="250"/>
      <c r="G12" s="250"/>
      <c r="H12" s="295" t="s">
        <v>5281</v>
      </c>
      <c r="I12" s="228" t="s">
        <v>5282</v>
      </c>
      <c r="J12" s="295" t="s">
        <v>5281</v>
      </c>
      <c r="K12" s="229" t="s">
        <v>5282</v>
      </c>
      <c r="M12" s="55"/>
      <c r="N12" s="55"/>
      <c r="O12" s="55"/>
      <c r="P12" s="58"/>
    </row>
    <row r="13" spans="1:16" ht="24" x14ac:dyDescent="0.3">
      <c r="A13" s="51" t="s">
        <v>3165</v>
      </c>
      <c r="B13" s="251"/>
      <c r="C13" s="261" t="s">
        <v>274</v>
      </c>
      <c r="D13" s="39" t="s">
        <v>691</v>
      </c>
      <c r="E13" s="230" t="s">
        <v>5740</v>
      </c>
      <c r="F13" s="231" t="s">
        <v>120</v>
      </c>
      <c r="G13" s="232"/>
      <c r="H13" s="296"/>
      <c r="I13" s="232"/>
      <c r="J13" s="307">
        <v>56.32</v>
      </c>
      <c r="K13" s="306">
        <v>65.17</v>
      </c>
      <c r="M13" s="55"/>
      <c r="N13" s="55"/>
      <c r="O13" s="307">
        <v>67.37</v>
      </c>
      <c r="P13" s="306">
        <v>77.95</v>
      </c>
    </row>
    <row r="14" spans="1:16" x14ac:dyDescent="0.3">
      <c r="A14" s="51" t="s">
        <v>3166</v>
      </c>
      <c r="B14" s="50"/>
      <c r="C14" s="262" t="s">
        <v>5283</v>
      </c>
      <c r="D14" s="233">
        <v>5</v>
      </c>
      <c r="E14" s="40" t="s">
        <v>5284</v>
      </c>
      <c r="F14" s="42" t="s">
        <v>49</v>
      </c>
      <c r="G14" s="290" t="s">
        <v>5285</v>
      </c>
      <c r="H14" s="63">
        <v>9.64</v>
      </c>
      <c r="I14" s="61">
        <v>11.15</v>
      </c>
      <c r="J14" s="61">
        <v>24.1</v>
      </c>
      <c r="K14" s="291">
        <v>27.88</v>
      </c>
      <c r="M14" s="61">
        <v>11.53</v>
      </c>
      <c r="N14" s="61">
        <v>13.34</v>
      </c>
      <c r="O14" s="61">
        <v>28.83</v>
      </c>
      <c r="P14" s="291">
        <v>33.35</v>
      </c>
    </row>
    <row r="15" spans="1:16" x14ac:dyDescent="0.3">
      <c r="A15" s="51" t="s">
        <v>3167</v>
      </c>
      <c r="B15" s="50"/>
      <c r="C15" s="262" t="s">
        <v>5283</v>
      </c>
      <c r="D15" s="233">
        <v>4</v>
      </c>
      <c r="E15" s="40" t="s">
        <v>5286</v>
      </c>
      <c r="F15" s="42" t="s">
        <v>49</v>
      </c>
      <c r="G15" s="290" t="s">
        <v>5287</v>
      </c>
      <c r="H15" s="63">
        <v>16.11</v>
      </c>
      <c r="I15" s="61">
        <v>18.64</v>
      </c>
      <c r="J15" s="61">
        <v>32.22</v>
      </c>
      <c r="K15" s="291">
        <v>37.29</v>
      </c>
      <c r="M15" s="61">
        <v>19.27</v>
      </c>
      <c r="N15" s="61">
        <v>22.3</v>
      </c>
      <c r="O15" s="61">
        <v>38.54</v>
      </c>
      <c r="P15" s="291">
        <v>44.6</v>
      </c>
    </row>
    <row r="16" spans="1:16" x14ac:dyDescent="0.3">
      <c r="A16" s="51" t="s">
        <v>3168</v>
      </c>
      <c r="B16" s="50"/>
      <c r="C16" s="263" t="s">
        <v>5288</v>
      </c>
      <c r="D16" s="252"/>
      <c r="E16" s="252"/>
      <c r="F16" s="252"/>
      <c r="G16" s="252"/>
      <c r="H16" s="299"/>
      <c r="I16" s="253"/>
      <c r="J16" s="304">
        <v>56.32</v>
      </c>
      <c r="K16" s="303">
        <v>65.17</v>
      </c>
      <c r="M16" s="292"/>
      <c r="N16" s="293"/>
      <c r="O16" s="304">
        <v>67.37</v>
      </c>
      <c r="P16" s="303">
        <v>77.95</v>
      </c>
    </row>
    <row r="17" spans="1:16" x14ac:dyDescent="0.3">
      <c r="A17" s="51" t="s">
        <v>3169</v>
      </c>
      <c r="B17" s="50"/>
      <c r="C17" s="263" t="s">
        <v>5289</v>
      </c>
      <c r="D17" s="252"/>
      <c r="E17" s="252"/>
      <c r="F17" s="252"/>
      <c r="G17" s="252"/>
      <c r="H17" s="299"/>
      <c r="I17" s="253"/>
      <c r="J17" s="304">
        <v>0</v>
      </c>
      <c r="K17" s="303">
        <v>0</v>
      </c>
      <c r="M17" s="292"/>
      <c r="N17" s="293"/>
      <c r="O17" s="304">
        <v>0</v>
      </c>
      <c r="P17" s="303">
        <v>0</v>
      </c>
    </row>
    <row r="18" spans="1:16" x14ac:dyDescent="0.25">
      <c r="A18" s="51" t="s">
        <v>3170</v>
      </c>
      <c r="B18" s="38"/>
      <c r="C18" s="264"/>
      <c r="D18" s="38"/>
      <c r="E18" s="38"/>
      <c r="F18" s="38"/>
      <c r="G18" s="38"/>
      <c r="H18" s="258"/>
      <c r="I18" s="38"/>
      <c r="J18" s="258"/>
      <c r="K18" s="38"/>
    </row>
    <row r="19" spans="1:16" x14ac:dyDescent="0.3">
      <c r="A19" s="51" t="s">
        <v>3171</v>
      </c>
      <c r="B19" s="241">
        <v>2</v>
      </c>
      <c r="C19" s="259" t="s">
        <v>5276</v>
      </c>
      <c r="D19" s="242" t="s">
        <v>93</v>
      </c>
      <c r="E19" s="243" t="s">
        <v>95</v>
      </c>
      <c r="F19" s="244" t="s">
        <v>5277</v>
      </c>
      <c r="G19" s="244" t="s">
        <v>5278</v>
      </c>
      <c r="H19" s="294" t="s">
        <v>5279</v>
      </c>
      <c r="I19" s="245"/>
      <c r="J19" s="294" t="s">
        <v>5280</v>
      </c>
      <c r="K19" s="246"/>
      <c r="M19" s="58"/>
      <c r="N19" s="293"/>
      <c r="O19" s="58"/>
      <c r="P19" s="292"/>
    </row>
    <row r="20" spans="1:16" x14ac:dyDescent="0.3">
      <c r="A20" s="51" t="s">
        <v>3172</v>
      </c>
      <c r="B20" s="247"/>
      <c r="C20" s="260"/>
      <c r="D20" s="248"/>
      <c r="E20" s="249"/>
      <c r="F20" s="250"/>
      <c r="G20" s="250"/>
      <c r="H20" s="295" t="s">
        <v>5281</v>
      </c>
      <c r="I20" s="228" t="s">
        <v>5282</v>
      </c>
      <c r="J20" s="295" t="s">
        <v>5281</v>
      </c>
      <c r="K20" s="229" t="s">
        <v>5282</v>
      </c>
      <c r="M20" s="55"/>
      <c r="N20" s="55"/>
      <c r="O20" s="55"/>
      <c r="P20" s="58"/>
    </row>
    <row r="21" spans="1:16" ht="36" x14ac:dyDescent="0.3">
      <c r="A21" s="51" t="s">
        <v>3173</v>
      </c>
      <c r="B21" s="251"/>
      <c r="C21" s="261" t="s">
        <v>274</v>
      </c>
      <c r="D21" s="39" t="s">
        <v>2960</v>
      </c>
      <c r="E21" s="230" t="s">
        <v>5741</v>
      </c>
      <c r="F21" s="231" t="s">
        <v>125</v>
      </c>
      <c r="G21" s="232"/>
      <c r="H21" s="296"/>
      <c r="I21" s="232"/>
      <c r="J21" s="307">
        <v>11.06</v>
      </c>
      <c r="K21" s="306">
        <v>11.19</v>
      </c>
      <c r="M21" s="55"/>
      <c r="N21" s="55"/>
      <c r="O21" s="307">
        <v>13.23</v>
      </c>
      <c r="P21" s="306">
        <v>13.39</v>
      </c>
    </row>
    <row r="22" spans="1:16" x14ac:dyDescent="0.3">
      <c r="A22" s="51" t="s">
        <v>3174</v>
      </c>
      <c r="B22" s="50"/>
      <c r="C22" s="262" t="s">
        <v>5283</v>
      </c>
      <c r="D22" s="233">
        <v>5</v>
      </c>
      <c r="E22" s="40" t="s">
        <v>5284</v>
      </c>
      <c r="F22" s="42" t="s">
        <v>49</v>
      </c>
      <c r="G22" s="290" t="s">
        <v>5290</v>
      </c>
      <c r="H22" s="63">
        <v>9.64</v>
      </c>
      <c r="I22" s="61">
        <v>11.15</v>
      </c>
      <c r="J22" s="61">
        <v>0.39</v>
      </c>
      <c r="K22" s="291">
        <v>0.45</v>
      </c>
      <c r="M22" s="61">
        <v>11.53</v>
      </c>
      <c r="N22" s="61">
        <v>13.34</v>
      </c>
      <c r="O22" s="61">
        <v>0.47</v>
      </c>
      <c r="P22" s="291">
        <v>0.55000000000000004</v>
      </c>
    </row>
    <row r="23" spans="1:16" x14ac:dyDescent="0.3">
      <c r="A23" s="51" t="s">
        <v>3175</v>
      </c>
      <c r="B23" s="50"/>
      <c r="C23" s="262" t="s">
        <v>5283</v>
      </c>
      <c r="D23" s="233">
        <v>6</v>
      </c>
      <c r="E23" s="40" t="s">
        <v>5291</v>
      </c>
      <c r="F23" s="42" t="s">
        <v>49</v>
      </c>
      <c r="G23" s="290" t="s">
        <v>5292</v>
      </c>
      <c r="H23" s="63">
        <v>16.11</v>
      </c>
      <c r="I23" s="61">
        <v>18.64</v>
      </c>
      <c r="J23" s="61">
        <v>0.4</v>
      </c>
      <c r="K23" s="291">
        <v>0.46</v>
      </c>
      <c r="M23" s="61">
        <v>19.27</v>
      </c>
      <c r="N23" s="61">
        <v>22.3</v>
      </c>
      <c r="O23" s="61">
        <v>0.48</v>
      </c>
      <c r="P23" s="291">
        <v>0.56000000000000005</v>
      </c>
    </row>
    <row r="24" spans="1:16" x14ac:dyDescent="0.3">
      <c r="A24" s="51" t="s">
        <v>3176</v>
      </c>
      <c r="B24" s="50"/>
      <c r="C24" s="263" t="s">
        <v>5288</v>
      </c>
      <c r="D24" s="252"/>
      <c r="E24" s="252"/>
      <c r="F24" s="252"/>
      <c r="G24" s="252"/>
      <c r="H24" s="299"/>
      <c r="I24" s="253"/>
      <c r="J24" s="304">
        <v>0.79</v>
      </c>
      <c r="K24" s="303">
        <v>0.92</v>
      </c>
      <c r="M24" s="292"/>
      <c r="N24" s="293"/>
      <c r="O24" s="304">
        <v>0.95</v>
      </c>
      <c r="P24" s="303">
        <v>1.1100000000000001</v>
      </c>
    </row>
    <row r="25" spans="1:16" ht="36" x14ac:dyDescent="0.3">
      <c r="A25" s="51" t="s">
        <v>3177</v>
      </c>
      <c r="B25" s="50"/>
      <c r="C25" s="265" t="s">
        <v>5293</v>
      </c>
      <c r="D25" s="44">
        <v>21141</v>
      </c>
      <c r="E25" s="40" t="s">
        <v>5831</v>
      </c>
      <c r="F25" s="45" t="s">
        <v>125</v>
      </c>
      <c r="G25" s="290" t="s">
        <v>5294</v>
      </c>
      <c r="H25" s="63">
        <v>9.66</v>
      </c>
      <c r="I25" s="61">
        <v>9.66</v>
      </c>
      <c r="J25" s="61">
        <v>9.9499999999999993</v>
      </c>
      <c r="K25" s="291">
        <v>9.9499999999999993</v>
      </c>
      <c r="M25" s="61">
        <v>11.56</v>
      </c>
      <c r="N25" s="61">
        <v>11.56</v>
      </c>
      <c r="O25" s="61">
        <v>11.91</v>
      </c>
      <c r="P25" s="291">
        <v>11.91</v>
      </c>
    </row>
    <row r="26" spans="1:16" x14ac:dyDescent="0.3">
      <c r="A26" s="51" t="s">
        <v>3178</v>
      </c>
      <c r="B26" s="50"/>
      <c r="C26" s="262" t="s">
        <v>5283</v>
      </c>
      <c r="D26" s="233">
        <v>102</v>
      </c>
      <c r="E26" s="40" t="s">
        <v>5295</v>
      </c>
      <c r="F26" s="42" t="s">
        <v>5296</v>
      </c>
      <c r="G26" s="290" t="s">
        <v>5297</v>
      </c>
      <c r="H26" s="63">
        <v>20.49</v>
      </c>
      <c r="I26" s="61">
        <v>20.49</v>
      </c>
      <c r="J26" s="61">
        <v>0.3</v>
      </c>
      <c r="K26" s="291">
        <v>0.3</v>
      </c>
      <c r="M26" s="61">
        <v>24.51</v>
      </c>
      <c r="N26" s="61">
        <v>24.51</v>
      </c>
      <c r="O26" s="61">
        <v>0.37</v>
      </c>
      <c r="P26" s="291">
        <v>0.37</v>
      </c>
    </row>
    <row r="27" spans="1:16" x14ac:dyDescent="0.3">
      <c r="A27" s="51" t="s">
        <v>3179</v>
      </c>
      <c r="B27" s="50"/>
      <c r="C27" s="263" t="s">
        <v>5289</v>
      </c>
      <c r="D27" s="252"/>
      <c r="E27" s="252"/>
      <c r="F27" s="252"/>
      <c r="G27" s="252"/>
      <c r="H27" s="299"/>
      <c r="I27" s="253"/>
      <c r="J27" s="304">
        <v>10.26</v>
      </c>
      <c r="K27" s="303">
        <v>10.26</v>
      </c>
      <c r="M27" s="292"/>
      <c r="N27" s="293"/>
      <c r="O27" s="304">
        <v>12.28</v>
      </c>
      <c r="P27" s="303">
        <v>12.28</v>
      </c>
    </row>
    <row r="28" spans="1:16" x14ac:dyDescent="0.25">
      <c r="A28" s="51" t="s">
        <v>3180</v>
      </c>
      <c r="B28" s="56"/>
      <c r="C28" s="266"/>
      <c r="D28" s="56"/>
      <c r="E28" s="56"/>
      <c r="F28" s="56"/>
      <c r="G28" s="57"/>
      <c r="H28" s="300"/>
      <c r="I28" s="52"/>
      <c r="J28" s="297"/>
      <c r="K28" s="254"/>
      <c r="M28" s="55"/>
      <c r="N28" s="55"/>
      <c r="O28" s="58"/>
      <c r="P28" s="292"/>
    </row>
    <row r="29" spans="1:16" x14ac:dyDescent="0.3">
      <c r="A29" s="51" t="s">
        <v>3181</v>
      </c>
      <c r="B29" s="241">
        <v>7</v>
      </c>
      <c r="C29" s="259" t="s">
        <v>5276</v>
      </c>
      <c r="D29" s="242" t="s">
        <v>93</v>
      </c>
      <c r="E29" s="243" t="s">
        <v>95</v>
      </c>
      <c r="F29" s="244" t="s">
        <v>5277</v>
      </c>
      <c r="G29" s="244" t="s">
        <v>5278</v>
      </c>
      <c r="H29" s="294" t="s">
        <v>5279</v>
      </c>
      <c r="I29" s="245"/>
      <c r="J29" s="294" t="s">
        <v>5280</v>
      </c>
      <c r="K29" s="255"/>
      <c r="M29" s="58"/>
      <c r="N29" s="293"/>
      <c r="O29" s="58"/>
      <c r="P29" s="293"/>
    </row>
    <row r="30" spans="1:16" x14ac:dyDescent="0.3">
      <c r="A30" s="51" t="s">
        <v>3182</v>
      </c>
      <c r="B30" s="247"/>
      <c r="C30" s="260"/>
      <c r="D30" s="248"/>
      <c r="E30" s="249"/>
      <c r="F30" s="250"/>
      <c r="G30" s="250"/>
      <c r="H30" s="295" t="s">
        <v>5281</v>
      </c>
      <c r="I30" s="228" t="s">
        <v>5282</v>
      </c>
      <c r="J30" s="295" t="s">
        <v>5281</v>
      </c>
      <c r="K30" s="229" t="s">
        <v>5282</v>
      </c>
      <c r="M30" s="55"/>
      <c r="N30" s="55"/>
      <c r="O30" s="55"/>
      <c r="P30" s="58"/>
    </row>
    <row r="31" spans="1:16" x14ac:dyDescent="0.3">
      <c r="A31" s="51" t="s">
        <v>3183</v>
      </c>
      <c r="B31" s="251"/>
      <c r="C31" s="261" t="s">
        <v>274</v>
      </c>
      <c r="D31" s="39" t="s">
        <v>2751</v>
      </c>
      <c r="E31" s="234" t="s">
        <v>2752</v>
      </c>
      <c r="F31" s="231" t="s">
        <v>2753</v>
      </c>
      <c r="G31" s="232"/>
      <c r="H31" s="296"/>
      <c r="I31" s="232"/>
      <c r="J31" s="307">
        <v>354.01</v>
      </c>
      <c r="K31" s="306">
        <v>361.85</v>
      </c>
      <c r="M31" s="55"/>
      <c r="N31" s="55"/>
      <c r="O31" s="307">
        <v>423.41</v>
      </c>
      <c r="P31" s="306">
        <v>432.79</v>
      </c>
    </row>
    <row r="32" spans="1:16" x14ac:dyDescent="0.3">
      <c r="A32" s="51" t="s">
        <v>3184</v>
      </c>
      <c r="B32" s="50"/>
      <c r="C32" s="262" t="s">
        <v>5283</v>
      </c>
      <c r="D32" s="233">
        <v>4</v>
      </c>
      <c r="E32" s="40" t="s">
        <v>5286</v>
      </c>
      <c r="F32" s="42" t="s">
        <v>49</v>
      </c>
      <c r="G32" s="290" t="s">
        <v>5285</v>
      </c>
      <c r="H32" s="63">
        <v>16.11</v>
      </c>
      <c r="I32" s="61">
        <v>18.64</v>
      </c>
      <c r="J32" s="61">
        <v>40.28</v>
      </c>
      <c r="K32" s="291">
        <v>46.61</v>
      </c>
      <c r="M32" s="61">
        <v>19.27</v>
      </c>
      <c r="N32" s="61">
        <v>22.3</v>
      </c>
      <c r="O32" s="61">
        <v>48.18</v>
      </c>
      <c r="P32" s="291">
        <v>55.75</v>
      </c>
    </row>
    <row r="33" spans="1:16" x14ac:dyDescent="0.3">
      <c r="A33" s="51" t="s">
        <v>3185</v>
      </c>
      <c r="B33" s="50"/>
      <c r="C33" s="262" t="s">
        <v>5283</v>
      </c>
      <c r="D33" s="233">
        <v>5</v>
      </c>
      <c r="E33" s="40" t="s">
        <v>5284</v>
      </c>
      <c r="F33" s="42" t="s">
        <v>49</v>
      </c>
      <c r="G33" s="290" t="s">
        <v>5298</v>
      </c>
      <c r="H33" s="63">
        <v>9.64</v>
      </c>
      <c r="I33" s="61">
        <v>11.15</v>
      </c>
      <c r="J33" s="61">
        <v>9.64</v>
      </c>
      <c r="K33" s="291">
        <v>11.15</v>
      </c>
      <c r="M33" s="61">
        <v>11.53</v>
      </c>
      <c r="N33" s="61">
        <v>13.34</v>
      </c>
      <c r="O33" s="61">
        <v>11.53</v>
      </c>
      <c r="P33" s="291">
        <v>13.34</v>
      </c>
    </row>
    <row r="34" spans="1:16" x14ac:dyDescent="0.3">
      <c r="A34" s="51" t="s">
        <v>3186</v>
      </c>
      <c r="B34" s="50"/>
      <c r="C34" s="263" t="s">
        <v>5288</v>
      </c>
      <c r="D34" s="252"/>
      <c r="E34" s="252"/>
      <c r="F34" s="252"/>
      <c r="G34" s="252"/>
      <c r="H34" s="299"/>
      <c r="I34" s="253"/>
      <c r="J34" s="304">
        <v>49.92</v>
      </c>
      <c r="K34" s="303">
        <v>57.76</v>
      </c>
      <c r="M34" s="292"/>
      <c r="N34" s="293"/>
      <c r="O34" s="304">
        <v>59.71</v>
      </c>
      <c r="P34" s="303">
        <v>69.09</v>
      </c>
    </row>
    <row r="35" spans="1:16" x14ac:dyDescent="0.3">
      <c r="A35" s="51" t="s">
        <v>3187</v>
      </c>
      <c r="B35" s="50"/>
      <c r="C35" s="262" t="s">
        <v>5283</v>
      </c>
      <c r="D35" s="233">
        <v>104</v>
      </c>
      <c r="E35" s="40" t="s">
        <v>5299</v>
      </c>
      <c r="F35" s="42" t="s">
        <v>5300</v>
      </c>
      <c r="G35" s="290" t="s">
        <v>5301</v>
      </c>
      <c r="H35" s="63">
        <v>150.52000000000001</v>
      </c>
      <c r="I35" s="61">
        <v>150.52000000000001</v>
      </c>
      <c r="J35" s="61">
        <v>1.46</v>
      </c>
      <c r="K35" s="291">
        <v>1.46</v>
      </c>
      <c r="M35" s="61">
        <v>180.03</v>
      </c>
      <c r="N35" s="61">
        <v>180.03</v>
      </c>
      <c r="O35" s="61">
        <v>1.75</v>
      </c>
      <c r="P35" s="291">
        <v>1.75</v>
      </c>
    </row>
    <row r="36" spans="1:16" x14ac:dyDescent="0.3">
      <c r="A36" s="51" t="s">
        <v>3188</v>
      </c>
      <c r="B36" s="50"/>
      <c r="C36" s="262" t="s">
        <v>5283</v>
      </c>
      <c r="D36" s="41">
        <v>1221</v>
      </c>
      <c r="E36" s="40" t="s">
        <v>5302</v>
      </c>
      <c r="F36" s="42" t="s">
        <v>5296</v>
      </c>
      <c r="G36" s="290" t="s">
        <v>5303</v>
      </c>
      <c r="H36" s="63">
        <v>0.87</v>
      </c>
      <c r="I36" s="61">
        <v>0.87</v>
      </c>
      <c r="J36" s="61">
        <v>0.64</v>
      </c>
      <c r="K36" s="291">
        <v>0.64</v>
      </c>
      <c r="M36" s="61">
        <v>1.05</v>
      </c>
      <c r="N36" s="61">
        <v>1.05</v>
      </c>
      <c r="O36" s="61">
        <v>0.77</v>
      </c>
      <c r="P36" s="291">
        <v>0.77</v>
      </c>
    </row>
    <row r="37" spans="1:16" x14ac:dyDescent="0.3">
      <c r="A37" s="51" t="s">
        <v>3189</v>
      </c>
      <c r="B37" s="50"/>
      <c r="C37" s="262" t="s">
        <v>5283</v>
      </c>
      <c r="D37" s="41">
        <v>1215</v>
      </c>
      <c r="E37" s="40" t="s">
        <v>5304</v>
      </c>
      <c r="F37" s="42" t="s">
        <v>5296</v>
      </c>
      <c r="G37" s="290" t="s">
        <v>5305</v>
      </c>
      <c r="H37" s="63">
        <v>0.51</v>
      </c>
      <c r="I37" s="61">
        <v>0.51</v>
      </c>
      <c r="J37" s="61">
        <v>1.38</v>
      </c>
      <c r="K37" s="291">
        <v>1.38</v>
      </c>
      <c r="M37" s="61">
        <v>0.62</v>
      </c>
      <c r="N37" s="61">
        <v>0.62</v>
      </c>
      <c r="O37" s="61">
        <v>1.66</v>
      </c>
      <c r="P37" s="291">
        <v>1.66</v>
      </c>
    </row>
    <row r="38" spans="1:16" x14ac:dyDescent="0.3">
      <c r="A38" s="51" t="s">
        <v>3190</v>
      </c>
      <c r="B38" s="50"/>
      <c r="C38" s="262" t="s">
        <v>5283</v>
      </c>
      <c r="D38" s="41">
        <v>2470</v>
      </c>
      <c r="E38" s="40" t="s">
        <v>5306</v>
      </c>
      <c r="F38" s="42" t="s">
        <v>5296</v>
      </c>
      <c r="G38" s="290" t="s">
        <v>5307</v>
      </c>
      <c r="H38" s="63">
        <v>8.33</v>
      </c>
      <c r="I38" s="61">
        <v>8.33</v>
      </c>
      <c r="J38" s="61">
        <v>29.57</v>
      </c>
      <c r="K38" s="291">
        <v>29.57</v>
      </c>
      <c r="M38" s="61">
        <v>9.9700000000000006</v>
      </c>
      <c r="N38" s="61">
        <v>9.9700000000000006</v>
      </c>
      <c r="O38" s="61">
        <v>35.369999999999997</v>
      </c>
      <c r="P38" s="291">
        <v>35.369999999999997</v>
      </c>
    </row>
    <row r="39" spans="1:16" x14ac:dyDescent="0.3">
      <c r="A39" s="51" t="s">
        <v>3191</v>
      </c>
      <c r="B39" s="50"/>
      <c r="C39" s="262" t="s">
        <v>5283</v>
      </c>
      <c r="D39" s="41">
        <v>2423</v>
      </c>
      <c r="E39" s="40" t="s">
        <v>5308</v>
      </c>
      <c r="F39" s="42" t="s">
        <v>5296</v>
      </c>
      <c r="G39" s="290" t="s">
        <v>5309</v>
      </c>
      <c r="H39" s="63">
        <v>8.4600000000000009</v>
      </c>
      <c r="I39" s="61">
        <v>8.4600000000000009</v>
      </c>
      <c r="J39" s="61">
        <v>67.23</v>
      </c>
      <c r="K39" s="291">
        <v>67.23</v>
      </c>
      <c r="M39" s="61">
        <v>10.130000000000001</v>
      </c>
      <c r="N39" s="61">
        <v>10.130000000000001</v>
      </c>
      <c r="O39" s="61">
        <v>80.42</v>
      </c>
      <c r="P39" s="291">
        <v>80.42</v>
      </c>
    </row>
    <row r="40" spans="1:16" x14ac:dyDescent="0.3">
      <c r="A40" s="51" t="s">
        <v>3192</v>
      </c>
      <c r="B40" s="50"/>
      <c r="C40" s="262" t="s">
        <v>5283</v>
      </c>
      <c r="D40" s="41">
        <v>2372</v>
      </c>
      <c r="E40" s="40" t="s">
        <v>5310</v>
      </c>
      <c r="F40" s="42" t="s">
        <v>5296</v>
      </c>
      <c r="G40" s="290" t="s">
        <v>5311</v>
      </c>
      <c r="H40" s="63">
        <v>9.0399999999999991</v>
      </c>
      <c r="I40" s="61">
        <v>9.0399999999999991</v>
      </c>
      <c r="J40" s="61">
        <v>120.5</v>
      </c>
      <c r="K40" s="291">
        <v>120.5</v>
      </c>
      <c r="M40" s="61">
        <v>10.82</v>
      </c>
      <c r="N40" s="61">
        <v>10.82</v>
      </c>
      <c r="O40" s="61">
        <v>144.13</v>
      </c>
      <c r="P40" s="291">
        <v>144.13</v>
      </c>
    </row>
    <row r="41" spans="1:16" x14ac:dyDescent="0.3">
      <c r="A41" s="51" t="s">
        <v>3193</v>
      </c>
      <c r="B41" s="50"/>
      <c r="C41" s="262" t="s">
        <v>5293</v>
      </c>
      <c r="D41" s="41">
        <v>11552</v>
      </c>
      <c r="E41" s="40" t="s">
        <v>5312</v>
      </c>
      <c r="F41" s="42" t="s">
        <v>138</v>
      </c>
      <c r="G41" s="290" t="s">
        <v>5313</v>
      </c>
      <c r="H41" s="63">
        <v>6.37</v>
      </c>
      <c r="I41" s="61">
        <v>6.37</v>
      </c>
      <c r="J41" s="61">
        <v>8.32</v>
      </c>
      <c r="K41" s="291">
        <v>8.32</v>
      </c>
      <c r="M41" s="61">
        <v>7.63</v>
      </c>
      <c r="N41" s="61">
        <v>7.63</v>
      </c>
      <c r="O41" s="61">
        <v>9.9600000000000009</v>
      </c>
      <c r="P41" s="291">
        <v>9.9600000000000009</v>
      </c>
    </row>
    <row r="42" spans="1:16" x14ac:dyDescent="0.3">
      <c r="A42" s="51" t="s">
        <v>3194</v>
      </c>
      <c r="B42" s="50"/>
      <c r="C42" s="262" t="s">
        <v>5283</v>
      </c>
      <c r="D42" s="41">
        <v>2898</v>
      </c>
      <c r="E42" s="40" t="s">
        <v>5314</v>
      </c>
      <c r="F42" s="42" t="s">
        <v>5315</v>
      </c>
      <c r="G42" s="290" t="s">
        <v>5298</v>
      </c>
      <c r="H42" s="63">
        <v>67.77</v>
      </c>
      <c r="I42" s="61">
        <v>67.77</v>
      </c>
      <c r="J42" s="61">
        <v>67.77</v>
      </c>
      <c r="K42" s="291">
        <v>67.77</v>
      </c>
      <c r="M42" s="61">
        <v>81.06</v>
      </c>
      <c r="N42" s="61">
        <v>81.06</v>
      </c>
      <c r="O42" s="61">
        <v>81.06</v>
      </c>
      <c r="P42" s="291">
        <v>81.06</v>
      </c>
    </row>
    <row r="43" spans="1:16" ht="24" x14ac:dyDescent="0.3">
      <c r="A43" s="51" t="s">
        <v>3195</v>
      </c>
      <c r="B43" s="50"/>
      <c r="C43" s="262" t="s">
        <v>5283</v>
      </c>
      <c r="D43" s="41">
        <v>2529</v>
      </c>
      <c r="E43" s="40" t="s">
        <v>5316</v>
      </c>
      <c r="F43" s="42" t="s">
        <v>5315</v>
      </c>
      <c r="G43" s="290" t="s">
        <v>5287</v>
      </c>
      <c r="H43" s="63">
        <v>3.58</v>
      </c>
      <c r="I43" s="61">
        <v>3.58</v>
      </c>
      <c r="J43" s="61">
        <v>7.17</v>
      </c>
      <c r="K43" s="291">
        <v>7.17</v>
      </c>
      <c r="M43" s="61">
        <v>4.29</v>
      </c>
      <c r="N43" s="61">
        <v>4.29</v>
      </c>
      <c r="O43" s="61">
        <v>8.58</v>
      </c>
      <c r="P43" s="291">
        <v>8.58</v>
      </c>
    </row>
    <row r="44" spans="1:16" x14ac:dyDescent="0.3">
      <c r="A44" s="51" t="s">
        <v>3196</v>
      </c>
      <c r="B44" s="50"/>
      <c r="C44" s="263" t="s">
        <v>5289</v>
      </c>
      <c r="D44" s="252"/>
      <c r="E44" s="252"/>
      <c r="F44" s="252"/>
      <c r="G44" s="252"/>
      <c r="H44" s="299"/>
      <c r="I44" s="253"/>
      <c r="J44" s="304">
        <v>304.08</v>
      </c>
      <c r="K44" s="303">
        <v>304.08</v>
      </c>
      <c r="M44" s="292"/>
      <c r="N44" s="293"/>
      <c r="O44" s="304">
        <v>363.7</v>
      </c>
      <c r="P44" s="303">
        <v>363.7</v>
      </c>
    </row>
    <row r="45" spans="1:16" x14ac:dyDescent="0.25">
      <c r="A45" s="51" t="s">
        <v>3197</v>
      </c>
      <c r="B45" s="38"/>
      <c r="C45" s="264"/>
      <c r="D45" s="38"/>
      <c r="E45" s="38"/>
      <c r="F45" s="38"/>
      <c r="G45" s="38"/>
      <c r="H45" s="258"/>
      <c r="I45" s="38"/>
      <c r="J45" s="258"/>
      <c r="K45" s="38"/>
    </row>
    <row r="46" spans="1:16" x14ac:dyDescent="0.3">
      <c r="A46" s="51" t="s">
        <v>3198</v>
      </c>
      <c r="B46" s="241">
        <v>12</v>
      </c>
      <c r="C46" s="259" t="s">
        <v>5276</v>
      </c>
      <c r="D46" s="242" t="s">
        <v>93</v>
      </c>
      <c r="E46" s="243" t="s">
        <v>95</v>
      </c>
      <c r="F46" s="244" t="s">
        <v>5277</v>
      </c>
      <c r="G46" s="244" t="s">
        <v>5278</v>
      </c>
      <c r="H46" s="294" t="s">
        <v>5279</v>
      </c>
      <c r="I46" s="245"/>
      <c r="J46" s="294" t="s">
        <v>5280</v>
      </c>
      <c r="K46" s="255"/>
      <c r="M46" s="58"/>
      <c r="N46" s="293"/>
      <c r="O46" s="58"/>
      <c r="P46" s="293"/>
    </row>
    <row r="47" spans="1:16" x14ac:dyDescent="0.3">
      <c r="A47" s="51" t="s">
        <v>3199</v>
      </c>
      <c r="B47" s="247"/>
      <c r="C47" s="260"/>
      <c r="D47" s="248"/>
      <c r="E47" s="249"/>
      <c r="F47" s="250"/>
      <c r="G47" s="250"/>
      <c r="H47" s="295" t="s">
        <v>5281</v>
      </c>
      <c r="I47" s="228" t="s">
        <v>5282</v>
      </c>
      <c r="J47" s="295" t="s">
        <v>5281</v>
      </c>
      <c r="K47" s="229" t="s">
        <v>5282</v>
      </c>
      <c r="M47" s="55"/>
      <c r="N47" s="55"/>
      <c r="O47" s="55"/>
      <c r="P47" s="58"/>
    </row>
    <row r="48" spans="1:16" x14ac:dyDescent="0.3">
      <c r="A48" s="51" t="s">
        <v>3200</v>
      </c>
      <c r="B48" s="251"/>
      <c r="C48" s="261" t="s">
        <v>274</v>
      </c>
      <c r="D48" s="39" t="s">
        <v>688</v>
      </c>
      <c r="E48" s="234" t="s">
        <v>689</v>
      </c>
      <c r="F48" s="231" t="s">
        <v>417</v>
      </c>
      <c r="G48" s="235"/>
      <c r="H48" s="296"/>
      <c r="I48" s="232"/>
      <c r="J48" s="307">
        <v>20.5</v>
      </c>
      <c r="K48" s="306">
        <v>23.72</v>
      </c>
      <c r="M48" s="55"/>
      <c r="N48" s="55"/>
      <c r="O48" s="307">
        <v>24.53</v>
      </c>
      <c r="P48" s="306">
        <v>28.37</v>
      </c>
    </row>
    <row r="49" spans="1:16" x14ac:dyDescent="0.3">
      <c r="A49" s="51" t="s">
        <v>3201</v>
      </c>
      <c r="B49" s="50"/>
      <c r="C49" s="262" t="s">
        <v>5283</v>
      </c>
      <c r="D49" s="233">
        <v>8</v>
      </c>
      <c r="E49" s="40" t="s">
        <v>5317</v>
      </c>
      <c r="F49" s="42" t="s">
        <v>49</v>
      </c>
      <c r="G49" s="290" t="s">
        <v>5318</v>
      </c>
      <c r="H49" s="63">
        <v>10.88</v>
      </c>
      <c r="I49" s="61">
        <v>12.59</v>
      </c>
      <c r="J49" s="61">
        <v>20.5</v>
      </c>
      <c r="K49" s="291">
        <v>23.72</v>
      </c>
      <c r="M49" s="61">
        <v>13.02</v>
      </c>
      <c r="N49" s="61">
        <v>15.06</v>
      </c>
      <c r="O49" s="61">
        <v>24.53</v>
      </c>
      <c r="P49" s="291">
        <v>28.37</v>
      </c>
    </row>
    <row r="50" spans="1:16" x14ac:dyDescent="0.3">
      <c r="A50" s="51" t="s">
        <v>3202</v>
      </c>
      <c r="B50" s="50"/>
      <c r="C50" s="263" t="s">
        <v>5288</v>
      </c>
      <c r="D50" s="252"/>
      <c r="E50" s="252"/>
      <c r="F50" s="252"/>
      <c r="G50" s="252"/>
      <c r="H50" s="299"/>
      <c r="I50" s="253"/>
      <c r="J50" s="304">
        <v>20.5</v>
      </c>
      <c r="K50" s="303">
        <v>23.72</v>
      </c>
      <c r="M50" s="292"/>
      <c r="N50" s="293"/>
      <c r="O50" s="304">
        <v>24.53</v>
      </c>
      <c r="P50" s="303">
        <v>28.37</v>
      </c>
    </row>
    <row r="51" spans="1:16" x14ac:dyDescent="0.3">
      <c r="A51" s="51" t="s">
        <v>3203</v>
      </c>
      <c r="B51" s="50"/>
      <c r="C51" s="263" t="s">
        <v>5289</v>
      </c>
      <c r="D51" s="252"/>
      <c r="E51" s="252"/>
      <c r="F51" s="252"/>
      <c r="G51" s="252"/>
      <c r="H51" s="299"/>
      <c r="I51" s="253"/>
      <c r="J51" s="304">
        <v>0</v>
      </c>
      <c r="K51" s="303">
        <v>0</v>
      </c>
      <c r="M51" s="292"/>
      <c r="N51" s="293"/>
      <c r="O51" s="304">
        <v>0</v>
      </c>
      <c r="P51" s="303">
        <v>0</v>
      </c>
    </row>
    <row r="52" spans="1:16" x14ac:dyDescent="0.25">
      <c r="A52" s="51" t="s">
        <v>3204</v>
      </c>
      <c r="B52" s="38"/>
      <c r="C52" s="264"/>
      <c r="D52" s="38"/>
      <c r="E52" s="38"/>
      <c r="F52" s="38"/>
      <c r="G52" s="38"/>
      <c r="H52" s="258"/>
      <c r="I52" s="38"/>
      <c r="J52" s="258"/>
      <c r="K52" s="38"/>
    </row>
    <row r="53" spans="1:16" x14ac:dyDescent="0.3">
      <c r="A53" s="51" t="s">
        <v>3205</v>
      </c>
      <c r="B53" s="241">
        <v>17</v>
      </c>
      <c r="C53" s="259" t="s">
        <v>5276</v>
      </c>
      <c r="D53" s="242" t="s">
        <v>93</v>
      </c>
      <c r="E53" s="243" t="s">
        <v>95</v>
      </c>
      <c r="F53" s="244" t="s">
        <v>5277</v>
      </c>
      <c r="G53" s="244" t="s">
        <v>5278</v>
      </c>
      <c r="H53" s="294" t="s">
        <v>5279</v>
      </c>
      <c r="I53" s="245"/>
      <c r="J53" s="294" t="s">
        <v>5280</v>
      </c>
      <c r="K53" s="246"/>
      <c r="M53" s="58"/>
      <c r="N53" s="293"/>
      <c r="O53" s="58"/>
      <c r="P53" s="292"/>
    </row>
    <row r="54" spans="1:16" x14ac:dyDescent="0.3">
      <c r="A54" s="51" t="s">
        <v>3206</v>
      </c>
      <c r="B54" s="247"/>
      <c r="C54" s="260"/>
      <c r="D54" s="248"/>
      <c r="E54" s="249"/>
      <c r="F54" s="250"/>
      <c r="G54" s="250"/>
      <c r="H54" s="295" t="s">
        <v>5281</v>
      </c>
      <c r="I54" s="228" t="s">
        <v>5282</v>
      </c>
      <c r="J54" s="295" t="s">
        <v>5281</v>
      </c>
      <c r="K54" s="229" t="s">
        <v>5282</v>
      </c>
      <c r="M54" s="55"/>
      <c r="N54" s="55"/>
      <c r="O54" s="55"/>
      <c r="P54" s="58"/>
    </row>
    <row r="55" spans="1:16" ht="24" x14ac:dyDescent="0.3">
      <c r="A55" s="51" t="s">
        <v>3207</v>
      </c>
      <c r="B55" s="251"/>
      <c r="C55" s="261" t="s">
        <v>274</v>
      </c>
      <c r="D55" s="39" t="s">
        <v>1657</v>
      </c>
      <c r="E55" s="230" t="s">
        <v>5742</v>
      </c>
      <c r="F55" s="231" t="s">
        <v>120</v>
      </c>
      <c r="G55" s="235"/>
      <c r="H55" s="296"/>
      <c r="I55" s="232"/>
      <c r="J55" s="307">
        <v>183.47</v>
      </c>
      <c r="K55" s="306">
        <v>184.15</v>
      </c>
      <c r="M55" s="55"/>
      <c r="N55" s="55"/>
      <c r="O55" s="307">
        <v>219.44</v>
      </c>
      <c r="P55" s="306">
        <v>220.26</v>
      </c>
    </row>
    <row r="56" spans="1:16" x14ac:dyDescent="0.3">
      <c r="A56" s="51" t="s">
        <v>3208</v>
      </c>
      <c r="B56" s="50"/>
      <c r="C56" s="262" t="s">
        <v>5283</v>
      </c>
      <c r="D56" s="233">
        <v>8</v>
      </c>
      <c r="E56" s="40" t="s">
        <v>5317</v>
      </c>
      <c r="F56" s="42" t="s">
        <v>49</v>
      </c>
      <c r="G56" s="290" t="s">
        <v>5319</v>
      </c>
      <c r="H56" s="63">
        <v>10.88</v>
      </c>
      <c r="I56" s="61">
        <v>12.59</v>
      </c>
      <c r="J56" s="61">
        <v>1.73</v>
      </c>
      <c r="K56" s="291">
        <v>2.0099999999999998</v>
      </c>
      <c r="M56" s="61">
        <v>13.02</v>
      </c>
      <c r="N56" s="61">
        <v>15.06</v>
      </c>
      <c r="O56" s="61">
        <v>2.08</v>
      </c>
      <c r="P56" s="291">
        <v>2.41</v>
      </c>
    </row>
    <row r="57" spans="1:16" x14ac:dyDescent="0.3">
      <c r="A57" s="51" t="s">
        <v>3209</v>
      </c>
      <c r="B57" s="50"/>
      <c r="C57" s="262" t="s">
        <v>5283</v>
      </c>
      <c r="D57" s="233">
        <v>11</v>
      </c>
      <c r="E57" s="40" t="s">
        <v>5320</v>
      </c>
      <c r="F57" s="42" t="s">
        <v>49</v>
      </c>
      <c r="G57" s="290" t="s">
        <v>5319</v>
      </c>
      <c r="H57" s="63">
        <v>16.11</v>
      </c>
      <c r="I57" s="61">
        <v>18.64</v>
      </c>
      <c r="J57" s="61">
        <v>2.57</v>
      </c>
      <c r="K57" s="291">
        <v>2.98</v>
      </c>
      <c r="M57" s="61">
        <v>19.27</v>
      </c>
      <c r="N57" s="61">
        <v>22.3</v>
      </c>
      <c r="O57" s="61">
        <v>3.08</v>
      </c>
      <c r="P57" s="291">
        <v>3.57</v>
      </c>
    </row>
    <row r="58" spans="1:16" x14ac:dyDescent="0.3">
      <c r="A58" s="51" t="s">
        <v>3210</v>
      </c>
      <c r="B58" s="50"/>
      <c r="C58" s="263" t="s">
        <v>5288</v>
      </c>
      <c r="D58" s="252"/>
      <c r="E58" s="252"/>
      <c r="F58" s="252"/>
      <c r="G58" s="252"/>
      <c r="H58" s="299"/>
      <c r="I58" s="253"/>
      <c r="J58" s="304">
        <v>4.3099999999999996</v>
      </c>
      <c r="K58" s="303">
        <v>4.99</v>
      </c>
      <c r="M58" s="292"/>
      <c r="N58" s="293"/>
      <c r="O58" s="304">
        <v>5.16</v>
      </c>
      <c r="P58" s="303">
        <v>5.98</v>
      </c>
    </row>
    <row r="59" spans="1:16" ht="24" x14ac:dyDescent="0.3">
      <c r="A59" s="51" t="s">
        <v>3211</v>
      </c>
      <c r="B59" s="50"/>
      <c r="C59" s="262" t="s">
        <v>5293</v>
      </c>
      <c r="D59" s="41">
        <v>20972</v>
      </c>
      <c r="E59" s="54" t="s">
        <v>5743</v>
      </c>
      <c r="F59" s="42" t="s">
        <v>120</v>
      </c>
      <c r="G59" s="290" t="s">
        <v>5298</v>
      </c>
      <c r="H59" s="63">
        <v>179.15</v>
      </c>
      <c r="I59" s="61">
        <v>179.15</v>
      </c>
      <c r="J59" s="61">
        <v>179.15</v>
      </c>
      <c r="K59" s="291">
        <v>179.15</v>
      </c>
      <c r="M59" s="61">
        <v>214.28</v>
      </c>
      <c r="N59" s="61">
        <v>214.28</v>
      </c>
      <c r="O59" s="61">
        <v>214.28</v>
      </c>
      <c r="P59" s="291">
        <v>214.28</v>
      </c>
    </row>
    <row r="60" spans="1:16" x14ac:dyDescent="0.3">
      <c r="A60" s="51" t="s">
        <v>3212</v>
      </c>
      <c r="B60" s="50"/>
      <c r="C60" s="263" t="s">
        <v>5289</v>
      </c>
      <c r="D60" s="252"/>
      <c r="E60" s="252"/>
      <c r="F60" s="252"/>
      <c r="G60" s="252"/>
      <c r="H60" s="299"/>
      <c r="I60" s="253"/>
      <c r="J60" s="304">
        <v>179.15</v>
      </c>
      <c r="K60" s="303">
        <v>179.15</v>
      </c>
      <c r="M60" s="292"/>
      <c r="N60" s="293"/>
      <c r="O60" s="304">
        <v>214.28</v>
      </c>
      <c r="P60" s="303">
        <v>214.28</v>
      </c>
    </row>
    <row r="61" spans="1:16" x14ac:dyDescent="0.25">
      <c r="A61" s="51" t="s">
        <v>3213</v>
      </c>
      <c r="B61" s="38"/>
      <c r="C61" s="264"/>
      <c r="D61" s="38"/>
      <c r="E61" s="38"/>
      <c r="F61" s="38"/>
      <c r="G61" s="38"/>
      <c r="H61" s="258"/>
      <c r="I61" s="38"/>
      <c r="J61" s="258"/>
      <c r="K61" s="38"/>
    </row>
    <row r="62" spans="1:16" x14ac:dyDescent="0.3">
      <c r="A62" s="51" t="s">
        <v>3214</v>
      </c>
      <c r="B62" s="241">
        <v>18</v>
      </c>
      <c r="C62" s="259" t="s">
        <v>5276</v>
      </c>
      <c r="D62" s="242" t="s">
        <v>93</v>
      </c>
      <c r="E62" s="243" t="s">
        <v>95</v>
      </c>
      <c r="F62" s="244" t="s">
        <v>5277</v>
      </c>
      <c r="G62" s="244" t="s">
        <v>5278</v>
      </c>
      <c r="H62" s="294" t="s">
        <v>5279</v>
      </c>
      <c r="I62" s="245"/>
      <c r="J62" s="294" t="s">
        <v>5280</v>
      </c>
      <c r="K62" s="246"/>
      <c r="M62" s="58"/>
      <c r="N62" s="293"/>
      <c r="O62" s="58"/>
      <c r="P62" s="292"/>
    </row>
    <row r="63" spans="1:16" x14ac:dyDescent="0.3">
      <c r="A63" s="51" t="s">
        <v>3215</v>
      </c>
      <c r="B63" s="247"/>
      <c r="C63" s="260"/>
      <c r="D63" s="248"/>
      <c r="E63" s="249"/>
      <c r="F63" s="250"/>
      <c r="G63" s="250"/>
      <c r="H63" s="295" t="s">
        <v>5281</v>
      </c>
      <c r="I63" s="228" t="s">
        <v>5282</v>
      </c>
      <c r="J63" s="295" t="s">
        <v>5281</v>
      </c>
      <c r="K63" s="229" t="s">
        <v>5282</v>
      </c>
      <c r="M63" s="55"/>
      <c r="N63" s="55"/>
      <c r="O63" s="55"/>
      <c r="P63" s="58"/>
    </row>
    <row r="64" spans="1:16" ht="24" x14ac:dyDescent="0.3">
      <c r="A64" s="51" t="s">
        <v>3216</v>
      </c>
      <c r="B64" s="251"/>
      <c r="C64" s="261" t="s">
        <v>274</v>
      </c>
      <c r="D64" s="39" t="s">
        <v>1660</v>
      </c>
      <c r="E64" s="230" t="s">
        <v>5744</v>
      </c>
      <c r="F64" s="231" t="s">
        <v>120</v>
      </c>
      <c r="G64" s="235"/>
      <c r="H64" s="296"/>
      <c r="I64" s="232"/>
      <c r="J64" s="307">
        <v>26.3</v>
      </c>
      <c r="K64" s="306">
        <v>26.68</v>
      </c>
      <c r="M64" s="55"/>
      <c r="N64" s="55"/>
      <c r="O64" s="307">
        <v>31.46</v>
      </c>
      <c r="P64" s="306">
        <v>31.92</v>
      </c>
    </row>
    <row r="65" spans="1:16" x14ac:dyDescent="0.3">
      <c r="A65" s="51" t="s">
        <v>3217</v>
      </c>
      <c r="B65" s="50"/>
      <c r="C65" s="262" t="s">
        <v>5283</v>
      </c>
      <c r="D65" s="233">
        <v>11</v>
      </c>
      <c r="E65" s="40" t="s">
        <v>5320</v>
      </c>
      <c r="F65" s="42" t="s">
        <v>49</v>
      </c>
      <c r="G65" s="290" t="s">
        <v>5321</v>
      </c>
      <c r="H65" s="63">
        <v>16.11</v>
      </c>
      <c r="I65" s="61">
        <v>18.64</v>
      </c>
      <c r="J65" s="61">
        <v>2.41</v>
      </c>
      <c r="K65" s="291">
        <v>2.8</v>
      </c>
      <c r="M65" s="61">
        <v>19.27</v>
      </c>
      <c r="N65" s="61">
        <v>22.3</v>
      </c>
      <c r="O65" s="61">
        <v>2.89</v>
      </c>
      <c r="P65" s="291">
        <v>3.35</v>
      </c>
    </row>
    <row r="66" spans="1:16" x14ac:dyDescent="0.3">
      <c r="A66" s="51" t="s">
        <v>3218</v>
      </c>
      <c r="B66" s="50"/>
      <c r="C66" s="263" t="s">
        <v>5288</v>
      </c>
      <c r="D66" s="252"/>
      <c r="E66" s="252"/>
      <c r="F66" s="252"/>
      <c r="G66" s="252"/>
      <c r="H66" s="299"/>
      <c r="I66" s="253"/>
      <c r="J66" s="304">
        <v>2.41</v>
      </c>
      <c r="K66" s="303">
        <v>2.8</v>
      </c>
      <c r="M66" s="292"/>
      <c r="N66" s="293"/>
      <c r="O66" s="304">
        <v>2.89</v>
      </c>
      <c r="P66" s="303">
        <v>3.35</v>
      </c>
    </row>
    <row r="67" spans="1:16" ht="24" x14ac:dyDescent="0.3">
      <c r="A67" s="51" t="s">
        <v>3219</v>
      </c>
      <c r="B67" s="50"/>
      <c r="C67" s="262" t="s">
        <v>5293</v>
      </c>
      <c r="D67" s="41">
        <v>20971</v>
      </c>
      <c r="E67" s="54" t="s">
        <v>5745</v>
      </c>
      <c r="F67" s="42" t="s">
        <v>120</v>
      </c>
      <c r="G67" s="290" t="s">
        <v>5298</v>
      </c>
      <c r="H67" s="63">
        <v>23.88</v>
      </c>
      <c r="I67" s="61">
        <v>23.88</v>
      </c>
      <c r="J67" s="61">
        <v>23.88</v>
      </c>
      <c r="K67" s="291">
        <v>23.88</v>
      </c>
      <c r="M67" s="61">
        <v>28.57</v>
      </c>
      <c r="N67" s="61">
        <v>28.57</v>
      </c>
      <c r="O67" s="61">
        <v>28.57</v>
      </c>
      <c r="P67" s="291">
        <v>28.57</v>
      </c>
    </row>
    <row r="68" spans="1:16" x14ac:dyDescent="0.3">
      <c r="A68" s="51" t="s">
        <v>3220</v>
      </c>
      <c r="B68" s="50"/>
      <c r="C68" s="263" t="s">
        <v>5289</v>
      </c>
      <c r="D68" s="252"/>
      <c r="E68" s="252"/>
      <c r="F68" s="252"/>
      <c r="G68" s="252"/>
      <c r="H68" s="299"/>
      <c r="I68" s="253"/>
      <c r="J68" s="304">
        <v>23.88</v>
      </c>
      <c r="K68" s="303">
        <v>23.88</v>
      </c>
      <c r="M68" s="292"/>
      <c r="N68" s="293"/>
      <c r="O68" s="304">
        <v>28.57</v>
      </c>
      <c r="P68" s="303">
        <v>28.57</v>
      </c>
    </row>
    <row r="69" spans="1:16" x14ac:dyDescent="0.25">
      <c r="A69" s="51" t="s">
        <v>3221</v>
      </c>
      <c r="B69" s="38"/>
      <c r="C69" s="264"/>
      <c r="D69" s="38"/>
      <c r="E69" s="38"/>
      <c r="F69" s="38"/>
      <c r="G69" s="38"/>
      <c r="H69" s="258"/>
      <c r="I69" s="38"/>
      <c r="J69" s="258"/>
      <c r="K69" s="38"/>
    </row>
    <row r="70" spans="1:16" x14ac:dyDescent="0.3">
      <c r="A70" s="51" t="s">
        <v>3222</v>
      </c>
      <c r="B70" s="241">
        <v>24</v>
      </c>
      <c r="C70" s="259" t="s">
        <v>5276</v>
      </c>
      <c r="D70" s="242" t="s">
        <v>93</v>
      </c>
      <c r="E70" s="243" t="s">
        <v>95</v>
      </c>
      <c r="F70" s="244" t="s">
        <v>5277</v>
      </c>
      <c r="G70" s="244" t="s">
        <v>5278</v>
      </c>
      <c r="H70" s="294" t="s">
        <v>5279</v>
      </c>
      <c r="I70" s="245"/>
      <c r="J70" s="294" t="s">
        <v>5280</v>
      </c>
      <c r="K70" s="246"/>
      <c r="M70" s="58"/>
      <c r="N70" s="293"/>
      <c r="O70" s="58"/>
      <c r="P70" s="292"/>
    </row>
    <row r="71" spans="1:16" x14ac:dyDescent="0.3">
      <c r="A71" s="51" t="s">
        <v>3223</v>
      </c>
      <c r="B71" s="247"/>
      <c r="C71" s="260"/>
      <c r="D71" s="248"/>
      <c r="E71" s="249"/>
      <c r="F71" s="250"/>
      <c r="G71" s="250"/>
      <c r="H71" s="295" t="s">
        <v>5281</v>
      </c>
      <c r="I71" s="228" t="s">
        <v>5282</v>
      </c>
      <c r="J71" s="295" t="s">
        <v>5281</v>
      </c>
      <c r="K71" s="229" t="s">
        <v>5282</v>
      </c>
      <c r="M71" s="55"/>
      <c r="N71" s="55"/>
      <c r="O71" s="55"/>
      <c r="P71" s="58"/>
    </row>
    <row r="72" spans="1:16" x14ac:dyDescent="0.3">
      <c r="A72" s="51" t="s">
        <v>3224</v>
      </c>
      <c r="B72" s="251"/>
      <c r="C72" s="261" t="s">
        <v>274</v>
      </c>
      <c r="D72" s="39" t="s">
        <v>1686</v>
      </c>
      <c r="E72" s="234" t="s">
        <v>1687</v>
      </c>
      <c r="F72" s="231" t="s">
        <v>120</v>
      </c>
      <c r="G72" s="235"/>
      <c r="H72" s="296"/>
      <c r="I72" s="232"/>
      <c r="J72" s="307">
        <v>26.41</v>
      </c>
      <c r="K72" s="306">
        <v>26.54</v>
      </c>
      <c r="M72" s="55"/>
      <c r="N72" s="55"/>
      <c r="O72" s="307">
        <v>31.59</v>
      </c>
      <c r="P72" s="306">
        <v>31.75</v>
      </c>
    </row>
    <row r="73" spans="1:16" x14ac:dyDescent="0.3">
      <c r="A73" s="51" t="s">
        <v>3225</v>
      </c>
      <c r="B73" s="50"/>
      <c r="C73" s="262" t="s">
        <v>5283</v>
      </c>
      <c r="D73" s="233">
        <v>5</v>
      </c>
      <c r="E73" s="40" t="s">
        <v>5284</v>
      </c>
      <c r="F73" s="42" t="s">
        <v>49</v>
      </c>
      <c r="G73" s="290" t="s">
        <v>5322</v>
      </c>
      <c r="H73" s="63">
        <v>9.64</v>
      </c>
      <c r="I73" s="61">
        <v>11.15</v>
      </c>
      <c r="J73" s="61">
        <v>0.86</v>
      </c>
      <c r="K73" s="291">
        <v>1</v>
      </c>
      <c r="M73" s="61">
        <v>11.53</v>
      </c>
      <c r="N73" s="61">
        <v>13.34</v>
      </c>
      <c r="O73" s="61">
        <v>1.04</v>
      </c>
      <c r="P73" s="291">
        <v>1.2</v>
      </c>
    </row>
    <row r="74" spans="1:16" x14ac:dyDescent="0.3">
      <c r="A74" s="51" t="s">
        <v>3226</v>
      </c>
      <c r="B74" s="50"/>
      <c r="C74" s="263" t="s">
        <v>5288</v>
      </c>
      <c r="D74" s="252"/>
      <c r="E74" s="252"/>
      <c r="F74" s="252"/>
      <c r="G74" s="252"/>
      <c r="H74" s="299"/>
      <c r="I74" s="253"/>
      <c r="J74" s="304">
        <v>0.86</v>
      </c>
      <c r="K74" s="303">
        <v>1</v>
      </c>
      <c r="M74" s="292"/>
      <c r="N74" s="293"/>
      <c r="O74" s="304">
        <v>1.04</v>
      </c>
      <c r="P74" s="303">
        <v>1.2</v>
      </c>
    </row>
    <row r="75" spans="1:16" x14ac:dyDescent="0.3">
      <c r="A75" s="51" t="s">
        <v>3227</v>
      </c>
      <c r="B75" s="50"/>
      <c r="C75" s="262" t="s">
        <v>5283</v>
      </c>
      <c r="D75" s="41">
        <v>3070</v>
      </c>
      <c r="E75" s="40" t="s">
        <v>287</v>
      </c>
      <c r="F75" s="42" t="s">
        <v>5315</v>
      </c>
      <c r="G75" s="290" t="s">
        <v>5287</v>
      </c>
      <c r="H75" s="63">
        <v>0.15</v>
      </c>
      <c r="I75" s="61">
        <v>0.15</v>
      </c>
      <c r="J75" s="61">
        <v>0.3</v>
      </c>
      <c r="K75" s="291">
        <v>0.3</v>
      </c>
      <c r="M75" s="61">
        <v>0.18</v>
      </c>
      <c r="N75" s="61">
        <v>0.18</v>
      </c>
      <c r="O75" s="61">
        <v>0.36</v>
      </c>
      <c r="P75" s="291">
        <v>0.36</v>
      </c>
    </row>
    <row r="76" spans="1:16" x14ac:dyDescent="0.3">
      <c r="A76" s="51" t="s">
        <v>3228</v>
      </c>
      <c r="B76" s="50"/>
      <c r="C76" s="262" t="s">
        <v>5283</v>
      </c>
      <c r="D76" s="41">
        <v>3393</v>
      </c>
      <c r="E76" s="40" t="s">
        <v>351</v>
      </c>
      <c r="F76" s="42" t="s">
        <v>5315</v>
      </c>
      <c r="G76" s="290" t="s">
        <v>5287</v>
      </c>
      <c r="H76" s="63">
        <v>0.1</v>
      </c>
      <c r="I76" s="61">
        <v>0.1</v>
      </c>
      <c r="J76" s="61">
        <v>0.2</v>
      </c>
      <c r="K76" s="291">
        <v>0.2</v>
      </c>
      <c r="M76" s="61">
        <v>0.12</v>
      </c>
      <c r="N76" s="61">
        <v>0.12</v>
      </c>
      <c r="O76" s="61">
        <v>0.24</v>
      </c>
      <c r="P76" s="291">
        <v>0.24</v>
      </c>
    </row>
    <row r="77" spans="1:16" ht="48" x14ac:dyDescent="0.3">
      <c r="A77" s="51" t="s">
        <v>3229</v>
      </c>
      <c r="B77" s="50"/>
      <c r="C77" s="265" t="s">
        <v>5293</v>
      </c>
      <c r="D77" s="44">
        <v>37556</v>
      </c>
      <c r="E77" s="54" t="s">
        <v>5746</v>
      </c>
      <c r="F77" s="45" t="s">
        <v>120</v>
      </c>
      <c r="G77" s="290" t="s">
        <v>5298</v>
      </c>
      <c r="H77" s="63">
        <v>25.04</v>
      </c>
      <c r="I77" s="61">
        <v>25.04</v>
      </c>
      <c r="J77" s="61">
        <v>25.04</v>
      </c>
      <c r="K77" s="291">
        <v>25.04</v>
      </c>
      <c r="M77" s="61">
        <v>29.95</v>
      </c>
      <c r="N77" s="61">
        <v>29.95</v>
      </c>
      <c r="O77" s="61">
        <v>29.95</v>
      </c>
      <c r="P77" s="291">
        <v>29.95</v>
      </c>
    </row>
    <row r="78" spans="1:16" x14ac:dyDescent="0.3">
      <c r="A78" s="51" t="s">
        <v>3230</v>
      </c>
      <c r="B78" s="50"/>
      <c r="C78" s="263" t="s">
        <v>5289</v>
      </c>
      <c r="D78" s="252"/>
      <c r="E78" s="252"/>
      <c r="F78" s="252"/>
      <c r="G78" s="252"/>
      <c r="H78" s="299"/>
      <c r="I78" s="253"/>
      <c r="J78" s="304">
        <v>25.54</v>
      </c>
      <c r="K78" s="303">
        <v>25.54</v>
      </c>
      <c r="M78" s="292"/>
      <c r="N78" s="293"/>
      <c r="O78" s="304">
        <v>30.55</v>
      </c>
      <c r="P78" s="303">
        <v>30.55</v>
      </c>
    </row>
    <row r="79" spans="1:16" x14ac:dyDescent="0.25">
      <c r="A79" s="51" t="s">
        <v>3231</v>
      </c>
      <c r="B79" s="241">
        <v>25</v>
      </c>
      <c r="C79" s="259" t="s">
        <v>5276</v>
      </c>
      <c r="D79" s="242" t="s">
        <v>93</v>
      </c>
      <c r="E79" s="243" t="s">
        <v>95</v>
      </c>
      <c r="F79" s="244" t="s">
        <v>5277</v>
      </c>
      <c r="G79" s="244" t="s">
        <v>5278</v>
      </c>
      <c r="H79" s="294" t="s">
        <v>5279</v>
      </c>
      <c r="I79" s="245"/>
      <c r="J79" s="294" t="s">
        <v>5280</v>
      </c>
      <c r="K79" s="246"/>
      <c r="L79" s="38"/>
      <c r="M79" s="58"/>
      <c r="N79" s="293"/>
      <c r="O79" s="58"/>
      <c r="P79" s="292"/>
    </row>
    <row r="80" spans="1:16" x14ac:dyDescent="0.25">
      <c r="A80" s="51" t="s">
        <v>3232</v>
      </c>
      <c r="B80" s="247"/>
      <c r="C80" s="260"/>
      <c r="D80" s="248"/>
      <c r="E80" s="249"/>
      <c r="F80" s="250"/>
      <c r="G80" s="250"/>
      <c r="H80" s="295" t="s">
        <v>5281</v>
      </c>
      <c r="I80" s="228" t="s">
        <v>5282</v>
      </c>
      <c r="J80" s="295" t="s">
        <v>5281</v>
      </c>
      <c r="K80" s="229" t="s">
        <v>5282</v>
      </c>
      <c r="L80" s="38"/>
      <c r="M80" s="55"/>
      <c r="N80" s="55"/>
      <c r="O80" s="55"/>
      <c r="P80" s="58"/>
    </row>
    <row r="81" spans="1:16" x14ac:dyDescent="0.3">
      <c r="A81" s="51" t="s">
        <v>3233</v>
      </c>
      <c r="B81" s="251"/>
      <c r="C81" s="261" t="s">
        <v>274</v>
      </c>
      <c r="D81" s="39" t="s">
        <v>1689</v>
      </c>
      <c r="E81" s="234" t="s">
        <v>1690</v>
      </c>
      <c r="F81" s="231" t="s">
        <v>120</v>
      </c>
      <c r="G81" s="235"/>
      <c r="H81" s="296"/>
      <c r="I81" s="232"/>
      <c r="J81" s="307">
        <v>26.41</v>
      </c>
      <c r="K81" s="306">
        <v>26.54</v>
      </c>
      <c r="L81" s="48"/>
      <c r="M81" s="55"/>
      <c r="N81" s="55"/>
      <c r="O81" s="307">
        <v>31.59</v>
      </c>
      <c r="P81" s="306">
        <v>31.75</v>
      </c>
    </row>
    <row r="82" spans="1:16" x14ac:dyDescent="0.25">
      <c r="A82" s="51" t="s">
        <v>3234</v>
      </c>
      <c r="B82" s="50"/>
      <c r="C82" s="262" t="s">
        <v>5283</v>
      </c>
      <c r="D82" s="233">
        <v>5</v>
      </c>
      <c r="E82" s="40" t="s">
        <v>5284</v>
      </c>
      <c r="F82" s="42" t="s">
        <v>49</v>
      </c>
      <c r="G82" s="290" t="s">
        <v>5322</v>
      </c>
      <c r="H82" s="63">
        <v>9.64</v>
      </c>
      <c r="I82" s="61">
        <v>11.15</v>
      </c>
      <c r="J82" s="61">
        <v>0.86</v>
      </c>
      <c r="K82" s="291">
        <v>1</v>
      </c>
      <c r="L82" s="38"/>
      <c r="M82" s="61">
        <v>11.53</v>
      </c>
      <c r="N82" s="61">
        <v>13.34</v>
      </c>
      <c r="O82" s="61">
        <v>1.04</v>
      </c>
      <c r="P82" s="291">
        <v>1.2</v>
      </c>
    </row>
    <row r="83" spans="1:16" x14ac:dyDescent="0.25">
      <c r="A83" s="51" t="s">
        <v>3235</v>
      </c>
      <c r="B83" s="50"/>
      <c r="C83" s="263" t="s">
        <v>5288</v>
      </c>
      <c r="D83" s="252"/>
      <c r="E83" s="252"/>
      <c r="F83" s="252"/>
      <c r="G83" s="252"/>
      <c r="H83" s="299"/>
      <c r="I83" s="253"/>
      <c r="J83" s="304">
        <v>0.86</v>
      </c>
      <c r="K83" s="303">
        <v>1</v>
      </c>
      <c r="L83" s="38"/>
      <c r="M83" s="292"/>
      <c r="N83" s="293"/>
      <c r="O83" s="304">
        <v>1.04</v>
      </c>
      <c r="P83" s="303">
        <v>1.2</v>
      </c>
    </row>
    <row r="84" spans="1:16" x14ac:dyDescent="0.25">
      <c r="A84" s="51" t="s">
        <v>3236</v>
      </c>
      <c r="B84" s="50"/>
      <c r="C84" s="262" t="s">
        <v>5283</v>
      </c>
      <c r="D84" s="41">
        <v>3070</v>
      </c>
      <c r="E84" s="40" t="s">
        <v>287</v>
      </c>
      <c r="F84" s="42" t="s">
        <v>5315</v>
      </c>
      <c r="G84" s="290" t="s">
        <v>5287</v>
      </c>
      <c r="H84" s="63">
        <v>0.15</v>
      </c>
      <c r="I84" s="61">
        <v>0.15</v>
      </c>
      <c r="J84" s="61">
        <v>0.3</v>
      </c>
      <c r="K84" s="291">
        <v>0.3</v>
      </c>
      <c r="L84" s="38"/>
      <c r="M84" s="61">
        <v>0.18</v>
      </c>
      <c r="N84" s="61">
        <v>0.18</v>
      </c>
      <c r="O84" s="61">
        <v>0.36</v>
      </c>
      <c r="P84" s="291">
        <v>0.36</v>
      </c>
    </row>
    <row r="85" spans="1:16" x14ac:dyDescent="0.25">
      <c r="A85" s="51" t="s">
        <v>3237</v>
      </c>
      <c r="B85" s="50"/>
      <c r="C85" s="262" t="s">
        <v>5283</v>
      </c>
      <c r="D85" s="41">
        <v>3393</v>
      </c>
      <c r="E85" s="40" t="s">
        <v>351</v>
      </c>
      <c r="F85" s="42" t="s">
        <v>5315</v>
      </c>
      <c r="G85" s="290" t="s">
        <v>5287</v>
      </c>
      <c r="H85" s="63">
        <v>0.1</v>
      </c>
      <c r="I85" s="61">
        <v>0.1</v>
      </c>
      <c r="J85" s="61">
        <v>0.2</v>
      </c>
      <c r="K85" s="291">
        <v>0.2</v>
      </c>
      <c r="L85" s="38"/>
      <c r="M85" s="61">
        <v>0.12</v>
      </c>
      <c r="N85" s="61">
        <v>0.12</v>
      </c>
      <c r="O85" s="61">
        <v>0.24</v>
      </c>
      <c r="P85" s="291">
        <v>0.24</v>
      </c>
    </row>
    <row r="86" spans="1:16" ht="36" x14ac:dyDescent="0.3">
      <c r="A86" s="51" t="s">
        <v>3238</v>
      </c>
      <c r="B86" s="50"/>
      <c r="C86" s="265" t="s">
        <v>5293</v>
      </c>
      <c r="D86" s="44">
        <v>37556</v>
      </c>
      <c r="E86" s="40" t="s">
        <v>5323</v>
      </c>
      <c r="F86" s="45" t="s">
        <v>120</v>
      </c>
      <c r="G86" s="290" t="s">
        <v>5298</v>
      </c>
      <c r="H86" s="63">
        <v>25.04</v>
      </c>
      <c r="I86" s="61">
        <v>25.04</v>
      </c>
      <c r="J86" s="61">
        <v>25.04</v>
      </c>
      <c r="K86" s="291">
        <v>25.04</v>
      </c>
      <c r="L86" s="48"/>
      <c r="M86" s="61">
        <v>29.95</v>
      </c>
      <c r="N86" s="61">
        <v>29.95</v>
      </c>
      <c r="O86" s="61">
        <v>29.95</v>
      </c>
      <c r="P86" s="291">
        <v>29.95</v>
      </c>
    </row>
    <row r="87" spans="1:16" x14ac:dyDescent="0.25">
      <c r="A87" s="51" t="s">
        <v>3239</v>
      </c>
      <c r="B87" s="50"/>
      <c r="C87" s="263" t="s">
        <v>5289</v>
      </c>
      <c r="D87" s="252"/>
      <c r="E87" s="252"/>
      <c r="F87" s="252"/>
      <c r="G87" s="252"/>
      <c r="H87" s="299"/>
      <c r="I87" s="253"/>
      <c r="J87" s="304">
        <v>25.54</v>
      </c>
      <c r="K87" s="303">
        <v>25.54</v>
      </c>
      <c r="L87" s="38"/>
      <c r="M87" s="292"/>
      <c r="N87" s="293"/>
      <c r="O87" s="304">
        <v>30.55</v>
      </c>
      <c r="P87" s="303">
        <v>30.55</v>
      </c>
    </row>
    <row r="88" spans="1:16" x14ac:dyDescent="0.25">
      <c r="A88" s="51" t="s">
        <v>3240</v>
      </c>
      <c r="B88" s="38"/>
      <c r="C88" s="264"/>
      <c r="D88" s="38"/>
      <c r="E88" s="38"/>
      <c r="F88" s="38"/>
      <c r="G88" s="38"/>
      <c r="H88" s="258"/>
      <c r="I88" s="38"/>
      <c r="J88" s="258"/>
      <c r="K88" s="38"/>
      <c r="L88" s="38"/>
    </row>
    <row r="89" spans="1:16" x14ac:dyDescent="0.25">
      <c r="A89" s="51" t="s">
        <v>3241</v>
      </c>
      <c r="B89" s="241">
        <v>31</v>
      </c>
      <c r="C89" s="259" t="s">
        <v>5276</v>
      </c>
      <c r="D89" s="242" t="s">
        <v>93</v>
      </c>
      <c r="E89" s="243" t="s">
        <v>95</v>
      </c>
      <c r="F89" s="244" t="s">
        <v>5277</v>
      </c>
      <c r="G89" s="244" t="s">
        <v>5278</v>
      </c>
      <c r="H89" s="294" t="s">
        <v>5279</v>
      </c>
      <c r="I89" s="245"/>
      <c r="J89" s="294" t="s">
        <v>5280</v>
      </c>
      <c r="K89" s="246"/>
      <c r="L89" s="38"/>
      <c r="M89" s="58"/>
      <c r="N89" s="293"/>
      <c r="O89" s="58"/>
      <c r="P89" s="292"/>
    </row>
    <row r="90" spans="1:16" x14ac:dyDescent="0.25">
      <c r="A90" s="51" t="s">
        <v>3242</v>
      </c>
      <c r="B90" s="247"/>
      <c r="C90" s="260"/>
      <c r="D90" s="248"/>
      <c r="E90" s="249"/>
      <c r="F90" s="250"/>
      <c r="G90" s="250"/>
      <c r="H90" s="295" t="s">
        <v>5281</v>
      </c>
      <c r="I90" s="228" t="s">
        <v>5282</v>
      </c>
      <c r="J90" s="295" t="s">
        <v>5281</v>
      </c>
      <c r="K90" s="229" t="s">
        <v>5282</v>
      </c>
      <c r="L90" s="38"/>
      <c r="M90" s="55"/>
      <c r="N90" s="55"/>
      <c r="O90" s="55"/>
      <c r="P90" s="58"/>
    </row>
    <row r="91" spans="1:16" ht="24" x14ac:dyDescent="0.3">
      <c r="A91" s="51" t="s">
        <v>3243</v>
      </c>
      <c r="B91" s="251"/>
      <c r="C91" s="261" t="s">
        <v>274</v>
      </c>
      <c r="D91" s="39" t="s">
        <v>832</v>
      </c>
      <c r="E91" s="230" t="s">
        <v>5747</v>
      </c>
      <c r="F91" s="231" t="s">
        <v>138</v>
      </c>
      <c r="G91" s="235"/>
      <c r="H91" s="301"/>
      <c r="I91" s="235"/>
      <c r="J91" s="307">
        <v>46</v>
      </c>
      <c r="K91" s="306">
        <v>48.13</v>
      </c>
      <c r="L91" s="48"/>
      <c r="M91" s="55"/>
      <c r="N91" s="55"/>
      <c r="O91" s="307">
        <v>55.02</v>
      </c>
      <c r="P91" s="306">
        <v>57.57</v>
      </c>
    </row>
    <row r="92" spans="1:16" x14ac:dyDescent="0.25">
      <c r="A92" s="51" t="s">
        <v>3244</v>
      </c>
      <c r="B92" s="50"/>
      <c r="C92" s="262" t="s">
        <v>5283</v>
      </c>
      <c r="D92" s="233">
        <v>5</v>
      </c>
      <c r="E92" s="40" t="s">
        <v>5284</v>
      </c>
      <c r="F92" s="42" t="s">
        <v>49</v>
      </c>
      <c r="G92" s="290" t="s">
        <v>5324</v>
      </c>
      <c r="H92" s="63">
        <v>9.64</v>
      </c>
      <c r="I92" s="61">
        <v>11.15</v>
      </c>
      <c r="J92" s="61">
        <v>4.8899999999999997</v>
      </c>
      <c r="K92" s="291">
        <v>5.66</v>
      </c>
      <c r="L92" s="38"/>
      <c r="M92" s="61">
        <v>11.53</v>
      </c>
      <c r="N92" s="61">
        <v>13.34</v>
      </c>
      <c r="O92" s="61">
        <v>5.86</v>
      </c>
      <c r="P92" s="291">
        <v>6.78</v>
      </c>
    </row>
    <row r="93" spans="1:16" x14ac:dyDescent="0.25">
      <c r="A93" s="51" t="s">
        <v>3245</v>
      </c>
      <c r="B93" s="50"/>
      <c r="C93" s="262" t="s">
        <v>5283</v>
      </c>
      <c r="D93" s="233">
        <v>4</v>
      </c>
      <c r="E93" s="40" t="s">
        <v>5286</v>
      </c>
      <c r="F93" s="42" t="s">
        <v>49</v>
      </c>
      <c r="G93" s="290" t="s">
        <v>5325</v>
      </c>
      <c r="H93" s="63">
        <v>16.11</v>
      </c>
      <c r="I93" s="61">
        <v>18.64</v>
      </c>
      <c r="J93" s="61">
        <v>3.67</v>
      </c>
      <c r="K93" s="291">
        <v>4.24</v>
      </c>
      <c r="L93" s="38"/>
      <c r="M93" s="61">
        <v>19.27</v>
      </c>
      <c r="N93" s="61">
        <v>22.3</v>
      </c>
      <c r="O93" s="61">
        <v>4.3899999999999997</v>
      </c>
      <c r="P93" s="291">
        <v>5.08</v>
      </c>
    </row>
    <row r="94" spans="1:16" x14ac:dyDescent="0.25">
      <c r="A94" s="51" t="s">
        <v>3246</v>
      </c>
      <c r="B94" s="50"/>
      <c r="C94" s="262" t="s">
        <v>5283</v>
      </c>
      <c r="D94" s="233">
        <v>32</v>
      </c>
      <c r="E94" s="40" t="s">
        <v>5326</v>
      </c>
      <c r="F94" s="42" t="s">
        <v>49</v>
      </c>
      <c r="G94" s="290" t="s">
        <v>5327</v>
      </c>
      <c r="H94" s="63">
        <v>11.56</v>
      </c>
      <c r="I94" s="61">
        <v>13.37</v>
      </c>
      <c r="J94" s="61">
        <v>0.41</v>
      </c>
      <c r="K94" s="291">
        <v>0.48</v>
      </c>
      <c r="L94" s="38"/>
      <c r="M94" s="61">
        <v>13.83</v>
      </c>
      <c r="N94" s="61">
        <v>16</v>
      </c>
      <c r="O94" s="61">
        <v>0.5</v>
      </c>
      <c r="P94" s="291">
        <v>0.57999999999999996</v>
      </c>
    </row>
    <row r="95" spans="1:16" x14ac:dyDescent="0.25">
      <c r="A95" s="51" t="s">
        <v>3247</v>
      </c>
      <c r="B95" s="50"/>
      <c r="C95" s="262" t="s">
        <v>5283</v>
      </c>
      <c r="D95" s="233">
        <v>8</v>
      </c>
      <c r="E95" s="40" t="s">
        <v>5317</v>
      </c>
      <c r="F95" s="42" t="s">
        <v>49</v>
      </c>
      <c r="G95" s="290" t="s">
        <v>5328</v>
      </c>
      <c r="H95" s="63">
        <v>10.88</v>
      </c>
      <c r="I95" s="61">
        <v>12.59</v>
      </c>
      <c r="J95" s="61">
        <v>1.88</v>
      </c>
      <c r="K95" s="291">
        <v>2.17</v>
      </c>
      <c r="L95" s="38"/>
      <c r="M95" s="61">
        <v>13.02</v>
      </c>
      <c r="N95" s="61">
        <v>15.06</v>
      </c>
      <c r="O95" s="61">
        <v>2.25</v>
      </c>
      <c r="P95" s="291">
        <v>2.6</v>
      </c>
    </row>
    <row r="96" spans="1:16" x14ac:dyDescent="0.25">
      <c r="A96" s="51" t="s">
        <v>3248</v>
      </c>
      <c r="B96" s="50"/>
      <c r="C96" s="262" t="s">
        <v>5283</v>
      </c>
      <c r="D96" s="233">
        <v>6</v>
      </c>
      <c r="E96" s="40" t="s">
        <v>5291</v>
      </c>
      <c r="F96" s="42" t="s">
        <v>49</v>
      </c>
      <c r="G96" s="290" t="s">
        <v>5329</v>
      </c>
      <c r="H96" s="63">
        <v>16.11</v>
      </c>
      <c r="I96" s="61">
        <v>18.64</v>
      </c>
      <c r="J96" s="61">
        <v>1.84</v>
      </c>
      <c r="K96" s="291">
        <v>2.13</v>
      </c>
      <c r="L96" s="38"/>
      <c r="M96" s="61">
        <v>19.27</v>
      </c>
      <c r="N96" s="61">
        <v>22.3</v>
      </c>
      <c r="O96" s="61">
        <v>2.21</v>
      </c>
      <c r="P96" s="291">
        <v>2.5499999999999998</v>
      </c>
    </row>
    <row r="97" spans="1:16" x14ac:dyDescent="0.25">
      <c r="A97" s="51" t="s">
        <v>3249</v>
      </c>
      <c r="B97" s="50"/>
      <c r="C97" s="262" t="s">
        <v>5283</v>
      </c>
      <c r="D97" s="233">
        <v>10</v>
      </c>
      <c r="E97" s="40" t="s">
        <v>5330</v>
      </c>
      <c r="F97" s="42" t="s">
        <v>49</v>
      </c>
      <c r="G97" s="290" t="s">
        <v>5331</v>
      </c>
      <c r="H97" s="63">
        <v>16.11</v>
      </c>
      <c r="I97" s="61">
        <v>18.64</v>
      </c>
      <c r="J97" s="61">
        <v>0.89</v>
      </c>
      <c r="K97" s="291">
        <v>1.03</v>
      </c>
      <c r="L97" s="38"/>
      <c r="M97" s="61">
        <v>19.27</v>
      </c>
      <c r="N97" s="61">
        <v>22.3</v>
      </c>
      <c r="O97" s="61">
        <v>1.07</v>
      </c>
      <c r="P97" s="291">
        <v>1.24</v>
      </c>
    </row>
    <row r="98" spans="1:16" x14ac:dyDescent="0.25">
      <c r="A98" s="51" t="s">
        <v>3250</v>
      </c>
      <c r="B98" s="50"/>
      <c r="C98" s="263" t="s">
        <v>5288</v>
      </c>
      <c r="D98" s="252"/>
      <c r="E98" s="252"/>
      <c r="F98" s="252"/>
      <c r="G98" s="252"/>
      <c r="H98" s="299"/>
      <c r="I98" s="253"/>
      <c r="J98" s="304">
        <v>13.61</v>
      </c>
      <c r="K98" s="303">
        <v>15.74</v>
      </c>
      <c r="L98" s="38"/>
      <c r="M98" s="292"/>
      <c r="N98" s="293"/>
      <c r="O98" s="304">
        <v>16.28</v>
      </c>
      <c r="P98" s="303">
        <v>18.829999999999998</v>
      </c>
    </row>
    <row r="99" spans="1:16" x14ac:dyDescent="0.25">
      <c r="A99" s="51" t="s">
        <v>3251</v>
      </c>
      <c r="B99" s="50"/>
      <c r="C99" s="262" t="s">
        <v>5283</v>
      </c>
      <c r="D99" s="233">
        <v>104</v>
      </c>
      <c r="E99" s="40" t="s">
        <v>5299</v>
      </c>
      <c r="F99" s="42" t="s">
        <v>5300</v>
      </c>
      <c r="G99" s="290" t="s">
        <v>5332</v>
      </c>
      <c r="H99" s="63">
        <v>150.52000000000001</v>
      </c>
      <c r="I99" s="61">
        <v>150.52000000000001</v>
      </c>
      <c r="J99" s="61">
        <v>3.37</v>
      </c>
      <c r="K99" s="291">
        <v>3.37</v>
      </c>
      <c r="L99" s="38"/>
      <c r="M99" s="61">
        <v>180.03</v>
      </c>
      <c r="N99" s="61">
        <v>180.03</v>
      </c>
      <c r="O99" s="61">
        <v>4.04</v>
      </c>
      <c r="P99" s="291">
        <v>4.04</v>
      </c>
    </row>
    <row r="100" spans="1:16" x14ac:dyDescent="0.25">
      <c r="A100" s="51" t="s">
        <v>3252</v>
      </c>
      <c r="B100" s="50"/>
      <c r="C100" s="262" t="s">
        <v>5283</v>
      </c>
      <c r="D100" s="233">
        <v>102</v>
      </c>
      <c r="E100" s="40" t="s">
        <v>5295</v>
      </c>
      <c r="F100" s="42" t="s">
        <v>5296</v>
      </c>
      <c r="G100" s="290" t="s">
        <v>5333</v>
      </c>
      <c r="H100" s="63">
        <v>20.49</v>
      </c>
      <c r="I100" s="61">
        <v>20.49</v>
      </c>
      <c r="J100" s="61">
        <v>0.61</v>
      </c>
      <c r="K100" s="291">
        <v>0.61</v>
      </c>
      <c r="L100" s="38"/>
      <c r="M100" s="61">
        <v>24.51</v>
      </c>
      <c r="N100" s="61">
        <v>24.51</v>
      </c>
      <c r="O100" s="61">
        <v>0.73</v>
      </c>
      <c r="P100" s="291">
        <v>0.73</v>
      </c>
    </row>
    <row r="101" spans="1:16" x14ac:dyDescent="0.25">
      <c r="A101" s="51" t="s">
        <v>3253</v>
      </c>
      <c r="B101" s="50"/>
      <c r="C101" s="262" t="s">
        <v>5283</v>
      </c>
      <c r="D101" s="41">
        <v>2426</v>
      </c>
      <c r="E101" s="40" t="s">
        <v>5334</v>
      </c>
      <c r="F101" s="42" t="s">
        <v>5296</v>
      </c>
      <c r="G101" s="290" t="s">
        <v>5335</v>
      </c>
      <c r="H101" s="63">
        <v>17.8</v>
      </c>
      <c r="I101" s="61">
        <v>17.8</v>
      </c>
      <c r="J101" s="61">
        <v>0.04</v>
      </c>
      <c r="K101" s="291">
        <v>0.04</v>
      </c>
      <c r="L101" s="38"/>
      <c r="M101" s="61">
        <v>21.29</v>
      </c>
      <c r="N101" s="61">
        <v>21.29</v>
      </c>
      <c r="O101" s="61">
        <v>0.05</v>
      </c>
      <c r="P101" s="291">
        <v>0.05</v>
      </c>
    </row>
    <row r="102" spans="1:16" x14ac:dyDescent="0.25">
      <c r="A102" s="51" t="s">
        <v>3254</v>
      </c>
      <c r="B102" s="50"/>
      <c r="C102" s="262" t="s">
        <v>5283</v>
      </c>
      <c r="D102" s="41">
        <v>2448</v>
      </c>
      <c r="E102" s="40" t="s">
        <v>5336</v>
      </c>
      <c r="F102" s="42" t="s">
        <v>5296</v>
      </c>
      <c r="G102" s="290" t="s">
        <v>5337</v>
      </c>
      <c r="H102" s="63">
        <v>9.27</v>
      </c>
      <c r="I102" s="61">
        <v>9.27</v>
      </c>
      <c r="J102" s="61">
        <v>4.68</v>
      </c>
      <c r="K102" s="291">
        <v>4.68</v>
      </c>
      <c r="L102" s="38"/>
      <c r="M102" s="61">
        <v>11.09</v>
      </c>
      <c r="N102" s="61">
        <v>11.09</v>
      </c>
      <c r="O102" s="61">
        <v>5.6</v>
      </c>
      <c r="P102" s="291">
        <v>5.6</v>
      </c>
    </row>
    <row r="103" spans="1:16" x14ac:dyDescent="0.25">
      <c r="A103" s="51" t="s">
        <v>3255</v>
      </c>
      <c r="B103" s="50"/>
      <c r="C103" s="262" t="s">
        <v>5283</v>
      </c>
      <c r="D103" s="41">
        <v>2437</v>
      </c>
      <c r="E103" s="40" t="s">
        <v>5338</v>
      </c>
      <c r="F103" s="42" t="s">
        <v>5296</v>
      </c>
      <c r="G103" s="290" t="s">
        <v>5339</v>
      </c>
      <c r="H103" s="63">
        <v>7</v>
      </c>
      <c r="I103" s="61">
        <v>7</v>
      </c>
      <c r="J103" s="61">
        <v>2.31</v>
      </c>
      <c r="K103" s="291">
        <v>2.31</v>
      </c>
      <c r="L103" s="38"/>
      <c r="M103" s="61">
        <v>8.3800000000000008</v>
      </c>
      <c r="N103" s="61">
        <v>8.3800000000000008</v>
      </c>
      <c r="O103" s="61">
        <v>2.77</v>
      </c>
      <c r="P103" s="291">
        <v>2.77</v>
      </c>
    </row>
    <row r="104" spans="1:16" x14ac:dyDescent="0.25">
      <c r="A104" s="51" t="s">
        <v>3256</v>
      </c>
      <c r="B104" s="50"/>
      <c r="C104" s="262" t="s">
        <v>5283</v>
      </c>
      <c r="D104" s="41">
        <v>2438</v>
      </c>
      <c r="E104" s="40" t="s">
        <v>5340</v>
      </c>
      <c r="F104" s="42" t="s">
        <v>5296</v>
      </c>
      <c r="G104" s="290" t="s">
        <v>5341</v>
      </c>
      <c r="H104" s="63">
        <v>6.76</v>
      </c>
      <c r="I104" s="61">
        <v>6.76</v>
      </c>
      <c r="J104" s="61">
        <v>5.44</v>
      </c>
      <c r="K104" s="291">
        <v>5.44</v>
      </c>
      <c r="L104" s="38"/>
      <c r="M104" s="61">
        <v>8.09</v>
      </c>
      <c r="N104" s="61">
        <v>8.09</v>
      </c>
      <c r="O104" s="61">
        <v>6.51</v>
      </c>
      <c r="P104" s="291">
        <v>6.51</v>
      </c>
    </row>
    <row r="105" spans="1:16" x14ac:dyDescent="0.25">
      <c r="A105" s="51" t="s">
        <v>3257</v>
      </c>
      <c r="B105" s="50"/>
      <c r="C105" s="262" t="s">
        <v>5283</v>
      </c>
      <c r="D105" s="41">
        <v>2386</v>
      </c>
      <c r="E105" s="40" t="s">
        <v>5342</v>
      </c>
      <c r="F105" s="42" t="s">
        <v>5300</v>
      </c>
      <c r="G105" s="290" t="s">
        <v>5343</v>
      </c>
      <c r="H105" s="63">
        <v>123.22</v>
      </c>
      <c r="I105" s="61">
        <v>123.22</v>
      </c>
      <c r="J105" s="61">
        <v>2.0499999999999998</v>
      </c>
      <c r="K105" s="291">
        <v>2.0499999999999998</v>
      </c>
      <c r="L105" s="38"/>
      <c r="M105" s="61">
        <v>147.38</v>
      </c>
      <c r="N105" s="61">
        <v>147.38</v>
      </c>
      <c r="O105" s="61">
        <v>2.46</v>
      </c>
      <c r="P105" s="291">
        <v>2.46</v>
      </c>
    </row>
    <row r="106" spans="1:16" x14ac:dyDescent="0.25">
      <c r="A106" s="51" t="s">
        <v>3258</v>
      </c>
      <c r="B106" s="50"/>
      <c r="C106" s="262" t="s">
        <v>5283</v>
      </c>
      <c r="D106" s="41">
        <v>2497</v>
      </c>
      <c r="E106" s="40" t="s">
        <v>5344</v>
      </c>
      <c r="F106" s="42" t="s">
        <v>5300</v>
      </c>
      <c r="G106" s="290" t="s">
        <v>5343</v>
      </c>
      <c r="H106" s="63">
        <v>119.07</v>
      </c>
      <c r="I106" s="61">
        <v>119.07</v>
      </c>
      <c r="J106" s="61">
        <v>1.98</v>
      </c>
      <c r="K106" s="291">
        <v>1.98</v>
      </c>
      <c r="L106" s="38"/>
      <c r="M106" s="61">
        <v>142.41999999999999</v>
      </c>
      <c r="N106" s="61">
        <v>142.41999999999999</v>
      </c>
      <c r="O106" s="61">
        <v>2.38</v>
      </c>
      <c r="P106" s="291">
        <v>2.38</v>
      </c>
    </row>
    <row r="107" spans="1:16" x14ac:dyDescent="0.25">
      <c r="A107" s="51" t="s">
        <v>3259</v>
      </c>
      <c r="B107" s="50"/>
      <c r="C107" s="262" t="s">
        <v>5283</v>
      </c>
      <c r="D107" s="41">
        <v>1221</v>
      </c>
      <c r="E107" s="40" t="s">
        <v>5302</v>
      </c>
      <c r="F107" s="42" t="s">
        <v>5296</v>
      </c>
      <c r="G107" s="290" t="s">
        <v>5345</v>
      </c>
      <c r="H107" s="63">
        <v>0.87</v>
      </c>
      <c r="I107" s="61">
        <v>0.87</v>
      </c>
      <c r="J107" s="61">
        <v>0.59</v>
      </c>
      <c r="K107" s="291">
        <v>0.59</v>
      </c>
      <c r="L107" s="38"/>
      <c r="M107" s="61">
        <v>1.05</v>
      </c>
      <c r="N107" s="61">
        <v>1.05</v>
      </c>
      <c r="O107" s="61">
        <v>0.71</v>
      </c>
      <c r="P107" s="291">
        <v>0.71</v>
      </c>
    </row>
    <row r="108" spans="1:16" x14ac:dyDescent="0.25">
      <c r="A108" s="51" t="s">
        <v>3260</v>
      </c>
      <c r="B108" s="50"/>
      <c r="C108" s="262" t="s">
        <v>5283</v>
      </c>
      <c r="D108" s="41">
        <v>1215</v>
      </c>
      <c r="E108" s="40" t="s">
        <v>5304</v>
      </c>
      <c r="F108" s="42" t="s">
        <v>5296</v>
      </c>
      <c r="G108" s="290" t="s">
        <v>5346</v>
      </c>
      <c r="H108" s="63">
        <v>0.51</v>
      </c>
      <c r="I108" s="61">
        <v>0.51</v>
      </c>
      <c r="J108" s="61">
        <v>3.46</v>
      </c>
      <c r="K108" s="291">
        <v>3.46</v>
      </c>
      <c r="L108" s="38"/>
      <c r="M108" s="61">
        <v>0.62</v>
      </c>
      <c r="N108" s="61">
        <v>0.62</v>
      </c>
      <c r="O108" s="61">
        <v>4.1399999999999997</v>
      </c>
      <c r="P108" s="291">
        <v>4.1399999999999997</v>
      </c>
    </row>
    <row r="109" spans="1:16" x14ac:dyDescent="0.25">
      <c r="A109" s="51" t="s">
        <v>3261</v>
      </c>
      <c r="B109" s="50"/>
      <c r="C109" s="262" t="s">
        <v>5283</v>
      </c>
      <c r="D109" s="41">
        <v>2034</v>
      </c>
      <c r="E109" s="40" t="s">
        <v>5347</v>
      </c>
      <c r="F109" s="42" t="s">
        <v>5315</v>
      </c>
      <c r="G109" s="290" t="s">
        <v>5348</v>
      </c>
      <c r="H109" s="63">
        <v>0.54</v>
      </c>
      <c r="I109" s="61">
        <v>0.54</v>
      </c>
      <c r="J109" s="61">
        <v>4.54</v>
      </c>
      <c r="K109" s="291">
        <v>4.54</v>
      </c>
      <c r="L109" s="38"/>
      <c r="M109" s="61">
        <v>0.65</v>
      </c>
      <c r="N109" s="61">
        <v>0.65</v>
      </c>
      <c r="O109" s="61">
        <v>5.44</v>
      </c>
      <c r="P109" s="291">
        <v>5.44</v>
      </c>
    </row>
    <row r="110" spans="1:16" x14ac:dyDescent="0.25">
      <c r="A110" s="51" t="s">
        <v>3262</v>
      </c>
      <c r="B110" s="50"/>
      <c r="C110" s="262" t="s">
        <v>5283</v>
      </c>
      <c r="D110" s="41">
        <v>2023</v>
      </c>
      <c r="E110" s="40" t="s">
        <v>5349</v>
      </c>
      <c r="F110" s="42" t="s">
        <v>5350</v>
      </c>
      <c r="G110" s="290" t="s">
        <v>5351</v>
      </c>
      <c r="H110" s="63">
        <v>12.24</v>
      </c>
      <c r="I110" s="61">
        <v>12.24</v>
      </c>
      <c r="J110" s="61">
        <v>2.17</v>
      </c>
      <c r="K110" s="291">
        <v>2.17</v>
      </c>
      <c r="L110" s="38"/>
      <c r="M110" s="61">
        <v>14.64</v>
      </c>
      <c r="N110" s="61">
        <v>14.64</v>
      </c>
      <c r="O110" s="61">
        <v>2.6</v>
      </c>
      <c r="P110" s="291">
        <v>2.6</v>
      </c>
    </row>
    <row r="111" spans="1:16" x14ac:dyDescent="0.25">
      <c r="A111" s="51" t="s">
        <v>3263</v>
      </c>
      <c r="B111" s="50"/>
      <c r="C111" s="262" t="s">
        <v>5283</v>
      </c>
      <c r="D111" s="41">
        <v>1861</v>
      </c>
      <c r="E111" s="40" t="s">
        <v>5352</v>
      </c>
      <c r="F111" s="42" t="s">
        <v>5296</v>
      </c>
      <c r="G111" s="290" t="s">
        <v>5353</v>
      </c>
      <c r="H111" s="63">
        <v>21.27</v>
      </c>
      <c r="I111" s="61">
        <v>21.27</v>
      </c>
      <c r="J111" s="61">
        <v>0.27</v>
      </c>
      <c r="K111" s="291">
        <v>0.27</v>
      </c>
      <c r="L111" s="38"/>
      <c r="M111" s="61">
        <v>25.44</v>
      </c>
      <c r="N111" s="61">
        <v>25.44</v>
      </c>
      <c r="O111" s="61">
        <v>0.33</v>
      </c>
      <c r="P111" s="291">
        <v>0.33</v>
      </c>
    </row>
    <row r="112" spans="1:16" x14ac:dyDescent="0.25">
      <c r="A112" s="51" t="s">
        <v>3264</v>
      </c>
      <c r="B112" s="50"/>
      <c r="C112" s="262" t="s">
        <v>5283</v>
      </c>
      <c r="D112" s="41">
        <v>1858</v>
      </c>
      <c r="E112" s="40" t="s">
        <v>5354</v>
      </c>
      <c r="F112" s="42" t="s">
        <v>5350</v>
      </c>
      <c r="G112" s="290" t="s">
        <v>5355</v>
      </c>
      <c r="H112" s="63">
        <v>7.18</v>
      </c>
      <c r="I112" s="61">
        <v>7.18</v>
      </c>
      <c r="J112" s="61">
        <v>0.81</v>
      </c>
      <c r="K112" s="291">
        <v>0.81</v>
      </c>
      <c r="L112" s="38"/>
      <c r="M112" s="61">
        <v>8.59</v>
      </c>
      <c r="N112" s="61">
        <v>8.59</v>
      </c>
      <c r="O112" s="61">
        <v>0.98</v>
      </c>
      <c r="P112" s="291">
        <v>0.98</v>
      </c>
    </row>
    <row r="113" spans="1:16" x14ac:dyDescent="0.25">
      <c r="A113" s="51" t="s">
        <v>3265</v>
      </c>
      <c r="B113" s="50"/>
      <c r="C113" s="263" t="s">
        <v>5289</v>
      </c>
      <c r="D113" s="252"/>
      <c r="E113" s="252"/>
      <c r="F113" s="252"/>
      <c r="G113" s="252"/>
      <c r="H113" s="299"/>
      <c r="I113" s="253"/>
      <c r="J113" s="304">
        <v>32.39</v>
      </c>
      <c r="K113" s="303">
        <v>32.39</v>
      </c>
      <c r="L113" s="38"/>
      <c r="M113" s="292"/>
      <c r="N113" s="293"/>
      <c r="O113" s="304">
        <v>38.74</v>
      </c>
      <c r="P113" s="303">
        <v>38.74</v>
      </c>
    </row>
    <row r="114" spans="1:16" x14ac:dyDescent="0.25">
      <c r="A114" s="51" t="s">
        <v>3266</v>
      </c>
      <c r="B114" s="38"/>
      <c r="C114" s="264"/>
      <c r="D114" s="38"/>
      <c r="E114" s="38"/>
      <c r="F114" s="38"/>
      <c r="G114" s="38"/>
      <c r="H114" s="258"/>
      <c r="I114" s="38"/>
      <c r="J114" s="258"/>
      <c r="K114" s="38"/>
      <c r="L114" s="38"/>
    </row>
    <row r="115" spans="1:16" x14ac:dyDescent="0.25">
      <c r="A115" s="51" t="s">
        <v>3267</v>
      </c>
      <c r="B115" s="241">
        <v>36</v>
      </c>
      <c r="C115" s="259" t="s">
        <v>5276</v>
      </c>
      <c r="D115" s="242" t="s">
        <v>93</v>
      </c>
      <c r="E115" s="243" t="s">
        <v>95</v>
      </c>
      <c r="F115" s="244" t="s">
        <v>5277</v>
      </c>
      <c r="G115" s="244" t="s">
        <v>5278</v>
      </c>
      <c r="H115" s="294" t="s">
        <v>5279</v>
      </c>
      <c r="I115" s="245"/>
      <c r="J115" s="294" t="s">
        <v>5280</v>
      </c>
      <c r="K115" s="246"/>
      <c r="L115" s="38"/>
      <c r="M115" s="58"/>
      <c r="N115" s="293"/>
      <c r="O115" s="58"/>
      <c r="P115" s="292"/>
    </row>
    <row r="116" spans="1:16" x14ac:dyDescent="0.25">
      <c r="A116" s="51" t="s">
        <v>3268</v>
      </c>
      <c r="B116" s="247"/>
      <c r="C116" s="260"/>
      <c r="D116" s="248"/>
      <c r="E116" s="249"/>
      <c r="F116" s="250"/>
      <c r="G116" s="250"/>
      <c r="H116" s="295" t="s">
        <v>5281</v>
      </c>
      <c r="I116" s="228" t="s">
        <v>5282</v>
      </c>
      <c r="J116" s="295" t="s">
        <v>5281</v>
      </c>
      <c r="K116" s="229" t="s">
        <v>5282</v>
      </c>
      <c r="L116" s="38"/>
      <c r="M116" s="55"/>
      <c r="N116" s="55"/>
      <c r="O116" s="55"/>
      <c r="P116" s="58"/>
    </row>
    <row r="117" spans="1:16" ht="36" x14ac:dyDescent="0.3">
      <c r="A117" s="51" t="s">
        <v>3269</v>
      </c>
      <c r="B117" s="251"/>
      <c r="C117" s="267" t="s">
        <v>274</v>
      </c>
      <c r="D117" s="53" t="s">
        <v>2151</v>
      </c>
      <c r="E117" s="230" t="s">
        <v>5748</v>
      </c>
      <c r="F117" s="236" t="s">
        <v>120</v>
      </c>
      <c r="G117" s="235"/>
      <c r="H117" s="301"/>
      <c r="I117" s="235"/>
      <c r="J117" s="307">
        <v>3.71</v>
      </c>
      <c r="K117" s="306">
        <v>4.0599999999999996</v>
      </c>
      <c r="L117" s="48"/>
      <c r="M117" s="55"/>
      <c r="N117" s="55"/>
      <c r="O117" s="307">
        <v>4.4400000000000004</v>
      </c>
      <c r="P117" s="306">
        <v>4.8600000000000003</v>
      </c>
    </row>
    <row r="118" spans="1:16" x14ac:dyDescent="0.25">
      <c r="A118" s="51" t="s">
        <v>3270</v>
      </c>
      <c r="B118" s="50"/>
      <c r="C118" s="262" t="s">
        <v>5283</v>
      </c>
      <c r="D118" s="233">
        <v>8</v>
      </c>
      <c r="E118" s="40" t="s">
        <v>5317</v>
      </c>
      <c r="F118" s="42" t="s">
        <v>49</v>
      </c>
      <c r="G118" s="290" t="s">
        <v>5356</v>
      </c>
      <c r="H118" s="63">
        <v>10.88</v>
      </c>
      <c r="I118" s="61">
        <v>12.59</v>
      </c>
      <c r="J118" s="61">
        <v>0.9</v>
      </c>
      <c r="K118" s="291">
        <v>1.04</v>
      </c>
      <c r="L118" s="38"/>
      <c r="M118" s="61">
        <v>13.02</v>
      </c>
      <c r="N118" s="61">
        <v>15.06</v>
      </c>
      <c r="O118" s="61">
        <v>1.08</v>
      </c>
      <c r="P118" s="291">
        <v>1.25</v>
      </c>
    </row>
    <row r="119" spans="1:16" x14ac:dyDescent="0.25">
      <c r="A119" s="51" t="s">
        <v>3271</v>
      </c>
      <c r="B119" s="50"/>
      <c r="C119" s="262" t="s">
        <v>5283</v>
      </c>
      <c r="D119" s="233">
        <v>12</v>
      </c>
      <c r="E119" s="40" t="s">
        <v>5357</v>
      </c>
      <c r="F119" s="42" t="s">
        <v>49</v>
      </c>
      <c r="G119" s="290" t="s">
        <v>5356</v>
      </c>
      <c r="H119" s="63">
        <v>16.11</v>
      </c>
      <c r="I119" s="61">
        <v>18.64</v>
      </c>
      <c r="J119" s="61">
        <v>1.34</v>
      </c>
      <c r="K119" s="291">
        <v>1.55</v>
      </c>
      <c r="L119" s="38"/>
      <c r="M119" s="61">
        <v>19.27</v>
      </c>
      <c r="N119" s="61">
        <v>22.3</v>
      </c>
      <c r="O119" s="61">
        <v>1.61</v>
      </c>
      <c r="P119" s="291">
        <v>1.86</v>
      </c>
    </row>
    <row r="120" spans="1:16" x14ac:dyDescent="0.25">
      <c r="A120" s="51" t="s">
        <v>3272</v>
      </c>
      <c r="B120" s="50"/>
      <c r="C120" s="263" t="s">
        <v>5288</v>
      </c>
      <c r="D120" s="252"/>
      <c r="E120" s="252"/>
      <c r="F120" s="252"/>
      <c r="G120" s="252"/>
      <c r="H120" s="299"/>
      <c r="I120" s="253"/>
      <c r="J120" s="304">
        <v>2.2400000000000002</v>
      </c>
      <c r="K120" s="303">
        <v>2.6</v>
      </c>
      <c r="L120" s="38"/>
      <c r="M120" s="292"/>
      <c r="N120" s="293"/>
      <c r="O120" s="304">
        <v>2.69</v>
      </c>
      <c r="P120" s="303">
        <v>3.11</v>
      </c>
    </row>
    <row r="121" spans="1:16" ht="36" x14ac:dyDescent="0.3">
      <c r="A121" s="51" t="s">
        <v>3273</v>
      </c>
      <c r="B121" s="50"/>
      <c r="C121" s="262" t="s">
        <v>5358</v>
      </c>
      <c r="D121" s="43" t="s">
        <v>5359</v>
      </c>
      <c r="E121" s="54" t="s">
        <v>5749</v>
      </c>
      <c r="F121" s="42" t="s">
        <v>120</v>
      </c>
      <c r="G121" s="290" t="s">
        <v>5298</v>
      </c>
      <c r="H121" s="63">
        <v>1.46</v>
      </c>
      <c r="I121" s="61">
        <v>1.46</v>
      </c>
      <c r="J121" s="61">
        <v>1.46</v>
      </c>
      <c r="K121" s="291">
        <v>1.46</v>
      </c>
      <c r="L121" s="48"/>
      <c r="M121" s="61">
        <v>1.75</v>
      </c>
      <c r="N121" s="61">
        <v>1.75</v>
      </c>
      <c r="O121" s="61">
        <v>1.75</v>
      </c>
      <c r="P121" s="291">
        <v>1.75</v>
      </c>
    </row>
    <row r="122" spans="1:16" x14ac:dyDescent="0.25">
      <c r="A122" s="51" t="s">
        <v>3274</v>
      </c>
      <c r="B122" s="50"/>
      <c r="C122" s="263" t="s">
        <v>5289</v>
      </c>
      <c r="D122" s="252"/>
      <c r="E122" s="252"/>
      <c r="F122" s="252"/>
      <c r="G122" s="252"/>
      <c r="H122" s="299"/>
      <c r="I122" s="253"/>
      <c r="J122" s="304">
        <v>1.46</v>
      </c>
      <c r="K122" s="303">
        <v>1.46</v>
      </c>
      <c r="L122" s="38"/>
      <c r="M122" s="292"/>
      <c r="N122" s="293"/>
      <c r="O122" s="304">
        <v>1.75</v>
      </c>
      <c r="P122" s="303">
        <v>1.75</v>
      </c>
    </row>
    <row r="123" spans="1:16" x14ac:dyDescent="0.25">
      <c r="A123" s="51" t="s">
        <v>3275</v>
      </c>
      <c r="B123" s="38"/>
      <c r="C123" s="264"/>
      <c r="D123" s="38"/>
      <c r="E123" s="38"/>
      <c r="F123" s="38"/>
      <c r="G123" s="38"/>
      <c r="H123" s="258"/>
      <c r="I123" s="38"/>
      <c r="J123" s="258"/>
      <c r="K123" s="38"/>
      <c r="L123" s="38"/>
    </row>
    <row r="124" spans="1:16" x14ac:dyDescent="0.25">
      <c r="A124" s="51" t="s">
        <v>3276</v>
      </c>
      <c r="B124" s="241">
        <v>40</v>
      </c>
      <c r="C124" s="259" t="s">
        <v>5276</v>
      </c>
      <c r="D124" s="242" t="s">
        <v>93</v>
      </c>
      <c r="E124" s="243" t="s">
        <v>95</v>
      </c>
      <c r="F124" s="244" t="s">
        <v>5277</v>
      </c>
      <c r="G124" s="244" t="s">
        <v>5278</v>
      </c>
      <c r="H124" s="294" t="s">
        <v>5279</v>
      </c>
      <c r="I124" s="245"/>
      <c r="J124" s="294" t="s">
        <v>5280</v>
      </c>
      <c r="K124" s="246"/>
      <c r="L124" s="38"/>
      <c r="M124" s="58"/>
      <c r="N124" s="293"/>
      <c r="O124" s="58"/>
      <c r="P124" s="292"/>
    </row>
    <row r="125" spans="1:16" x14ac:dyDescent="0.25">
      <c r="A125" s="51" t="s">
        <v>3277</v>
      </c>
      <c r="B125" s="247"/>
      <c r="C125" s="260"/>
      <c r="D125" s="248"/>
      <c r="E125" s="249"/>
      <c r="F125" s="250"/>
      <c r="G125" s="250"/>
      <c r="H125" s="295" t="s">
        <v>5281</v>
      </c>
      <c r="I125" s="228" t="s">
        <v>5282</v>
      </c>
      <c r="J125" s="295" t="s">
        <v>5281</v>
      </c>
      <c r="K125" s="229" t="s">
        <v>5282</v>
      </c>
      <c r="L125" s="38"/>
      <c r="M125" s="55"/>
      <c r="N125" s="55"/>
      <c r="O125" s="55"/>
      <c r="P125" s="58"/>
    </row>
    <row r="126" spans="1:16" ht="36" x14ac:dyDescent="0.3">
      <c r="A126" s="51" t="s">
        <v>3278</v>
      </c>
      <c r="B126" s="251"/>
      <c r="C126" s="261" t="s">
        <v>274</v>
      </c>
      <c r="D126" s="39" t="s">
        <v>1616</v>
      </c>
      <c r="E126" s="230" t="s">
        <v>5750</v>
      </c>
      <c r="F126" s="231" t="s">
        <v>120</v>
      </c>
      <c r="G126" s="235"/>
      <c r="H126" s="301"/>
      <c r="I126" s="235"/>
      <c r="J126" s="307">
        <v>3387.03</v>
      </c>
      <c r="K126" s="306">
        <v>3420.94</v>
      </c>
      <c r="L126" s="48"/>
      <c r="M126" s="55"/>
      <c r="N126" s="55"/>
      <c r="O126" s="307">
        <v>4050.99</v>
      </c>
      <c r="P126" s="306">
        <v>4091.55</v>
      </c>
    </row>
    <row r="127" spans="1:16" x14ac:dyDescent="0.25">
      <c r="A127" s="51" t="s">
        <v>3279</v>
      </c>
      <c r="B127" s="50"/>
      <c r="C127" s="262" t="s">
        <v>5283</v>
      </c>
      <c r="D127" s="233">
        <v>8</v>
      </c>
      <c r="E127" s="40" t="s">
        <v>5317</v>
      </c>
      <c r="F127" s="42" t="s">
        <v>49</v>
      </c>
      <c r="G127" s="290" t="s">
        <v>5360</v>
      </c>
      <c r="H127" s="63">
        <v>10.88</v>
      </c>
      <c r="I127" s="61">
        <v>12.59</v>
      </c>
      <c r="J127" s="61">
        <v>87.08</v>
      </c>
      <c r="K127" s="291">
        <v>100.73</v>
      </c>
      <c r="L127" s="38"/>
      <c r="M127" s="61">
        <v>13.02</v>
      </c>
      <c r="N127" s="61">
        <v>15.06</v>
      </c>
      <c r="O127" s="61">
        <v>104.16</v>
      </c>
      <c r="P127" s="291">
        <v>120.48</v>
      </c>
    </row>
    <row r="128" spans="1:16" x14ac:dyDescent="0.25">
      <c r="A128" s="51" t="s">
        <v>3280</v>
      </c>
      <c r="B128" s="50"/>
      <c r="C128" s="262" t="s">
        <v>5283</v>
      </c>
      <c r="D128" s="233">
        <v>11</v>
      </c>
      <c r="E128" s="40" t="s">
        <v>5320</v>
      </c>
      <c r="F128" s="42" t="s">
        <v>49</v>
      </c>
      <c r="G128" s="290" t="s">
        <v>5360</v>
      </c>
      <c r="H128" s="63">
        <v>16.11</v>
      </c>
      <c r="I128" s="61">
        <v>18.64</v>
      </c>
      <c r="J128" s="61">
        <v>128.88999999999999</v>
      </c>
      <c r="K128" s="291">
        <v>149.16</v>
      </c>
      <c r="L128" s="38"/>
      <c r="M128" s="61">
        <v>19.27</v>
      </c>
      <c r="N128" s="61">
        <v>22.3</v>
      </c>
      <c r="O128" s="61">
        <v>154.16</v>
      </c>
      <c r="P128" s="291">
        <v>178.4</v>
      </c>
    </row>
    <row r="129" spans="1:16" x14ac:dyDescent="0.25">
      <c r="A129" s="51" t="s">
        <v>3281</v>
      </c>
      <c r="B129" s="50"/>
      <c r="C129" s="263" t="s">
        <v>5288</v>
      </c>
      <c r="D129" s="252"/>
      <c r="E129" s="252"/>
      <c r="F129" s="252"/>
      <c r="G129" s="252"/>
      <c r="H129" s="299"/>
      <c r="I129" s="253"/>
      <c r="J129" s="304">
        <v>215.98</v>
      </c>
      <c r="K129" s="303">
        <v>249.89</v>
      </c>
      <c r="L129" s="38"/>
      <c r="M129" s="292"/>
      <c r="N129" s="293"/>
      <c r="O129" s="304">
        <v>258.32</v>
      </c>
      <c r="P129" s="303">
        <v>298.88</v>
      </c>
    </row>
    <row r="130" spans="1:16" ht="36" x14ac:dyDescent="0.3">
      <c r="A130" s="51" t="s">
        <v>3282</v>
      </c>
      <c r="B130" s="50"/>
      <c r="C130" s="262" t="s">
        <v>5358</v>
      </c>
      <c r="D130" s="43" t="s">
        <v>5361</v>
      </c>
      <c r="E130" s="54" t="s">
        <v>5751</v>
      </c>
      <c r="F130" s="42" t="s">
        <v>120</v>
      </c>
      <c r="G130" s="290" t="s">
        <v>5298</v>
      </c>
      <c r="H130" s="63">
        <v>3171.05</v>
      </c>
      <c r="I130" s="61">
        <v>3171.05</v>
      </c>
      <c r="J130" s="61">
        <v>3171.05</v>
      </c>
      <c r="K130" s="291">
        <v>3171.05</v>
      </c>
      <c r="L130" s="48"/>
      <c r="M130" s="61">
        <v>3792.67</v>
      </c>
      <c r="N130" s="61">
        <v>3792.67</v>
      </c>
      <c r="O130" s="61">
        <v>3792.67</v>
      </c>
      <c r="P130" s="291">
        <v>3792.67</v>
      </c>
    </row>
    <row r="131" spans="1:16" x14ac:dyDescent="0.25">
      <c r="A131" s="51" t="s">
        <v>3283</v>
      </c>
      <c r="B131" s="50"/>
      <c r="C131" s="263" t="s">
        <v>5289</v>
      </c>
      <c r="D131" s="252"/>
      <c r="E131" s="252"/>
      <c r="F131" s="252"/>
      <c r="G131" s="252"/>
      <c r="H131" s="299"/>
      <c r="I131" s="253"/>
      <c r="J131" s="304">
        <v>3171.05</v>
      </c>
      <c r="K131" s="303">
        <v>3171.05</v>
      </c>
      <c r="L131" s="38"/>
      <c r="M131" s="292"/>
      <c r="N131" s="293"/>
      <c r="O131" s="304">
        <v>3792.67</v>
      </c>
      <c r="P131" s="303">
        <v>3792.67</v>
      </c>
    </row>
    <row r="132" spans="1:16" x14ac:dyDescent="0.25">
      <c r="A132" s="51" t="s">
        <v>3284</v>
      </c>
      <c r="B132" s="38"/>
      <c r="C132" s="264"/>
      <c r="D132" s="38"/>
      <c r="E132" s="38"/>
      <c r="F132" s="38"/>
      <c r="G132" s="38"/>
      <c r="H132" s="258"/>
      <c r="I132" s="38"/>
      <c r="J132" s="258"/>
      <c r="K132" s="38"/>
      <c r="L132" s="38"/>
    </row>
    <row r="133" spans="1:16" x14ac:dyDescent="0.25">
      <c r="A133" s="51" t="s">
        <v>3285</v>
      </c>
      <c r="B133" s="241">
        <v>41</v>
      </c>
      <c r="C133" s="259" t="s">
        <v>5276</v>
      </c>
      <c r="D133" s="242" t="s">
        <v>93</v>
      </c>
      <c r="E133" s="243" t="s">
        <v>95</v>
      </c>
      <c r="F133" s="244" t="s">
        <v>5277</v>
      </c>
      <c r="G133" s="244" t="s">
        <v>5278</v>
      </c>
      <c r="H133" s="294" t="s">
        <v>5279</v>
      </c>
      <c r="I133" s="245"/>
      <c r="J133" s="294" t="s">
        <v>5280</v>
      </c>
      <c r="K133" s="246"/>
      <c r="L133" s="38"/>
      <c r="M133" s="58"/>
      <c r="N133" s="293"/>
      <c r="O133" s="58"/>
      <c r="P133" s="292"/>
    </row>
    <row r="134" spans="1:16" x14ac:dyDescent="0.25">
      <c r="A134" s="51" t="s">
        <v>3286</v>
      </c>
      <c r="B134" s="247"/>
      <c r="C134" s="260"/>
      <c r="D134" s="248"/>
      <c r="E134" s="249"/>
      <c r="F134" s="250"/>
      <c r="G134" s="250"/>
      <c r="H134" s="295" t="s">
        <v>5281</v>
      </c>
      <c r="I134" s="228" t="s">
        <v>5282</v>
      </c>
      <c r="J134" s="295" t="s">
        <v>5281</v>
      </c>
      <c r="K134" s="229" t="s">
        <v>5282</v>
      </c>
      <c r="L134" s="38"/>
      <c r="M134" s="55"/>
      <c r="N134" s="55"/>
      <c r="O134" s="55"/>
      <c r="P134" s="58"/>
    </row>
    <row r="135" spans="1:16" ht="24" x14ac:dyDescent="0.3">
      <c r="A135" s="51" t="s">
        <v>3287</v>
      </c>
      <c r="B135" s="251"/>
      <c r="C135" s="261" t="s">
        <v>274</v>
      </c>
      <c r="D135" s="39" t="s">
        <v>1699</v>
      </c>
      <c r="E135" s="230" t="s">
        <v>5752</v>
      </c>
      <c r="F135" s="231" t="s">
        <v>120</v>
      </c>
      <c r="G135" s="235"/>
      <c r="H135" s="301"/>
      <c r="I135" s="235"/>
      <c r="J135" s="307">
        <v>5960.43</v>
      </c>
      <c r="K135" s="306">
        <v>6277.73</v>
      </c>
      <c r="L135" s="48"/>
      <c r="M135" s="55"/>
      <c r="N135" s="55"/>
      <c r="O135" s="307">
        <v>7128.86</v>
      </c>
      <c r="P135" s="306">
        <v>7508.36</v>
      </c>
    </row>
    <row r="136" spans="1:16" ht="36" x14ac:dyDescent="0.3">
      <c r="A136" s="51" t="s">
        <v>3288</v>
      </c>
      <c r="B136" s="50"/>
      <c r="C136" s="265" t="s">
        <v>123</v>
      </c>
      <c r="D136" s="44">
        <v>20701</v>
      </c>
      <c r="E136" s="40" t="s">
        <v>185</v>
      </c>
      <c r="F136" s="45" t="s">
        <v>5362</v>
      </c>
      <c r="G136" s="290" t="s">
        <v>5363</v>
      </c>
      <c r="H136" s="63">
        <v>4.28</v>
      </c>
      <c r="I136" s="61">
        <v>4.46</v>
      </c>
      <c r="J136" s="61">
        <v>12.84</v>
      </c>
      <c r="K136" s="291">
        <v>13.39</v>
      </c>
      <c r="L136" s="48"/>
      <c r="M136" s="61">
        <v>5.12</v>
      </c>
      <c r="N136" s="61">
        <v>5.34</v>
      </c>
      <c r="O136" s="61">
        <v>15.36</v>
      </c>
      <c r="P136" s="291">
        <v>16.02</v>
      </c>
    </row>
    <row r="137" spans="1:16" x14ac:dyDescent="0.25">
      <c r="A137" s="51" t="s">
        <v>3289</v>
      </c>
      <c r="B137" s="50"/>
      <c r="C137" s="262" t="s">
        <v>123</v>
      </c>
      <c r="D137" s="41">
        <v>30101</v>
      </c>
      <c r="E137" s="40" t="s">
        <v>188</v>
      </c>
      <c r="F137" s="42" t="s">
        <v>5300</v>
      </c>
      <c r="G137" s="290" t="s">
        <v>5364</v>
      </c>
      <c r="H137" s="63">
        <v>34.76</v>
      </c>
      <c r="I137" s="61">
        <v>36.72</v>
      </c>
      <c r="J137" s="61">
        <v>7.29</v>
      </c>
      <c r="K137" s="291">
        <v>7.71</v>
      </c>
      <c r="L137" s="38"/>
      <c r="M137" s="61">
        <v>41.58</v>
      </c>
      <c r="N137" s="61">
        <v>43.93</v>
      </c>
      <c r="O137" s="61">
        <v>8.73</v>
      </c>
      <c r="P137" s="291">
        <v>9.23</v>
      </c>
    </row>
    <row r="138" spans="1:16" x14ac:dyDescent="0.25">
      <c r="A138" s="51" t="s">
        <v>3290</v>
      </c>
      <c r="B138" s="50"/>
      <c r="C138" s="262" t="s">
        <v>123</v>
      </c>
      <c r="D138" s="41">
        <v>40101</v>
      </c>
      <c r="E138" s="40" t="s">
        <v>199</v>
      </c>
      <c r="F138" s="42" t="s">
        <v>5300</v>
      </c>
      <c r="G138" s="290" t="s">
        <v>5365</v>
      </c>
      <c r="H138" s="63">
        <v>24.74</v>
      </c>
      <c r="I138" s="61">
        <v>28.61</v>
      </c>
      <c r="J138" s="61">
        <v>20.28</v>
      </c>
      <c r="K138" s="291">
        <v>23.46</v>
      </c>
      <c r="L138" s="38"/>
      <c r="M138" s="61">
        <v>29.59</v>
      </c>
      <c r="N138" s="61">
        <v>34.229999999999997</v>
      </c>
      <c r="O138" s="61">
        <v>24.26</v>
      </c>
      <c r="P138" s="291">
        <v>28.07</v>
      </c>
    </row>
    <row r="139" spans="1:16" x14ac:dyDescent="0.25">
      <c r="A139" s="51" t="s">
        <v>3291</v>
      </c>
      <c r="B139" s="50"/>
      <c r="C139" s="262" t="s">
        <v>123</v>
      </c>
      <c r="D139" s="41">
        <v>40902</v>
      </c>
      <c r="E139" s="40" t="s">
        <v>201</v>
      </c>
      <c r="F139" s="42" t="s">
        <v>5300</v>
      </c>
      <c r="G139" s="290" t="s">
        <v>5366</v>
      </c>
      <c r="H139" s="63">
        <v>16.38</v>
      </c>
      <c r="I139" s="61">
        <v>18.96</v>
      </c>
      <c r="J139" s="61">
        <v>7.86</v>
      </c>
      <c r="K139" s="291">
        <v>9.1</v>
      </c>
      <c r="L139" s="38"/>
      <c r="M139" s="61">
        <v>19.600000000000001</v>
      </c>
      <c r="N139" s="61">
        <v>22.68</v>
      </c>
      <c r="O139" s="61">
        <v>9.41</v>
      </c>
      <c r="P139" s="291">
        <v>10.89</v>
      </c>
    </row>
    <row r="140" spans="1:16" x14ac:dyDescent="0.25">
      <c r="A140" s="51" t="s">
        <v>3292</v>
      </c>
      <c r="B140" s="50"/>
      <c r="C140" s="262" t="s">
        <v>123</v>
      </c>
      <c r="D140" s="41">
        <v>41002</v>
      </c>
      <c r="E140" s="40" t="s">
        <v>5367</v>
      </c>
      <c r="F140" s="42" t="s">
        <v>5362</v>
      </c>
      <c r="G140" s="290" t="s">
        <v>5368</v>
      </c>
      <c r="H140" s="63">
        <v>3.85</v>
      </c>
      <c r="I140" s="61">
        <v>4.46</v>
      </c>
      <c r="J140" s="61">
        <v>18.88</v>
      </c>
      <c r="K140" s="291">
        <v>21.88</v>
      </c>
      <c r="L140" s="38"/>
      <c r="M140" s="61">
        <v>4.6100000000000003</v>
      </c>
      <c r="N140" s="61">
        <v>5.34</v>
      </c>
      <c r="O140" s="61">
        <v>22.59</v>
      </c>
      <c r="P140" s="291">
        <v>26.17</v>
      </c>
    </row>
    <row r="141" spans="1:16" x14ac:dyDescent="0.3">
      <c r="A141" s="51" t="s">
        <v>3293</v>
      </c>
      <c r="B141" s="50"/>
      <c r="C141" s="262" t="s">
        <v>123</v>
      </c>
      <c r="D141" s="41">
        <v>41003</v>
      </c>
      <c r="E141" s="40" t="s">
        <v>1245</v>
      </c>
      <c r="F141" s="42" t="s">
        <v>5300</v>
      </c>
      <c r="G141" s="290" t="s">
        <v>5369</v>
      </c>
      <c r="H141" s="63">
        <v>19.28</v>
      </c>
      <c r="I141" s="61">
        <v>22.3</v>
      </c>
      <c r="J141" s="61">
        <v>28.34</v>
      </c>
      <c r="K141" s="291">
        <v>32.79</v>
      </c>
      <c r="L141" s="48"/>
      <c r="M141" s="61">
        <v>23.06</v>
      </c>
      <c r="N141" s="61">
        <v>26.68</v>
      </c>
      <c r="O141" s="61">
        <v>33.9</v>
      </c>
      <c r="P141" s="291">
        <v>39.22</v>
      </c>
    </row>
    <row r="142" spans="1:16" x14ac:dyDescent="0.25">
      <c r="A142" s="51" t="s">
        <v>3294</v>
      </c>
      <c r="B142" s="50"/>
      <c r="C142" s="262" t="s">
        <v>123</v>
      </c>
      <c r="D142" s="41">
        <v>50901</v>
      </c>
      <c r="E142" s="40" t="s">
        <v>215</v>
      </c>
      <c r="F142" s="42" t="s">
        <v>5300</v>
      </c>
      <c r="G142" s="290" t="s">
        <v>5298</v>
      </c>
      <c r="H142" s="63">
        <v>31.32</v>
      </c>
      <c r="I142" s="61">
        <v>36.229999999999997</v>
      </c>
      <c r="J142" s="61">
        <v>31.32</v>
      </c>
      <c r="K142" s="291">
        <v>36.229999999999997</v>
      </c>
      <c r="L142" s="38"/>
      <c r="M142" s="61">
        <v>37.46</v>
      </c>
      <c r="N142" s="61">
        <v>43.34</v>
      </c>
      <c r="O142" s="61">
        <v>37.46</v>
      </c>
      <c r="P142" s="291">
        <v>43.34</v>
      </c>
    </row>
    <row r="143" spans="1:16" x14ac:dyDescent="0.25">
      <c r="A143" s="51" t="s">
        <v>3295</v>
      </c>
      <c r="B143" s="50"/>
      <c r="C143" s="262" t="s">
        <v>123</v>
      </c>
      <c r="D143" s="41">
        <v>40902</v>
      </c>
      <c r="E143" s="40" t="s">
        <v>201</v>
      </c>
      <c r="F143" s="42" t="s">
        <v>5300</v>
      </c>
      <c r="G143" s="290" t="s">
        <v>5370</v>
      </c>
      <c r="H143" s="63">
        <v>16.38</v>
      </c>
      <c r="I143" s="61">
        <v>18.96</v>
      </c>
      <c r="J143" s="61">
        <v>5.9</v>
      </c>
      <c r="K143" s="291">
        <v>6.82</v>
      </c>
      <c r="L143" s="38"/>
      <c r="M143" s="61">
        <v>19.600000000000001</v>
      </c>
      <c r="N143" s="61">
        <v>22.68</v>
      </c>
      <c r="O143" s="61">
        <v>7.06</v>
      </c>
      <c r="P143" s="291">
        <v>8.16</v>
      </c>
    </row>
    <row r="144" spans="1:16" x14ac:dyDescent="0.3">
      <c r="A144" s="51" t="s">
        <v>3296</v>
      </c>
      <c r="B144" s="50"/>
      <c r="C144" s="262" t="s">
        <v>123</v>
      </c>
      <c r="D144" s="41">
        <v>51030</v>
      </c>
      <c r="E144" s="40" t="s">
        <v>5371</v>
      </c>
      <c r="F144" s="42" t="s">
        <v>5300</v>
      </c>
      <c r="G144" s="290" t="s">
        <v>5372</v>
      </c>
      <c r="H144" s="63">
        <v>421.39</v>
      </c>
      <c r="I144" s="61">
        <v>430.37</v>
      </c>
      <c r="J144" s="61">
        <v>269.69</v>
      </c>
      <c r="K144" s="291">
        <v>275.43</v>
      </c>
      <c r="L144" s="48"/>
      <c r="M144" s="61">
        <v>504</v>
      </c>
      <c r="N144" s="61">
        <v>514.74</v>
      </c>
      <c r="O144" s="61">
        <v>322.56</v>
      </c>
      <c r="P144" s="291">
        <v>329.43</v>
      </c>
    </row>
    <row r="145" spans="1:16" x14ac:dyDescent="0.3">
      <c r="A145" s="51" t="s">
        <v>3297</v>
      </c>
      <c r="B145" s="50"/>
      <c r="C145" s="262" t="s">
        <v>123</v>
      </c>
      <c r="D145" s="41">
        <v>51055</v>
      </c>
      <c r="E145" s="40" t="s">
        <v>5373</v>
      </c>
      <c r="F145" s="42" t="s">
        <v>5300</v>
      </c>
      <c r="G145" s="290" t="s">
        <v>5372</v>
      </c>
      <c r="H145" s="63">
        <v>34.840000000000003</v>
      </c>
      <c r="I145" s="61">
        <v>40.31</v>
      </c>
      <c r="J145" s="61">
        <v>22.3</v>
      </c>
      <c r="K145" s="291">
        <v>25.8</v>
      </c>
      <c r="L145" s="48"/>
      <c r="M145" s="61">
        <v>41.68</v>
      </c>
      <c r="N145" s="61">
        <v>48.22</v>
      </c>
      <c r="O145" s="61">
        <v>26.68</v>
      </c>
      <c r="P145" s="291">
        <v>30.86</v>
      </c>
    </row>
    <row r="146" spans="1:16" x14ac:dyDescent="0.25">
      <c r="A146" s="51" t="s">
        <v>3298</v>
      </c>
      <c r="B146" s="50"/>
      <c r="C146" s="262" t="s">
        <v>123</v>
      </c>
      <c r="D146" s="41">
        <v>52003</v>
      </c>
      <c r="E146" s="40" t="s">
        <v>226</v>
      </c>
      <c r="F146" s="42" t="s">
        <v>5296</v>
      </c>
      <c r="G146" s="290" t="s">
        <v>5374</v>
      </c>
      <c r="H146" s="63">
        <v>10.27</v>
      </c>
      <c r="I146" s="61">
        <v>10.61</v>
      </c>
      <c r="J146" s="61">
        <v>115.08</v>
      </c>
      <c r="K146" s="291">
        <v>118.83</v>
      </c>
      <c r="L146" s="38"/>
      <c r="M146" s="61">
        <v>12.29</v>
      </c>
      <c r="N146" s="61">
        <v>12.69</v>
      </c>
      <c r="O146" s="61">
        <v>137.65</v>
      </c>
      <c r="P146" s="291">
        <v>142.13</v>
      </c>
    </row>
    <row r="147" spans="1:16" x14ac:dyDescent="0.25">
      <c r="A147" s="51" t="s">
        <v>3299</v>
      </c>
      <c r="B147" s="50"/>
      <c r="C147" s="262" t="s">
        <v>123</v>
      </c>
      <c r="D147" s="41">
        <v>52005</v>
      </c>
      <c r="E147" s="40" t="s">
        <v>208</v>
      </c>
      <c r="F147" s="42" t="s">
        <v>5296</v>
      </c>
      <c r="G147" s="290" t="s">
        <v>5375</v>
      </c>
      <c r="H147" s="63">
        <v>9.67</v>
      </c>
      <c r="I147" s="61">
        <v>10</v>
      </c>
      <c r="J147" s="61">
        <v>193.47</v>
      </c>
      <c r="K147" s="291">
        <v>200.16</v>
      </c>
      <c r="L147" s="38"/>
      <c r="M147" s="61">
        <v>11.57</v>
      </c>
      <c r="N147" s="61">
        <v>11.97</v>
      </c>
      <c r="O147" s="61">
        <v>231.4</v>
      </c>
      <c r="P147" s="291">
        <v>239.4</v>
      </c>
    </row>
    <row r="148" spans="1:16" x14ac:dyDescent="0.25">
      <c r="A148" s="51" t="s">
        <v>3300</v>
      </c>
      <c r="B148" s="50"/>
      <c r="C148" s="262" t="s">
        <v>123</v>
      </c>
      <c r="D148" s="41">
        <v>52014</v>
      </c>
      <c r="E148" s="40" t="s">
        <v>211</v>
      </c>
      <c r="F148" s="42" t="s">
        <v>5296</v>
      </c>
      <c r="G148" s="290" t="s">
        <v>5376</v>
      </c>
      <c r="H148" s="63">
        <v>12.49</v>
      </c>
      <c r="I148" s="61">
        <v>12.79</v>
      </c>
      <c r="J148" s="61">
        <v>82.49</v>
      </c>
      <c r="K148" s="291">
        <v>84.42</v>
      </c>
      <c r="L148" s="38"/>
      <c r="M148" s="61">
        <v>14.95</v>
      </c>
      <c r="N148" s="61">
        <v>15.3</v>
      </c>
      <c r="O148" s="61">
        <v>98.67</v>
      </c>
      <c r="P148" s="291">
        <v>100.98</v>
      </c>
    </row>
    <row r="149" spans="1:16" x14ac:dyDescent="0.25">
      <c r="A149" s="51" t="s">
        <v>3301</v>
      </c>
      <c r="B149" s="50"/>
      <c r="C149" s="262" t="s">
        <v>123</v>
      </c>
      <c r="D149" s="41">
        <v>60191</v>
      </c>
      <c r="E149" s="40" t="s">
        <v>239</v>
      </c>
      <c r="F149" s="42" t="s">
        <v>5362</v>
      </c>
      <c r="G149" s="290" t="s">
        <v>5377</v>
      </c>
      <c r="H149" s="63">
        <v>28.96</v>
      </c>
      <c r="I149" s="61">
        <v>30.24</v>
      </c>
      <c r="J149" s="61">
        <v>173.19</v>
      </c>
      <c r="K149" s="291">
        <v>180.84</v>
      </c>
      <c r="L149" s="38"/>
      <c r="M149" s="61">
        <v>34.64</v>
      </c>
      <c r="N149" s="61">
        <v>36.17</v>
      </c>
      <c r="O149" s="61">
        <v>207.15</v>
      </c>
      <c r="P149" s="291">
        <v>216.3</v>
      </c>
    </row>
    <row r="150" spans="1:16" x14ac:dyDescent="0.3">
      <c r="A150" s="51" t="s">
        <v>3303</v>
      </c>
      <c r="B150" s="48"/>
      <c r="C150" s="262" t="s">
        <v>123</v>
      </c>
      <c r="D150" s="41">
        <v>60205</v>
      </c>
      <c r="E150" s="40" t="s">
        <v>253</v>
      </c>
      <c r="F150" s="42" t="s">
        <v>5362</v>
      </c>
      <c r="G150" s="290" t="s">
        <v>5378</v>
      </c>
      <c r="H150" s="63">
        <v>45.55</v>
      </c>
      <c r="I150" s="61">
        <v>48.22</v>
      </c>
      <c r="J150" s="61">
        <v>561.29</v>
      </c>
      <c r="K150" s="291">
        <v>594.14</v>
      </c>
      <c r="M150" s="61">
        <v>54.49</v>
      </c>
      <c r="N150" s="61">
        <v>57.68</v>
      </c>
      <c r="O150" s="61">
        <v>671.32</v>
      </c>
      <c r="P150" s="291">
        <v>710.62</v>
      </c>
    </row>
    <row r="151" spans="1:16" x14ac:dyDescent="0.3">
      <c r="A151" s="51" t="s">
        <v>3304</v>
      </c>
      <c r="B151" s="48"/>
      <c r="C151" s="262" t="s">
        <v>123</v>
      </c>
      <c r="D151" s="41">
        <v>60517</v>
      </c>
      <c r="E151" s="40" t="s">
        <v>5371</v>
      </c>
      <c r="F151" s="42" t="s">
        <v>5300</v>
      </c>
      <c r="G151" s="290" t="s">
        <v>5379</v>
      </c>
      <c r="H151" s="63">
        <v>421.39</v>
      </c>
      <c r="I151" s="61">
        <v>430.37</v>
      </c>
      <c r="J151" s="61">
        <v>412.96</v>
      </c>
      <c r="K151" s="291">
        <v>421.77</v>
      </c>
      <c r="M151" s="61">
        <v>504</v>
      </c>
      <c r="N151" s="61">
        <v>514.74</v>
      </c>
      <c r="O151" s="61">
        <v>493.92</v>
      </c>
      <c r="P151" s="291">
        <v>504.45</v>
      </c>
    </row>
    <row r="152" spans="1:16" ht="24" x14ac:dyDescent="0.3">
      <c r="A152" s="51" t="s">
        <v>3305</v>
      </c>
      <c r="B152" s="48"/>
      <c r="C152" s="262" t="s">
        <v>123</v>
      </c>
      <c r="D152" s="41">
        <v>60801</v>
      </c>
      <c r="E152" s="40" t="s">
        <v>5380</v>
      </c>
      <c r="F152" s="42" t="s">
        <v>5300</v>
      </c>
      <c r="G152" s="290" t="s">
        <v>5379</v>
      </c>
      <c r="H152" s="63">
        <v>34.840000000000003</v>
      </c>
      <c r="I152" s="61">
        <v>40.31</v>
      </c>
      <c r="J152" s="61">
        <v>34.15</v>
      </c>
      <c r="K152" s="291">
        <v>39.51</v>
      </c>
      <c r="M152" s="61">
        <v>41.68</v>
      </c>
      <c r="N152" s="61">
        <v>48.22</v>
      </c>
      <c r="O152" s="61">
        <v>40.85</v>
      </c>
      <c r="P152" s="291">
        <v>47.26</v>
      </c>
    </row>
    <row r="153" spans="1:16" x14ac:dyDescent="0.25">
      <c r="A153" s="51" t="s">
        <v>3306</v>
      </c>
      <c r="B153" s="38"/>
      <c r="C153" s="262" t="s">
        <v>123</v>
      </c>
      <c r="D153" s="41">
        <v>60304</v>
      </c>
      <c r="E153" s="40" t="s">
        <v>246</v>
      </c>
      <c r="F153" s="42" t="s">
        <v>5296</v>
      </c>
      <c r="G153" s="290" t="s">
        <v>5381</v>
      </c>
      <c r="H153" s="63">
        <v>10</v>
      </c>
      <c r="I153" s="61">
        <v>10.34</v>
      </c>
      <c r="J153" s="61">
        <v>239.19</v>
      </c>
      <c r="K153" s="291">
        <v>247.18</v>
      </c>
      <c r="M153" s="61">
        <v>11.97</v>
      </c>
      <c r="N153" s="61">
        <v>12.37</v>
      </c>
      <c r="O153" s="61">
        <v>286.08</v>
      </c>
      <c r="P153" s="291">
        <v>295.64</v>
      </c>
    </row>
    <row r="154" spans="1:16" x14ac:dyDescent="0.25">
      <c r="A154" s="51" t="s">
        <v>3307</v>
      </c>
      <c r="B154" s="38"/>
      <c r="C154" s="262" t="s">
        <v>123</v>
      </c>
      <c r="D154" s="41">
        <v>60305</v>
      </c>
      <c r="E154" s="40" t="s">
        <v>208</v>
      </c>
      <c r="F154" s="42" t="s">
        <v>5296</v>
      </c>
      <c r="G154" s="290" t="s">
        <v>5382</v>
      </c>
      <c r="H154" s="63">
        <v>9.67</v>
      </c>
      <c r="I154" s="61">
        <v>10</v>
      </c>
      <c r="J154" s="61">
        <v>419.83</v>
      </c>
      <c r="K154" s="291">
        <v>434.35</v>
      </c>
      <c r="M154" s="61">
        <v>11.57</v>
      </c>
      <c r="N154" s="61">
        <v>11.97</v>
      </c>
      <c r="O154" s="61">
        <v>502.14</v>
      </c>
      <c r="P154" s="291">
        <v>519.5</v>
      </c>
    </row>
    <row r="155" spans="1:16" x14ac:dyDescent="0.25">
      <c r="A155" s="51" t="s">
        <v>3308</v>
      </c>
      <c r="B155" s="38"/>
      <c r="C155" s="262" t="s">
        <v>123</v>
      </c>
      <c r="D155" s="41">
        <v>60314</v>
      </c>
      <c r="E155" s="40" t="s">
        <v>249</v>
      </c>
      <c r="F155" s="42" t="s">
        <v>5296</v>
      </c>
      <c r="G155" s="290" t="s">
        <v>5383</v>
      </c>
      <c r="H155" s="63">
        <v>12.49</v>
      </c>
      <c r="I155" s="61">
        <v>12.79</v>
      </c>
      <c r="J155" s="61">
        <v>282.49</v>
      </c>
      <c r="K155" s="291">
        <v>289.10000000000002</v>
      </c>
      <c r="M155" s="61">
        <v>14.95</v>
      </c>
      <c r="N155" s="61">
        <v>15.3</v>
      </c>
      <c r="O155" s="61">
        <v>337.87</v>
      </c>
      <c r="P155" s="291">
        <v>345.78</v>
      </c>
    </row>
    <row r="156" spans="1:16" ht="24" x14ac:dyDescent="0.3">
      <c r="A156" s="51" t="s">
        <v>3309</v>
      </c>
      <c r="B156" s="48"/>
      <c r="C156" s="262" t="s">
        <v>123</v>
      </c>
      <c r="D156" s="41">
        <v>61101</v>
      </c>
      <c r="E156" s="54" t="s">
        <v>5753</v>
      </c>
      <c r="F156" s="42" t="s">
        <v>5362</v>
      </c>
      <c r="G156" s="290" t="s">
        <v>5384</v>
      </c>
      <c r="H156" s="63">
        <v>104.41</v>
      </c>
      <c r="I156" s="61">
        <v>106.68</v>
      </c>
      <c r="J156" s="61">
        <v>419.73</v>
      </c>
      <c r="K156" s="291">
        <v>428.87</v>
      </c>
      <c r="M156" s="61">
        <v>124.88</v>
      </c>
      <c r="N156" s="61">
        <v>127.6</v>
      </c>
      <c r="O156" s="61">
        <v>502.02</v>
      </c>
      <c r="P156" s="291">
        <v>512.95000000000005</v>
      </c>
    </row>
    <row r="157" spans="1:16" ht="24" x14ac:dyDescent="0.3">
      <c r="A157" s="51" t="s">
        <v>3310</v>
      </c>
      <c r="B157" s="48"/>
      <c r="C157" s="262" t="s">
        <v>123</v>
      </c>
      <c r="D157" s="41">
        <v>100160</v>
      </c>
      <c r="E157" s="54" t="s">
        <v>5754</v>
      </c>
      <c r="F157" s="42" t="s">
        <v>5362</v>
      </c>
      <c r="G157" s="290" t="s">
        <v>5385</v>
      </c>
      <c r="H157" s="63">
        <v>39.94</v>
      </c>
      <c r="I157" s="61">
        <v>43.12</v>
      </c>
      <c r="J157" s="61">
        <v>589.64</v>
      </c>
      <c r="K157" s="291">
        <v>636.53</v>
      </c>
      <c r="M157" s="61">
        <v>47.78</v>
      </c>
      <c r="N157" s="61">
        <v>51.58</v>
      </c>
      <c r="O157" s="61">
        <v>705.23</v>
      </c>
      <c r="P157" s="291">
        <v>761.32</v>
      </c>
    </row>
    <row r="158" spans="1:16" x14ac:dyDescent="0.25">
      <c r="A158" s="51" t="s">
        <v>3311</v>
      </c>
      <c r="B158" s="38"/>
      <c r="C158" s="262" t="s">
        <v>123</v>
      </c>
      <c r="D158" s="41">
        <v>120902</v>
      </c>
      <c r="E158" s="40" t="s">
        <v>559</v>
      </c>
      <c r="F158" s="42" t="s">
        <v>5362</v>
      </c>
      <c r="G158" s="290" t="s">
        <v>5386</v>
      </c>
      <c r="H158" s="63">
        <v>26.6</v>
      </c>
      <c r="I158" s="61">
        <v>29.07</v>
      </c>
      <c r="J158" s="61">
        <v>156.96</v>
      </c>
      <c r="K158" s="291">
        <v>171.56</v>
      </c>
      <c r="M158" s="61">
        <v>31.82</v>
      </c>
      <c r="N158" s="61">
        <v>34.78</v>
      </c>
      <c r="O158" s="61">
        <v>187.74</v>
      </c>
      <c r="P158" s="291">
        <v>205.2</v>
      </c>
    </row>
    <row r="159" spans="1:16" ht="36" x14ac:dyDescent="0.3">
      <c r="A159" s="51" t="s">
        <v>3312</v>
      </c>
      <c r="B159" s="48"/>
      <c r="C159" s="262" t="s">
        <v>194</v>
      </c>
      <c r="D159" s="41">
        <v>98555</v>
      </c>
      <c r="E159" s="54" t="s">
        <v>5755</v>
      </c>
      <c r="F159" s="42" t="s">
        <v>125</v>
      </c>
      <c r="G159" s="290" t="s">
        <v>5384</v>
      </c>
      <c r="H159" s="63">
        <v>22.26</v>
      </c>
      <c r="I159" s="61">
        <v>23.84</v>
      </c>
      <c r="J159" s="61">
        <v>89.5</v>
      </c>
      <c r="K159" s="291">
        <v>95.85</v>
      </c>
      <c r="M159" s="61">
        <v>26.63</v>
      </c>
      <c r="N159" s="61">
        <v>28.52</v>
      </c>
      <c r="O159" s="61">
        <v>107.05</v>
      </c>
      <c r="P159" s="291">
        <v>114.65</v>
      </c>
    </row>
    <row r="160" spans="1:16" x14ac:dyDescent="0.25">
      <c r="A160" s="51" t="s">
        <v>3313</v>
      </c>
      <c r="B160" s="38"/>
      <c r="C160" s="262" t="s">
        <v>123</v>
      </c>
      <c r="D160" s="41">
        <v>180504</v>
      </c>
      <c r="E160" s="40" t="s">
        <v>1487</v>
      </c>
      <c r="F160" s="42" t="s">
        <v>5362</v>
      </c>
      <c r="G160" s="290" t="s">
        <v>5387</v>
      </c>
      <c r="H160" s="63">
        <v>549.49</v>
      </c>
      <c r="I160" s="61">
        <v>554.69000000000005</v>
      </c>
      <c r="J160" s="61">
        <v>560.47</v>
      </c>
      <c r="K160" s="291">
        <v>565.78</v>
      </c>
      <c r="M160" s="61">
        <v>657.21</v>
      </c>
      <c r="N160" s="61">
        <v>663.43</v>
      </c>
      <c r="O160" s="61">
        <v>670.35</v>
      </c>
      <c r="P160" s="291">
        <v>676.7</v>
      </c>
    </row>
    <row r="161" spans="1:16" x14ac:dyDescent="0.25">
      <c r="A161" s="51" t="s">
        <v>3314</v>
      </c>
      <c r="B161" s="38"/>
      <c r="C161" s="262" t="s">
        <v>123</v>
      </c>
      <c r="D161" s="41">
        <v>210102</v>
      </c>
      <c r="E161" s="40" t="s">
        <v>1497</v>
      </c>
      <c r="F161" s="42" t="s">
        <v>5362</v>
      </c>
      <c r="G161" s="290" t="s">
        <v>5388</v>
      </c>
      <c r="H161" s="63">
        <v>3.95</v>
      </c>
      <c r="I161" s="61">
        <v>4.09</v>
      </c>
      <c r="J161" s="61">
        <v>116.74</v>
      </c>
      <c r="K161" s="291">
        <v>120.94</v>
      </c>
      <c r="M161" s="61">
        <v>4.7300000000000004</v>
      </c>
      <c r="N161" s="61">
        <v>4.9000000000000004</v>
      </c>
      <c r="O161" s="61">
        <v>139.63</v>
      </c>
      <c r="P161" s="291">
        <v>144.65</v>
      </c>
    </row>
    <row r="162" spans="1:16" x14ac:dyDescent="0.25">
      <c r="A162" s="51" t="s">
        <v>3315</v>
      </c>
      <c r="B162" s="38"/>
      <c r="C162" s="262" t="s">
        <v>123</v>
      </c>
      <c r="D162" s="41">
        <v>200403</v>
      </c>
      <c r="E162" s="40" t="s">
        <v>604</v>
      </c>
      <c r="F162" s="42" t="s">
        <v>5362</v>
      </c>
      <c r="G162" s="290" t="s">
        <v>5388</v>
      </c>
      <c r="H162" s="63">
        <v>13.36</v>
      </c>
      <c r="I162" s="61">
        <v>15.08</v>
      </c>
      <c r="J162" s="61">
        <v>394.41</v>
      </c>
      <c r="K162" s="291">
        <v>445.25</v>
      </c>
      <c r="M162" s="61">
        <v>15.98</v>
      </c>
      <c r="N162" s="61">
        <v>18.04</v>
      </c>
      <c r="O162" s="61">
        <v>471.73</v>
      </c>
      <c r="P162" s="291">
        <v>532.54</v>
      </c>
    </row>
    <row r="163" spans="1:16" ht="24" x14ac:dyDescent="0.3">
      <c r="A163" s="51" t="s">
        <v>3316</v>
      </c>
      <c r="B163" s="48"/>
      <c r="C163" s="265" t="s">
        <v>123</v>
      </c>
      <c r="D163" s="44">
        <v>220100</v>
      </c>
      <c r="E163" s="40" t="s">
        <v>1198</v>
      </c>
      <c r="F163" s="45" t="s">
        <v>5362</v>
      </c>
      <c r="G163" s="290" t="s">
        <v>5389</v>
      </c>
      <c r="H163" s="63">
        <v>68.45</v>
      </c>
      <c r="I163" s="61">
        <v>72.930000000000007</v>
      </c>
      <c r="J163" s="61">
        <v>212.22</v>
      </c>
      <c r="K163" s="291">
        <v>226.08</v>
      </c>
      <c r="M163" s="61">
        <v>81.88</v>
      </c>
      <c r="N163" s="61">
        <v>87.23</v>
      </c>
      <c r="O163" s="61">
        <v>253.83</v>
      </c>
      <c r="P163" s="291">
        <v>270.41000000000003</v>
      </c>
    </row>
    <row r="164" spans="1:16" ht="24" x14ac:dyDescent="0.3">
      <c r="A164" s="51" t="s">
        <v>3317</v>
      </c>
      <c r="B164" s="48"/>
      <c r="C164" s="262" t="s">
        <v>123</v>
      </c>
      <c r="D164" s="41">
        <v>261602</v>
      </c>
      <c r="E164" s="40" t="s">
        <v>181</v>
      </c>
      <c r="F164" s="42" t="s">
        <v>5362</v>
      </c>
      <c r="G164" s="290" t="s">
        <v>5390</v>
      </c>
      <c r="H164" s="63">
        <v>20.34</v>
      </c>
      <c r="I164" s="61">
        <v>22.03</v>
      </c>
      <c r="J164" s="61">
        <v>62.04</v>
      </c>
      <c r="K164" s="291">
        <v>67.19</v>
      </c>
      <c r="M164" s="61">
        <v>24.33</v>
      </c>
      <c r="N164" s="61">
        <v>26.35</v>
      </c>
      <c r="O164" s="61">
        <v>74.209999999999994</v>
      </c>
      <c r="P164" s="291">
        <v>80.37</v>
      </c>
    </row>
    <row r="165" spans="1:16" x14ac:dyDescent="0.25">
      <c r="A165" s="51" t="s">
        <v>3318</v>
      </c>
      <c r="B165" s="38"/>
      <c r="C165" s="262" t="s">
        <v>123</v>
      </c>
      <c r="D165" s="41">
        <v>261000</v>
      </c>
      <c r="E165" s="40" t="s">
        <v>653</v>
      </c>
      <c r="F165" s="42" t="s">
        <v>5362</v>
      </c>
      <c r="G165" s="290" t="s">
        <v>5391</v>
      </c>
      <c r="H165" s="63">
        <v>10.33</v>
      </c>
      <c r="I165" s="61">
        <v>11.24</v>
      </c>
      <c r="J165" s="61">
        <v>401.79</v>
      </c>
      <c r="K165" s="291">
        <v>437.23</v>
      </c>
      <c r="M165" s="61">
        <v>12.36</v>
      </c>
      <c r="N165" s="61">
        <v>13.45</v>
      </c>
      <c r="O165" s="61">
        <v>480.56</v>
      </c>
      <c r="P165" s="291">
        <v>522.94000000000005</v>
      </c>
    </row>
    <row r="166" spans="1:16" x14ac:dyDescent="0.25">
      <c r="A166" s="51" t="s">
        <v>3319</v>
      </c>
      <c r="B166" s="38"/>
      <c r="C166" s="262" t="s">
        <v>123</v>
      </c>
      <c r="D166" s="41">
        <v>270501</v>
      </c>
      <c r="E166" s="40" t="s">
        <v>149</v>
      </c>
      <c r="F166" s="42" t="s">
        <v>5362</v>
      </c>
      <c r="G166" s="290" t="s">
        <v>5392</v>
      </c>
      <c r="H166" s="63">
        <v>2.78</v>
      </c>
      <c r="I166" s="61">
        <v>3</v>
      </c>
      <c r="J166" s="61">
        <v>17.93</v>
      </c>
      <c r="K166" s="291">
        <v>19.38</v>
      </c>
      <c r="M166" s="61">
        <v>3.33</v>
      </c>
      <c r="N166" s="61">
        <v>3.6</v>
      </c>
      <c r="O166" s="61">
        <v>21.45</v>
      </c>
      <c r="P166" s="291">
        <v>23.18</v>
      </c>
    </row>
    <row r="167" spans="1:16" x14ac:dyDescent="0.25">
      <c r="A167" s="51" t="s">
        <v>3320</v>
      </c>
      <c r="B167" s="38"/>
      <c r="C167" s="263" t="s">
        <v>5288</v>
      </c>
      <c r="D167" s="252"/>
      <c r="E167" s="252"/>
      <c r="F167" s="252"/>
      <c r="G167" s="252"/>
      <c r="H167" s="299"/>
      <c r="I167" s="253"/>
      <c r="J167" s="304">
        <v>5960.43</v>
      </c>
      <c r="K167" s="304">
        <v>6277.73</v>
      </c>
      <c r="M167" s="292"/>
      <c r="N167" s="293"/>
      <c r="O167" s="304">
        <v>7128.86</v>
      </c>
      <c r="P167" s="304">
        <v>7508.36</v>
      </c>
    </row>
    <row r="168" spans="1:16" x14ac:dyDescent="0.25">
      <c r="A168" s="51" t="s">
        <v>3321</v>
      </c>
      <c r="B168" s="38"/>
      <c r="C168" s="263" t="s">
        <v>5289</v>
      </c>
      <c r="D168" s="252"/>
      <c r="E168" s="252"/>
      <c r="F168" s="252"/>
      <c r="G168" s="252"/>
      <c r="H168" s="299"/>
      <c r="I168" s="253"/>
      <c r="J168" s="304">
        <v>0</v>
      </c>
      <c r="K168" s="304">
        <v>0</v>
      </c>
      <c r="M168" s="292"/>
      <c r="N168" s="293"/>
      <c r="O168" s="304">
        <v>0</v>
      </c>
      <c r="P168" s="304">
        <v>0</v>
      </c>
    </row>
    <row r="169" spans="1:16" x14ac:dyDescent="0.25">
      <c r="A169" s="51" t="s">
        <v>3322</v>
      </c>
      <c r="B169" s="38"/>
      <c r="C169" s="264"/>
      <c r="D169" s="38"/>
      <c r="E169" s="38"/>
      <c r="F169" s="38"/>
      <c r="G169" s="38"/>
      <c r="H169" s="258"/>
      <c r="I169" s="38"/>
      <c r="J169" s="258"/>
      <c r="K169" s="38"/>
    </row>
    <row r="170" spans="1:16" x14ac:dyDescent="0.3">
      <c r="A170" s="51" t="s">
        <v>3323</v>
      </c>
      <c r="B170" s="241">
        <v>45</v>
      </c>
      <c r="C170" s="259" t="s">
        <v>5276</v>
      </c>
      <c r="D170" s="242" t="s">
        <v>93</v>
      </c>
      <c r="E170" s="243" t="s">
        <v>95</v>
      </c>
      <c r="F170" s="244" t="s">
        <v>5277</v>
      </c>
      <c r="G170" s="244" t="s">
        <v>5278</v>
      </c>
      <c r="H170" s="294" t="s">
        <v>5279</v>
      </c>
      <c r="I170" s="245"/>
      <c r="J170" s="294" t="s">
        <v>5280</v>
      </c>
      <c r="K170" s="246"/>
      <c r="M170" s="58"/>
      <c r="N170" s="293"/>
      <c r="O170" s="58"/>
      <c r="P170" s="292"/>
    </row>
    <row r="171" spans="1:16" x14ac:dyDescent="0.3">
      <c r="A171" s="51" t="s">
        <v>3324</v>
      </c>
      <c r="B171" s="247"/>
      <c r="C171" s="260"/>
      <c r="D171" s="248"/>
      <c r="E171" s="249"/>
      <c r="F171" s="250"/>
      <c r="G171" s="250"/>
      <c r="H171" s="295" t="s">
        <v>5281</v>
      </c>
      <c r="I171" s="228" t="s">
        <v>5282</v>
      </c>
      <c r="J171" s="295" t="s">
        <v>5281</v>
      </c>
      <c r="K171" s="229" t="s">
        <v>5282</v>
      </c>
      <c r="M171" s="55"/>
      <c r="N171" s="55"/>
      <c r="O171" s="55"/>
      <c r="P171" s="58"/>
    </row>
    <row r="172" spans="1:16" x14ac:dyDescent="0.3">
      <c r="A172" s="51" t="s">
        <v>3325</v>
      </c>
      <c r="B172" s="251"/>
      <c r="C172" s="261" t="s">
        <v>274</v>
      </c>
      <c r="D172" s="39" t="s">
        <v>1602</v>
      </c>
      <c r="E172" s="234" t="s">
        <v>1603</v>
      </c>
      <c r="F172" s="231" t="s">
        <v>120</v>
      </c>
      <c r="G172" s="235"/>
      <c r="H172" s="301"/>
      <c r="I172" s="235"/>
      <c r="J172" s="307">
        <v>1045.05</v>
      </c>
      <c r="K172" s="306">
        <v>1210.27</v>
      </c>
      <c r="M172" s="55"/>
      <c r="N172" s="55"/>
      <c r="O172" s="307">
        <v>1249.92</v>
      </c>
      <c r="P172" s="306">
        <v>1447.52</v>
      </c>
    </row>
    <row r="173" spans="1:16" x14ac:dyDescent="0.3">
      <c r="A173" s="51" t="s">
        <v>3326</v>
      </c>
      <c r="B173" s="50"/>
      <c r="C173" s="262" t="s">
        <v>123</v>
      </c>
      <c r="D173" s="41">
        <v>250101</v>
      </c>
      <c r="E173" s="40" t="s">
        <v>141</v>
      </c>
      <c r="F173" s="42" t="s">
        <v>142</v>
      </c>
      <c r="G173" s="290" t="s">
        <v>5393</v>
      </c>
      <c r="H173" s="63">
        <v>65.31</v>
      </c>
      <c r="I173" s="61">
        <v>75.64</v>
      </c>
      <c r="J173" s="61">
        <v>1045.05</v>
      </c>
      <c r="K173" s="291">
        <v>1210.27</v>
      </c>
      <c r="M173" s="61">
        <v>78.12</v>
      </c>
      <c r="N173" s="61">
        <v>90.47</v>
      </c>
      <c r="O173" s="61">
        <v>1249.92</v>
      </c>
      <c r="P173" s="291">
        <v>1447.52</v>
      </c>
    </row>
    <row r="174" spans="1:16" x14ac:dyDescent="0.3">
      <c r="A174" s="51" t="s">
        <v>3327</v>
      </c>
      <c r="B174" s="50"/>
      <c r="C174" s="263" t="s">
        <v>5288</v>
      </c>
      <c r="D174" s="252"/>
      <c r="E174" s="252"/>
      <c r="F174" s="252"/>
      <c r="G174" s="252"/>
      <c r="H174" s="299"/>
      <c r="I174" s="253"/>
      <c r="J174" s="304">
        <v>1045.05</v>
      </c>
      <c r="K174" s="303">
        <v>1210.27</v>
      </c>
      <c r="M174" s="292"/>
      <c r="N174" s="293"/>
      <c r="O174" s="304">
        <v>1249.92</v>
      </c>
      <c r="P174" s="303">
        <v>1447.52</v>
      </c>
    </row>
    <row r="175" spans="1:16" x14ac:dyDescent="0.3">
      <c r="A175" s="51" t="s">
        <v>3328</v>
      </c>
      <c r="B175" s="50"/>
      <c r="C175" s="263" t="s">
        <v>5289</v>
      </c>
      <c r="D175" s="252"/>
      <c r="E175" s="252"/>
      <c r="F175" s="252"/>
      <c r="G175" s="252"/>
      <c r="H175" s="299"/>
      <c r="I175" s="253"/>
      <c r="J175" s="304">
        <v>0</v>
      </c>
      <c r="K175" s="303">
        <v>0</v>
      </c>
      <c r="M175" s="292"/>
      <c r="N175" s="293"/>
      <c r="O175" s="304">
        <v>0</v>
      </c>
      <c r="P175" s="303">
        <v>0</v>
      </c>
    </row>
    <row r="176" spans="1:16" x14ac:dyDescent="0.25">
      <c r="A176" s="51" t="s">
        <v>3329</v>
      </c>
      <c r="B176" s="38"/>
      <c r="C176" s="264"/>
      <c r="D176" s="38"/>
      <c r="E176" s="38"/>
      <c r="F176" s="38"/>
      <c r="G176" s="38"/>
      <c r="H176" s="258"/>
      <c r="I176" s="38"/>
      <c r="J176" s="258"/>
      <c r="K176" s="38"/>
    </row>
    <row r="177" spans="1:16" x14ac:dyDescent="0.3">
      <c r="A177" s="51" t="s">
        <v>3330</v>
      </c>
      <c r="B177" s="241">
        <v>46</v>
      </c>
      <c r="C177" s="259" t="s">
        <v>5276</v>
      </c>
      <c r="D177" s="242" t="s">
        <v>93</v>
      </c>
      <c r="E177" s="243" t="s">
        <v>95</v>
      </c>
      <c r="F177" s="244" t="s">
        <v>5277</v>
      </c>
      <c r="G177" s="244" t="s">
        <v>5278</v>
      </c>
      <c r="H177" s="294" t="s">
        <v>5279</v>
      </c>
      <c r="I177" s="245"/>
      <c r="J177" s="294" t="s">
        <v>5280</v>
      </c>
      <c r="K177" s="246"/>
      <c r="M177" s="58"/>
      <c r="N177" s="293"/>
      <c r="O177" s="58"/>
      <c r="P177" s="292"/>
    </row>
    <row r="178" spans="1:16" x14ac:dyDescent="0.3">
      <c r="A178" s="51" t="s">
        <v>3331</v>
      </c>
      <c r="B178" s="247"/>
      <c r="C178" s="260"/>
      <c r="D178" s="248"/>
      <c r="E178" s="249"/>
      <c r="F178" s="250"/>
      <c r="G178" s="250"/>
      <c r="H178" s="295" t="s">
        <v>5281</v>
      </c>
      <c r="I178" s="228" t="s">
        <v>5282</v>
      </c>
      <c r="J178" s="295" t="s">
        <v>5281</v>
      </c>
      <c r="K178" s="229" t="s">
        <v>5282</v>
      </c>
      <c r="M178" s="55"/>
      <c r="N178" s="55"/>
      <c r="O178" s="55"/>
      <c r="P178" s="58"/>
    </row>
    <row r="179" spans="1:16" x14ac:dyDescent="0.3">
      <c r="A179" s="51" t="s">
        <v>3332</v>
      </c>
      <c r="B179" s="251"/>
      <c r="C179" s="261" t="s">
        <v>274</v>
      </c>
      <c r="D179" s="39" t="s">
        <v>2193</v>
      </c>
      <c r="E179" s="234" t="s">
        <v>2194</v>
      </c>
      <c r="F179" s="231" t="s">
        <v>120</v>
      </c>
      <c r="G179" s="235"/>
      <c r="H179" s="301"/>
      <c r="I179" s="235"/>
      <c r="J179" s="307">
        <v>15.1</v>
      </c>
      <c r="K179" s="306">
        <v>15.25</v>
      </c>
      <c r="M179" s="55"/>
      <c r="N179" s="55"/>
      <c r="O179" s="307">
        <v>18.07</v>
      </c>
      <c r="P179" s="306">
        <v>18.239999999999998</v>
      </c>
    </row>
    <row r="180" spans="1:16" x14ac:dyDescent="0.3">
      <c r="A180" s="51" t="s">
        <v>3333</v>
      </c>
      <c r="B180" s="50"/>
      <c r="C180" s="262" t="s">
        <v>5283</v>
      </c>
      <c r="D180" s="233">
        <v>8</v>
      </c>
      <c r="E180" s="40" t="s">
        <v>5317</v>
      </c>
      <c r="F180" s="42" t="s">
        <v>49</v>
      </c>
      <c r="G180" s="290" t="s">
        <v>5394</v>
      </c>
      <c r="H180" s="63">
        <v>10.88</v>
      </c>
      <c r="I180" s="61">
        <v>12.59</v>
      </c>
      <c r="J180" s="61">
        <v>0.35</v>
      </c>
      <c r="K180" s="291">
        <v>0.41</v>
      </c>
      <c r="M180" s="61">
        <v>13.02</v>
      </c>
      <c r="N180" s="61">
        <v>15.06</v>
      </c>
      <c r="O180" s="61">
        <v>0.43</v>
      </c>
      <c r="P180" s="291">
        <v>0.5</v>
      </c>
    </row>
    <row r="181" spans="1:16" x14ac:dyDescent="0.3">
      <c r="A181" s="51" t="s">
        <v>3334</v>
      </c>
      <c r="B181" s="50"/>
      <c r="C181" s="262" t="s">
        <v>5283</v>
      </c>
      <c r="D181" s="233">
        <v>12</v>
      </c>
      <c r="E181" s="40" t="s">
        <v>5357</v>
      </c>
      <c r="F181" s="42" t="s">
        <v>49</v>
      </c>
      <c r="G181" s="290" t="s">
        <v>5394</v>
      </c>
      <c r="H181" s="63">
        <v>16.11</v>
      </c>
      <c r="I181" s="61">
        <v>18.64</v>
      </c>
      <c r="J181" s="61">
        <v>0.53</v>
      </c>
      <c r="K181" s="291">
        <v>0.61</v>
      </c>
      <c r="M181" s="61">
        <v>19.27</v>
      </c>
      <c r="N181" s="61">
        <v>22.3</v>
      </c>
      <c r="O181" s="61">
        <v>0.64</v>
      </c>
      <c r="P181" s="291">
        <v>0.74</v>
      </c>
    </row>
    <row r="182" spans="1:16" x14ac:dyDescent="0.3">
      <c r="A182" s="51" t="s">
        <v>3335</v>
      </c>
      <c r="B182" s="50"/>
      <c r="C182" s="263" t="s">
        <v>5288</v>
      </c>
      <c r="D182" s="252"/>
      <c r="E182" s="252"/>
      <c r="F182" s="252"/>
      <c r="G182" s="252"/>
      <c r="H182" s="299"/>
      <c r="I182" s="253"/>
      <c r="J182" s="304">
        <v>0.89</v>
      </c>
      <c r="K182" s="303">
        <v>1.03</v>
      </c>
      <c r="M182" s="292"/>
      <c r="N182" s="293"/>
      <c r="O182" s="304">
        <v>1.07</v>
      </c>
      <c r="P182" s="303">
        <v>1.24</v>
      </c>
    </row>
    <row r="183" spans="1:16" x14ac:dyDescent="0.3">
      <c r="A183" s="51" t="s">
        <v>3336</v>
      </c>
      <c r="B183" s="50"/>
      <c r="C183" s="262" t="s">
        <v>5358</v>
      </c>
      <c r="D183" s="43" t="s">
        <v>5395</v>
      </c>
      <c r="E183" s="40" t="s">
        <v>5396</v>
      </c>
      <c r="F183" s="42" t="s">
        <v>120</v>
      </c>
      <c r="G183" s="290" t="s">
        <v>5298</v>
      </c>
      <c r="H183" s="63">
        <v>14.21</v>
      </c>
      <c r="I183" s="61">
        <v>14.21</v>
      </c>
      <c r="J183" s="61">
        <v>14.21</v>
      </c>
      <c r="K183" s="291">
        <v>14.21</v>
      </c>
      <c r="M183" s="61">
        <v>17</v>
      </c>
      <c r="N183" s="61">
        <v>17</v>
      </c>
      <c r="O183" s="61">
        <v>17</v>
      </c>
      <c r="P183" s="291">
        <v>17</v>
      </c>
    </row>
    <row r="184" spans="1:16" x14ac:dyDescent="0.3">
      <c r="A184" s="51" t="s">
        <v>3337</v>
      </c>
      <c r="B184" s="50"/>
      <c r="C184" s="263" t="s">
        <v>5289</v>
      </c>
      <c r="D184" s="252"/>
      <c r="E184" s="252"/>
      <c r="F184" s="252"/>
      <c r="G184" s="252"/>
      <c r="H184" s="299"/>
      <c r="I184" s="253"/>
      <c r="J184" s="304">
        <v>14.21</v>
      </c>
      <c r="K184" s="303">
        <v>14.21</v>
      </c>
      <c r="M184" s="292"/>
      <c r="N184" s="293"/>
      <c r="O184" s="304">
        <v>17</v>
      </c>
      <c r="P184" s="303">
        <v>17</v>
      </c>
    </row>
    <row r="185" spans="1:16" x14ac:dyDescent="0.25">
      <c r="A185" s="51" t="s">
        <v>3338</v>
      </c>
      <c r="B185" s="38"/>
      <c r="C185" s="264"/>
      <c r="D185" s="38"/>
      <c r="E185" s="38"/>
      <c r="F185" s="38"/>
      <c r="G185" s="38"/>
      <c r="H185" s="258"/>
      <c r="I185" s="38"/>
      <c r="J185" s="258"/>
      <c r="K185" s="38"/>
    </row>
    <row r="186" spans="1:16" x14ac:dyDescent="0.3">
      <c r="A186" s="51" t="s">
        <v>3339</v>
      </c>
      <c r="B186" s="241">
        <v>47</v>
      </c>
      <c r="C186" s="259" t="s">
        <v>5276</v>
      </c>
      <c r="D186" s="242" t="s">
        <v>93</v>
      </c>
      <c r="E186" s="243" t="s">
        <v>95</v>
      </c>
      <c r="F186" s="244" t="s">
        <v>5277</v>
      </c>
      <c r="G186" s="244" t="s">
        <v>5278</v>
      </c>
      <c r="H186" s="294" t="s">
        <v>5279</v>
      </c>
      <c r="I186" s="245"/>
      <c r="J186" s="294" t="s">
        <v>5280</v>
      </c>
      <c r="K186" s="246"/>
      <c r="M186" s="58"/>
      <c r="N186" s="293"/>
      <c r="O186" s="58"/>
      <c r="P186" s="292"/>
    </row>
    <row r="187" spans="1:16" x14ac:dyDescent="0.3">
      <c r="A187" s="51" t="s">
        <v>3340</v>
      </c>
      <c r="B187" s="247"/>
      <c r="C187" s="260"/>
      <c r="D187" s="248"/>
      <c r="E187" s="249"/>
      <c r="F187" s="250"/>
      <c r="G187" s="250"/>
      <c r="H187" s="295" t="s">
        <v>5281</v>
      </c>
      <c r="I187" s="228" t="s">
        <v>5282</v>
      </c>
      <c r="J187" s="295" t="s">
        <v>5281</v>
      </c>
      <c r="K187" s="229" t="s">
        <v>5282</v>
      </c>
      <c r="M187" s="55"/>
      <c r="N187" s="55"/>
      <c r="O187" s="55"/>
      <c r="P187" s="58"/>
    </row>
    <row r="188" spans="1:16" x14ac:dyDescent="0.3">
      <c r="A188" s="51" t="s">
        <v>3341</v>
      </c>
      <c r="B188" s="251"/>
      <c r="C188" s="261" t="s">
        <v>274</v>
      </c>
      <c r="D188" s="39" t="s">
        <v>2190</v>
      </c>
      <c r="E188" s="234" t="s">
        <v>2191</v>
      </c>
      <c r="F188" s="231" t="s">
        <v>120</v>
      </c>
      <c r="G188" s="235"/>
      <c r="H188" s="301"/>
      <c r="I188" s="235"/>
      <c r="J188" s="307">
        <v>16.059999999999999</v>
      </c>
      <c r="K188" s="306">
        <v>16.21</v>
      </c>
      <c r="M188" s="55"/>
      <c r="N188" s="55"/>
      <c r="O188" s="307">
        <v>19.22</v>
      </c>
      <c r="P188" s="306">
        <v>19.39</v>
      </c>
    </row>
    <row r="189" spans="1:16" x14ac:dyDescent="0.3">
      <c r="A189" s="51" t="s">
        <v>3342</v>
      </c>
      <c r="B189" s="50"/>
      <c r="C189" s="262" t="s">
        <v>5283</v>
      </c>
      <c r="D189" s="233">
        <v>8</v>
      </c>
      <c r="E189" s="40" t="s">
        <v>5317</v>
      </c>
      <c r="F189" s="42" t="s">
        <v>49</v>
      </c>
      <c r="G189" s="290" t="s">
        <v>5394</v>
      </c>
      <c r="H189" s="63">
        <v>10.88</v>
      </c>
      <c r="I189" s="61">
        <v>12.59</v>
      </c>
      <c r="J189" s="61">
        <v>0.35</v>
      </c>
      <c r="K189" s="291">
        <v>0.41</v>
      </c>
      <c r="M189" s="61">
        <v>13.02</v>
      </c>
      <c r="N189" s="61">
        <v>15.06</v>
      </c>
      <c r="O189" s="61">
        <v>0.43</v>
      </c>
      <c r="P189" s="291">
        <v>0.5</v>
      </c>
    </row>
    <row r="190" spans="1:16" x14ac:dyDescent="0.3">
      <c r="A190" s="51" t="s">
        <v>3343</v>
      </c>
      <c r="B190" s="50"/>
      <c r="C190" s="262" t="s">
        <v>5283</v>
      </c>
      <c r="D190" s="233">
        <v>12</v>
      </c>
      <c r="E190" s="40" t="s">
        <v>5357</v>
      </c>
      <c r="F190" s="42" t="s">
        <v>49</v>
      </c>
      <c r="G190" s="290" t="s">
        <v>5394</v>
      </c>
      <c r="H190" s="63">
        <v>16.11</v>
      </c>
      <c r="I190" s="61">
        <v>18.64</v>
      </c>
      <c r="J190" s="61">
        <v>0.53</v>
      </c>
      <c r="K190" s="291">
        <v>0.61</v>
      </c>
      <c r="M190" s="61">
        <v>19.27</v>
      </c>
      <c r="N190" s="61">
        <v>22.3</v>
      </c>
      <c r="O190" s="61">
        <v>0.64</v>
      </c>
      <c r="P190" s="291">
        <v>0.74</v>
      </c>
    </row>
    <row r="191" spans="1:16" x14ac:dyDescent="0.3">
      <c r="A191" s="51" t="s">
        <v>3344</v>
      </c>
      <c r="B191" s="50"/>
      <c r="C191" s="263" t="s">
        <v>5288</v>
      </c>
      <c r="D191" s="252"/>
      <c r="E191" s="252"/>
      <c r="F191" s="252"/>
      <c r="G191" s="252"/>
      <c r="H191" s="299"/>
      <c r="I191" s="253"/>
      <c r="J191" s="304">
        <v>0.89</v>
      </c>
      <c r="K191" s="303">
        <v>1.03</v>
      </c>
      <c r="M191" s="292"/>
      <c r="N191" s="293"/>
      <c r="O191" s="304">
        <v>1.07</v>
      </c>
      <c r="P191" s="303">
        <v>1.24</v>
      </c>
    </row>
    <row r="192" spans="1:16" x14ac:dyDescent="0.3">
      <c r="A192" s="51" t="s">
        <v>3345</v>
      </c>
      <c r="B192" s="50"/>
      <c r="C192" s="262" t="s">
        <v>5358</v>
      </c>
      <c r="D192" s="43" t="s">
        <v>5397</v>
      </c>
      <c r="E192" s="40" t="s">
        <v>5398</v>
      </c>
      <c r="F192" s="42" t="s">
        <v>120</v>
      </c>
      <c r="G192" s="290" t="s">
        <v>5298</v>
      </c>
      <c r="H192" s="63">
        <v>15.17</v>
      </c>
      <c r="I192" s="61">
        <v>15.17</v>
      </c>
      <c r="J192" s="61">
        <v>15.17</v>
      </c>
      <c r="K192" s="291">
        <v>15.17</v>
      </c>
      <c r="M192" s="61">
        <v>18.149999999999999</v>
      </c>
      <c r="N192" s="61">
        <v>18.149999999999999</v>
      </c>
      <c r="O192" s="61">
        <v>18.149999999999999</v>
      </c>
      <c r="P192" s="291">
        <v>18.149999999999999</v>
      </c>
    </row>
    <row r="193" spans="1:16" x14ac:dyDescent="0.3">
      <c r="A193" s="51" t="s">
        <v>3346</v>
      </c>
      <c r="B193" s="50"/>
      <c r="C193" s="263" t="s">
        <v>5289</v>
      </c>
      <c r="D193" s="252"/>
      <c r="E193" s="252"/>
      <c r="F193" s="252"/>
      <c r="G193" s="252"/>
      <c r="H193" s="299"/>
      <c r="I193" s="253"/>
      <c r="J193" s="304">
        <v>15.17</v>
      </c>
      <c r="K193" s="303">
        <v>15.17</v>
      </c>
      <c r="M193" s="292"/>
      <c r="N193" s="293"/>
      <c r="O193" s="304">
        <v>18.149999999999999</v>
      </c>
      <c r="P193" s="303">
        <v>18.149999999999999</v>
      </c>
    </row>
    <row r="194" spans="1:16" x14ac:dyDescent="0.25">
      <c r="A194" s="51" t="s">
        <v>3347</v>
      </c>
      <c r="B194" s="38"/>
      <c r="C194" s="264"/>
      <c r="D194" s="38"/>
      <c r="E194" s="38"/>
      <c r="F194" s="38"/>
      <c r="G194" s="38"/>
      <c r="H194" s="258"/>
      <c r="I194" s="38"/>
      <c r="J194" s="258"/>
      <c r="K194" s="38"/>
    </row>
    <row r="195" spans="1:16" x14ac:dyDescent="0.3">
      <c r="A195" s="51" t="s">
        <v>3348</v>
      </c>
      <c r="B195" s="241">
        <v>48</v>
      </c>
      <c r="C195" s="259" t="s">
        <v>5276</v>
      </c>
      <c r="D195" s="242" t="s">
        <v>93</v>
      </c>
      <c r="E195" s="243" t="s">
        <v>95</v>
      </c>
      <c r="F195" s="244" t="s">
        <v>5277</v>
      </c>
      <c r="G195" s="244" t="s">
        <v>5278</v>
      </c>
      <c r="H195" s="294" t="s">
        <v>5279</v>
      </c>
      <c r="I195" s="245"/>
      <c r="J195" s="294" t="s">
        <v>5280</v>
      </c>
      <c r="K195" s="246"/>
      <c r="M195" s="58"/>
      <c r="N195" s="293"/>
      <c r="O195" s="58"/>
      <c r="P195" s="292"/>
    </row>
    <row r="196" spans="1:16" x14ac:dyDescent="0.3">
      <c r="A196" s="51" t="s">
        <v>3349</v>
      </c>
      <c r="B196" s="247"/>
      <c r="C196" s="260"/>
      <c r="D196" s="248"/>
      <c r="E196" s="249"/>
      <c r="F196" s="250"/>
      <c r="G196" s="250"/>
      <c r="H196" s="295" t="s">
        <v>5281</v>
      </c>
      <c r="I196" s="228" t="s">
        <v>5282</v>
      </c>
      <c r="J196" s="295" t="s">
        <v>5281</v>
      </c>
      <c r="K196" s="229" t="s">
        <v>5282</v>
      </c>
      <c r="M196" s="55"/>
      <c r="N196" s="55"/>
      <c r="O196" s="55"/>
      <c r="P196" s="58"/>
    </row>
    <row r="197" spans="1:16" ht="24" x14ac:dyDescent="0.3">
      <c r="A197" s="51" t="s">
        <v>3350</v>
      </c>
      <c r="B197" s="251"/>
      <c r="C197" s="261" t="s">
        <v>274</v>
      </c>
      <c r="D197" s="39" t="s">
        <v>2231</v>
      </c>
      <c r="E197" s="230" t="s">
        <v>5756</v>
      </c>
      <c r="F197" s="231" t="s">
        <v>138</v>
      </c>
      <c r="G197" s="235"/>
      <c r="H197" s="301"/>
      <c r="I197" s="235"/>
      <c r="J197" s="307">
        <v>18.600000000000001</v>
      </c>
      <c r="K197" s="306">
        <v>20.29</v>
      </c>
      <c r="M197" s="55"/>
      <c r="N197" s="55"/>
      <c r="O197" s="307">
        <v>22.25</v>
      </c>
      <c r="P197" s="306">
        <v>24.27</v>
      </c>
    </row>
    <row r="198" spans="1:16" x14ac:dyDescent="0.3">
      <c r="A198" s="51" t="s">
        <v>3351</v>
      </c>
      <c r="B198" s="50"/>
      <c r="C198" s="262" t="s">
        <v>5283</v>
      </c>
      <c r="D198" s="233">
        <v>8</v>
      </c>
      <c r="E198" s="40" t="s">
        <v>5317</v>
      </c>
      <c r="F198" s="42" t="s">
        <v>49</v>
      </c>
      <c r="G198" s="290" t="s">
        <v>5399</v>
      </c>
      <c r="H198" s="63">
        <v>10.88</v>
      </c>
      <c r="I198" s="61">
        <v>12.59</v>
      </c>
      <c r="J198" s="61">
        <v>4.3499999999999996</v>
      </c>
      <c r="K198" s="291">
        <v>5.03</v>
      </c>
      <c r="M198" s="61">
        <v>13.02</v>
      </c>
      <c r="N198" s="61">
        <v>15.06</v>
      </c>
      <c r="O198" s="61">
        <v>5.21</v>
      </c>
      <c r="P198" s="291">
        <v>6.02</v>
      </c>
    </row>
    <row r="199" spans="1:16" x14ac:dyDescent="0.3">
      <c r="A199" s="51" t="s">
        <v>3352</v>
      </c>
      <c r="B199" s="50"/>
      <c r="C199" s="262" t="s">
        <v>5283</v>
      </c>
      <c r="D199" s="233">
        <v>12</v>
      </c>
      <c r="E199" s="40" t="s">
        <v>5357</v>
      </c>
      <c r="F199" s="42" t="s">
        <v>49</v>
      </c>
      <c r="G199" s="290" t="s">
        <v>5399</v>
      </c>
      <c r="H199" s="63">
        <v>16.11</v>
      </c>
      <c r="I199" s="61">
        <v>18.64</v>
      </c>
      <c r="J199" s="61">
        <v>6.44</v>
      </c>
      <c r="K199" s="291">
        <v>7.45</v>
      </c>
      <c r="M199" s="61">
        <v>19.27</v>
      </c>
      <c r="N199" s="61">
        <v>22.3</v>
      </c>
      <c r="O199" s="61">
        <v>7.71</v>
      </c>
      <c r="P199" s="291">
        <v>8.92</v>
      </c>
    </row>
    <row r="200" spans="1:16" x14ac:dyDescent="0.3">
      <c r="A200" s="51" t="s">
        <v>3353</v>
      </c>
      <c r="B200" s="50"/>
      <c r="C200" s="263" t="s">
        <v>5288</v>
      </c>
      <c r="D200" s="252"/>
      <c r="E200" s="252"/>
      <c r="F200" s="252"/>
      <c r="G200" s="252"/>
      <c r="H200" s="299"/>
      <c r="I200" s="253"/>
      <c r="J200" s="304">
        <v>10.8</v>
      </c>
      <c r="K200" s="303">
        <v>12.49</v>
      </c>
      <c r="M200" s="292"/>
      <c r="N200" s="293"/>
      <c r="O200" s="304">
        <v>12.92</v>
      </c>
      <c r="P200" s="303">
        <v>14.94</v>
      </c>
    </row>
    <row r="201" spans="1:16" ht="24" x14ac:dyDescent="0.3">
      <c r="A201" s="51" t="s">
        <v>3354</v>
      </c>
      <c r="B201" s="50"/>
      <c r="C201" s="262" t="s">
        <v>5358</v>
      </c>
      <c r="D201" s="43" t="s">
        <v>5400</v>
      </c>
      <c r="E201" s="40" t="s">
        <v>5401</v>
      </c>
      <c r="F201" s="42" t="s">
        <v>138</v>
      </c>
      <c r="G201" s="290" t="s">
        <v>5298</v>
      </c>
      <c r="H201" s="63">
        <v>7.8</v>
      </c>
      <c r="I201" s="61">
        <v>7.8</v>
      </c>
      <c r="J201" s="61">
        <v>7.8</v>
      </c>
      <c r="K201" s="291">
        <v>7.8</v>
      </c>
      <c r="M201" s="61">
        <v>9.33</v>
      </c>
      <c r="N201" s="61">
        <v>9.33</v>
      </c>
      <c r="O201" s="61">
        <v>9.33</v>
      </c>
      <c r="P201" s="291">
        <v>9.33</v>
      </c>
    </row>
    <row r="202" spans="1:16" x14ac:dyDescent="0.3">
      <c r="A202" s="51" t="s">
        <v>3355</v>
      </c>
      <c r="B202" s="50"/>
      <c r="C202" s="263" t="s">
        <v>5289</v>
      </c>
      <c r="D202" s="252"/>
      <c r="E202" s="252"/>
      <c r="F202" s="252"/>
      <c r="G202" s="252"/>
      <c r="H202" s="299"/>
      <c r="I202" s="253"/>
      <c r="J202" s="304">
        <v>7.8</v>
      </c>
      <c r="K202" s="303">
        <v>7.8</v>
      </c>
      <c r="M202" s="292"/>
      <c r="N202" s="293"/>
      <c r="O202" s="304">
        <v>9.33</v>
      </c>
      <c r="P202" s="303">
        <v>9.33</v>
      </c>
    </row>
    <row r="203" spans="1:16" x14ac:dyDescent="0.25">
      <c r="A203" s="51" t="s">
        <v>3356</v>
      </c>
      <c r="B203" s="38"/>
      <c r="C203" s="264"/>
      <c r="D203" s="38"/>
      <c r="E203" s="38"/>
      <c r="F203" s="38"/>
      <c r="G203" s="38"/>
      <c r="H203" s="258"/>
      <c r="I203" s="38"/>
      <c r="J203" s="258"/>
      <c r="K203" s="38"/>
    </row>
    <row r="204" spans="1:16" x14ac:dyDescent="0.3">
      <c r="A204" s="51" t="s">
        <v>3357</v>
      </c>
      <c r="B204" s="241">
        <v>49</v>
      </c>
      <c r="C204" s="259" t="s">
        <v>5276</v>
      </c>
      <c r="D204" s="242" t="s">
        <v>93</v>
      </c>
      <c r="E204" s="243" t="s">
        <v>95</v>
      </c>
      <c r="F204" s="244" t="s">
        <v>5277</v>
      </c>
      <c r="G204" s="244" t="s">
        <v>5278</v>
      </c>
      <c r="H204" s="294" t="s">
        <v>5279</v>
      </c>
      <c r="I204" s="245"/>
      <c r="J204" s="294" t="s">
        <v>5280</v>
      </c>
      <c r="K204" s="246"/>
      <c r="M204" s="58"/>
      <c r="N204" s="293"/>
      <c r="O204" s="58"/>
      <c r="P204" s="292"/>
    </row>
    <row r="205" spans="1:16" x14ac:dyDescent="0.3">
      <c r="A205" s="51" t="s">
        <v>3358</v>
      </c>
      <c r="B205" s="247"/>
      <c r="C205" s="260"/>
      <c r="D205" s="248"/>
      <c r="E205" s="249"/>
      <c r="F205" s="250"/>
      <c r="G205" s="250"/>
      <c r="H205" s="295" t="s">
        <v>5281</v>
      </c>
      <c r="I205" s="228" t="s">
        <v>5282</v>
      </c>
      <c r="J205" s="295" t="s">
        <v>5281</v>
      </c>
      <c r="K205" s="229" t="s">
        <v>5282</v>
      </c>
      <c r="M205" s="55"/>
      <c r="N205" s="55"/>
      <c r="O205" s="55"/>
      <c r="P205" s="58"/>
    </row>
    <row r="206" spans="1:16" x14ac:dyDescent="0.3">
      <c r="A206" s="51" t="s">
        <v>3359</v>
      </c>
      <c r="B206" s="251"/>
      <c r="C206" s="261" t="s">
        <v>274</v>
      </c>
      <c r="D206" s="39" t="s">
        <v>2148</v>
      </c>
      <c r="E206" s="234" t="s">
        <v>2149</v>
      </c>
      <c r="F206" s="231" t="s">
        <v>120</v>
      </c>
      <c r="G206" s="235"/>
      <c r="H206" s="301"/>
      <c r="I206" s="235"/>
      <c r="J206" s="307">
        <v>0.3</v>
      </c>
      <c r="K206" s="306">
        <v>0.32</v>
      </c>
      <c r="M206" s="55"/>
      <c r="N206" s="55"/>
      <c r="O206" s="307">
        <v>0.37</v>
      </c>
      <c r="P206" s="306">
        <v>0.39</v>
      </c>
    </row>
    <row r="207" spans="1:16" x14ac:dyDescent="0.3">
      <c r="A207" s="51" t="s">
        <v>3360</v>
      </c>
      <c r="B207" s="50"/>
      <c r="C207" s="262" t="s">
        <v>5283</v>
      </c>
      <c r="D207" s="233">
        <v>8</v>
      </c>
      <c r="E207" s="40" t="s">
        <v>5317</v>
      </c>
      <c r="F207" s="42" t="s">
        <v>49</v>
      </c>
      <c r="G207" s="290" t="s">
        <v>5402</v>
      </c>
      <c r="H207" s="63">
        <v>10.88</v>
      </c>
      <c r="I207" s="61">
        <v>12.59</v>
      </c>
      <c r="J207" s="61">
        <v>0.1</v>
      </c>
      <c r="K207" s="291">
        <v>0.11</v>
      </c>
      <c r="M207" s="61">
        <v>13.02</v>
      </c>
      <c r="N207" s="61">
        <v>15.06</v>
      </c>
      <c r="O207" s="61">
        <v>0.12</v>
      </c>
      <c r="P207" s="291">
        <v>0.14000000000000001</v>
      </c>
    </row>
    <row r="208" spans="1:16" x14ac:dyDescent="0.3">
      <c r="A208" s="51" t="s">
        <v>3361</v>
      </c>
      <c r="B208" s="50"/>
      <c r="C208" s="263" t="s">
        <v>5288</v>
      </c>
      <c r="D208" s="252"/>
      <c r="E208" s="252"/>
      <c r="F208" s="252"/>
      <c r="G208" s="252"/>
      <c r="H208" s="299"/>
      <c r="I208" s="253"/>
      <c r="J208" s="304">
        <v>0.1</v>
      </c>
      <c r="K208" s="303">
        <v>0.11</v>
      </c>
      <c r="M208" s="292"/>
      <c r="N208" s="293"/>
      <c r="O208" s="304">
        <v>0.12</v>
      </c>
      <c r="P208" s="303">
        <v>0.14000000000000001</v>
      </c>
    </row>
    <row r="209" spans="1:16" x14ac:dyDescent="0.3">
      <c r="A209" s="51" t="s">
        <v>3362</v>
      </c>
      <c r="B209" s="50"/>
      <c r="C209" s="262" t="s">
        <v>5293</v>
      </c>
      <c r="D209" s="41">
        <v>4342</v>
      </c>
      <c r="E209" s="40" t="s">
        <v>5403</v>
      </c>
      <c r="F209" s="42" t="s">
        <v>120</v>
      </c>
      <c r="G209" s="290" t="s">
        <v>5298</v>
      </c>
      <c r="H209" s="63">
        <v>0.2</v>
      </c>
      <c r="I209" s="61">
        <v>0.2</v>
      </c>
      <c r="J209" s="61">
        <v>0.2</v>
      </c>
      <c r="K209" s="291">
        <v>0.2</v>
      </c>
      <c r="M209" s="61">
        <v>0.25</v>
      </c>
      <c r="N209" s="61">
        <v>0.25</v>
      </c>
      <c r="O209" s="61">
        <v>0.25</v>
      </c>
      <c r="P209" s="291">
        <v>0.25</v>
      </c>
    </row>
    <row r="210" spans="1:16" x14ac:dyDescent="0.3">
      <c r="A210" s="51" t="s">
        <v>3363</v>
      </c>
      <c r="B210" s="50"/>
      <c r="C210" s="263" t="s">
        <v>5289</v>
      </c>
      <c r="D210" s="252"/>
      <c r="E210" s="252"/>
      <c r="F210" s="252"/>
      <c r="G210" s="252"/>
      <c r="H210" s="299"/>
      <c r="I210" s="253"/>
      <c r="J210" s="304">
        <v>0.2</v>
      </c>
      <c r="K210" s="303">
        <v>0.2</v>
      </c>
      <c r="M210" s="292"/>
      <c r="N210" s="293"/>
      <c r="O210" s="304">
        <v>0.25</v>
      </c>
      <c r="P210" s="303">
        <v>0.25</v>
      </c>
    </row>
    <row r="211" spans="1:16" x14ac:dyDescent="0.25">
      <c r="A211" s="51" t="s">
        <v>3364</v>
      </c>
      <c r="B211" s="38"/>
      <c r="C211" s="264"/>
      <c r="D211" s="38"/>
      <c r="E211" s="38"/>
      <c r="F211" s="38"/>
      <c r="G211" s="38"/>
      <c r="H211" s="258"/>
      <c r="I211" s="38"/>
      <c r="J211" s="258"/>
      <c r="K211" s="38"/>
    </row>
    <row r="212" spans="1:16" x14ac:dyDescent="0.3">
      <c r="A212" s="51" t="s">
        <v>3365</v>
      </c>
      <c r="B212" s="241">
        <v>57</v>
      </c>
      <c r="C212" s="259" t="s">
        <v>5276</v>
      </c>
      <c r="D212" s="242" t="s">
        <v>93</v>
      </c>
      <c r="E212" s="243" t="s">
        <v>95</v>
      </c>
      <c r="F212" s="244" t="s">
        <v>5277</v>
      </c>
      <c r="G212" s="244" t="s">
        <v>5278</v>
      </c>
      <c r="H212" s="294" t="s">
        <v>5279</v>
      </c>
      <c r="I212" s="245"/>
      <c r="J212" s="294" t="s">
        <v>5280</v>
      </c>
      <c r="K212" s="246"/>
      <c r="M212" s="58"/>
      <c r="N212" s="293"/>
      <c r="O212" s="58"/>
      <c r="P212" s="292"/>
    </row>
    <row r="213" spans="1:16" x14ac:dyDescent="0.3">
      <c r="A213" s="51" t="s">
        <v>3366</v>
      </c>
      <c r="B213" s="247"/>
      <c r="C213" s="260"/>
      <c r="D213" s="248"/>
      <c r="E213" s="249"/>
      <c r="F213" s="250"/>
      <c r="G213" s="250"/>
      <c r="H213" s="295" t="s">
        <v>5281</v>
      </c>
      <c r="I213" s="228" t="s">
        <v>5282</v>
      </c>
      <c r="J213" s="295" t="s">
        <v>5281</v>
      </c>
      <c r="K213" s="229" t="s">
        <v>5282</v>
      </c>
      <c r="M213" s="55"/>
      <c r="N213" s="55"/>
      <c r="O213" s="55"/>
      <c r="P213" s="58"/>
    </row>
    <row r="214" spans="1:16" x14ac:dyDescent="0.3">
      <c r="A214" s="51" t="s">
        <v>3367</v>
      </c>
      <c r="B214" s="251"/>
      <c r="C214" s="261" t="s">
        <v>274</v>
      </c>
      <c r="D214" s="39" t="s">
        <v>1798</v>
      </c>
      <c r="E214" s="234" t="s">
        <v>1799</v>
      </c>
      <c r="F214" s="231" t="s">
        <v>120</v>
      </c>
      <c r="G214" s="235"/>
      <c r="H214" s="301"/>
      <c r="I214" s="235"/>
      <c r="J214" s="307">
        <v>32.549999999999997</v>
      </c>
      <c r="K214" s="306">
        <v>33.35</v>
      </c>
      <c r="M214" s="55"/>
      <c r="N214" s="55"/>
      <c r="O214" s="307">
        <v>38.94</v>
      </c>
      <c r="P214" s="306">
        <v>39.89</v>
      </c>
    </row>
    <row r="215" spans="1:16" x14ac:dyDescent="0.3">
      <c r="A215" s="51" t="s">
        <v>3368</v>
      </c>
      <c r="B215" s="50"/>
      <c r="C215" s="262" t="s">
        <v>5283</v>
      </c>
      <c r="D215" s="233">
        <v>8</v>
      </c>
      <c r="E215" s="40" t="s">
        <v>5317</v>
      </c>
      <c r="F215" s="42" t="s">
        <v>49</v>
      </c>
      <c r="G215" s="290" t="s">
        <v>5404</v>
      </c>
      <c r="H215" s="63">
        <v>10.88</v>
      </c>
      <c r="I215" s="61">
        <v>12.59</v>
      </c>
      <c r="J215" s="61">
        <v>2.0099999999999998</v>
      </c>
      <c r="K215" s="291">
        <v>2.33</v>
      </c>
      <c r="M215" s="61">
        <v>13.02</v>
      </c>
      <c r="N215" s="61">
        <v>15.06</v>
      </c>
      <c r="O215" s="61">
        <v>2.41</v>
      </c>
      <c r="P215" s="291">
        <v>2.79</v>
      </c>
    </row>
    <row r="216" spans="1:16" x14ac:dyDescent="0.3">
      <c r="A216" s="51" t="s">
        <v>3369</v>
      </c>
      <c r="B216" s="50"/>
      <c r="C216" s="262" t="s">
        <v>5283</v>
      </c>
      <c r="D216" s="233">
        <v>11</v>
      </c>
      <c r="E216" s="40" t="s">
        <v>5320</v>
      </c>
      <c r="F216" s="42" t="s">
        <v>49</v>
      </c>
      <c r="G216" s="290" t="s">
        <v>5404</v>
      </c>
      <c r="H216" s="63">
        <v>16.11</v>
      </c>
      <c r="I216" s="61">
        <v>18.64</v>
      </c>
      <c r="J216" s="61">
        <v>2.97</v>
      </c>
      <c r="K216" s="291">
        <v>3.45</v>
      </c>
      <c r="M216" s="61">
        <v>19.27</v>
      </c>
      <c r="N216" s="61">
        <v>22.3</v>
      </c>
      <c r="O216" s="61">
        <v>3.56</v>
      </c>
      <c r="P216" s="291">
        <v>4.13</v>
      </c>
    </row>
    <row r="217" spans="1:16" x14ac:dyDescent="0.3">
      <c r="A217" s="51" t="s">
        <v>3370</v>
      </c>
      <c r="B217" s="50"/>
      <c r="C217" s="263" t="s">
        <v>5288</v>
      </c>
      <c r="D217" s="252"/>
      <c r="E217" s="252"/>
      <c r="F217" s="252"/>
      <c r="G217" s="252"/>
      <c r="H217" s="299"/>
      <c r="I217" s="253"/>
      <c r="J217" s="304">
        <v>4.99</v>
      </c>
      <c r="K217" s="303">
        <v>5.78</v>
      </c>
      <c r="M217" s="292"/>
      <c r="N217" s="293"/>
      <c r="O217" s="304">
        <v>5.97</v>
      </c>
      <c r="P217" s="303">
        <v>6.92</v>
      </c>
    </row>
    <row r="218" spans="1:16" x14ac:dyDescent="0.3">
      <c r="A218" s="51" t="s">
        <v>3371</v>
      </c>
      <c r="B218" s="50"/>
      <c r="C218" s="262" t="s">
        <v>5283</v>
      </c>
      <c r="D218" s="43" t="s">
        <v>5405</v>
      </c>
      <c r="E218" s="40" t="s">
        <v>5406</v>
      </c>
      <c r="F218" s="42" t="s">
        <v>5315</v>
      </c>
      <c r="G218" s="290" t="s">
        <v>5298</v>
      </c>
      <c r="H218" s="63">
        <v>13.82</v>
      </c>
      <c r="I218" s="61">
        <v>13.82</v>
      </c>
      <c r="J218" s="61">
        <v>13.82</v>
      </c>
      <c r="K218" s="291">
        <v>13.82</v>
      </c>
      <c r="M218" s="61">
        <v>16.54</v>
      </c>
      <c r="N218" s="61">
        <v>16.54</v>
      </c>
      <c r="O218" s="61">
        <v>16.54</v>
      </c>
      <c r="P218" s="291">
        <v>16.54</v>
      </c>
    </row>
    <row r="219" spans="1:16" x14ac:dyDescent="0.3">
      <c r="A219" s="51" t="s">
        <v>3372</v>
      </c>
      <c r="B219" s="50"/>
      <c r="C219" s="262" t="s">
        <v>5283</v>
      </c>
      <c r="D219" s="43" t="s">
        <v>5407</v>
      </c>
      <c r="E219" s="40" t="s">
        <v>5408</v>
      </c>
      <c r="F219" s="42" t="s">
        <v>5315</v>
      </c>
      <c r="G219" s="290" t="s">
        <v>5298</v>
      </c>
      <c r="H219" s="63">
        <v>13.73</v>
      </c>
      <c r="I219" s="61">
        <v>13.73</v>
      </c>
      <c r="J219" s="61">
        <v>13.73</v>
      </c>
      <c r="K219" s="291">
        <v>13.73</v>
      </c>
      <c r="M219" s="61">
        <v>16.43</v>
      </c>
      <c r="N219" s="61">
        <v>16.43</v>
      </c>
      <c r="O219" s="61">
        <v>16.43</v>
      </c>
      <c r="P219" s="291">
        <v>16.43</v>
      </c>
    </row>
    <row r="220" spans="1:16" x14ac:dyDescent="0.25">
      <c r="A220" s="51" t="s">
        <v>3373</v>
      </c>
      <c r="B220" s="38"/>
      <c r="C220" s="263" t="s">
        <v>5289</v>
      </c>
      <c r="D220" s="252"/>
      <c r="E220" s="252"/>
      <c r="F220" s="252"/>
      <c r="G220" s="252"/>
      <c r="H220" s="299"/>
      <c r="I220" s="253"/>
      <c r="J220" s="304">
        <v>27.56</v>
      </c>
      <c r="K220" s="303">
        <v>27.56</v>
      </c>
      <c r="M220" s="292"/>
      <c r="N220" s="293"/>
      <c r="O220" s="304">
        <v>32.97</v>
      </c>
      <c r="P220" s="303">
        <v>32.97</v>
      </c>
    </row>
    <row r="221" spans="1:16" x14ac:dyDescent="0.25">
      <c r="A221" s="51" t="s">
        <v>3374</v>
      </c>
      <c r="B221" s="38"/>
      <c r="C221" s="264"/>
      <c r="D221" s="38"/>
      <c r="E221" s="38"/>
      <c r="F221" s="38"/>
      <c r="G221" s="38"/>
      <c r="H221" s="258"/>
      <c r="I221" s="38"/>
      <c r="J221" s="258"/>
      <c r="K221" s="38"/>
    </row>
    <row r="222" spans="1:16" x14ac:dyDescent="0.3">
      <c r="A222" s="51" t="s">
        <v>3375</v>
      </c>
      <c r="B222" s="241">
        <v>63</v>
      </c>
      <c r="C222" s="259" t="s">
        <v>5276</v>
      </c>
      <c r="D222" s="242" t="s">
        <v>93</v>
      </c>
      <c r="E222" s="243" t="s">
        <v>95</v>
      </c>
      <c r="F222" s="244" t="s">
        <v>5277</v>
      </c>
      <c r="G222" s="244" t="s">
        <v>5278</v>
      </c>
      <c r="H222" s="294" t="s">
        <v>5279</v>
      </c>
      <c r="I222" s="245"/>
      <c r="J222" s="294" t="s">
        <v>5280</v>
      </c>
      <c r="K222" s="246"/>
      <c r="M222" s="58"/>
      <c r="N222" s="293"/>
      <c r="O222" s="58"/>
      <c r="P222" s="292"/>
    </row>
    <row r="223" spans="1:16" x14ac:dyDescent="0.3">
      <c r="A223" s="51" t="s">
        <v>3376</v>
      </c>
      <c r="B223" s="247"/>
      <c r="C223" s="260"/>
      <c r="D223" s="248"/>
      <c r="E223" s="249"/>
      <c r="F223" s="250"/>
      <c r="G223" s="250"/>
      <c r="H223" s="295" t="s">
        <v>5281</v>
      </c>
      <c r="I223" s="228" t="s">
        <v>5282</v>
      </c>
      <c r="J223" s="295" t="s">
        <v>5281</v>
      </c>
      <c r="K223" s="229" t="s">
        <v>5282</v>
      </c>
      <c r="M223" s="55"/>
      <c r="N223" s="55"/>
      <c r="O223" s="55"/>
      <c r="P223" s="58"/>
    </row>
    <row r="224" spans="1:16" ht="24" x14ac:dyDescent="0.3">
      <c r="A224" s="51" t="s">
        <v>3377</v>
      </c>
      <c r="B224" s="251"/>
      <c r="C224" s="261" t="s">
        <v>274</v>
      </c>
      <c r="D224" s="39" t="s">
        <v>2955</v>
      </c>
      <c r="E224" s="230" t="s">
        <v>5757</v>
      </c>
      <c r="F224" s="231" t="s">
        <v>125</v>
      </c>
      <c r="G224" s="235"/>
      <c r="H224" s="301"/>
      <c r="I224" s="235"/>
      <c r="J224" s="307">
        <v>57.51</v>
      </c>
      <c r="K224" s="306">
        <v>60.18</v>
      </c>
      <c r="M224" s="55"/>
      <c r="N224" s="55"/>
      <c r="O224" s="307">
        <v>68.790000000000006</v>
      </c>
      <c r="P224" s="306">
        <v>71.98</v>
      </c>
    </row>
    <row r="225" spans="1:16" x14ac:dyDescent="0.3">
      <c r="A225" s="51" t="s">
        <v>3378</v>
      </c>
      <c r="B225" s="50"/>
      <c r="C225" s="262" t="s">
        <v>5283</v>
      </c>
      <c r="D225" s="233">
        <v>5</v>
      </c>
      <c r="E225" s="40" t="s">
        <v>5284</v>
      </c>
      <c r="F225" s="42" t="s">
        <v>49</v>
      </c>
      <c r="G225" s="290" t="s">
        <v>5409</v>
      </c>
      <c r="H225" s="63">
        <v>9.64</v>
      </c>
      <c r="I225" s="61">
        <v>11.15</v>
      </c>
      <c r="J225" s="61">
        <v>6.12</v>
      </c>
      <c r="K225" s="291">
        <v>7.09</v>
      </c>
      <c r="M225" s="61">
        <v>11.53</v>
      </c>
      <c r="N225" s="61">
        <v>13.34</v>
      </c>
      <c r="O225" s="61">
        <v>7.33</v>
      </c>
      <c r="P225" s="291">
        <v>8.48</v>
      </c>
    </row>
    <row r="226" spans="1:16" x14ac:dyDescent="0.3">
      <c r="A226" s="51" t="s">
        <v>3379</v>
      </c>
      <c r="B226" s="50"/>
      <c r="C226" s="262" t="s">
        <v>5283</v>
      </c>
      <c r="D226" s="233">
        <v>4</v>
      </c>
      <c r="E226" s="40" t="s">
        <v>5286</v>
      </c>
      <c r="F226" s="42" t="s">
        <v>49</v>
      </c>
      <c r="G226" s="290" t="s">
        <v>5410</v>
      </c>
      <c r="H226" s="63">
        <v>16.11</v>
      </c>
      <c r="I226" s="61">
        <v>18.64</v>
      </c>
      <c r="J226" s="61">
        <v>4.59</v>
      </c>
      <c r="K226" s="291">
        <v>5.3</v>
      </c>
      <c r="M226" s="61">
        <v>19.27</v>
      </c>
      <c r="N226" s="61">
        <v>22.3</v>
      </c>
      <c r="O226" s="61">
        <v>5.49</v>
      </c>
      <c r="P226" s="291">
        <v>6.35</v>
      </c>
    </row>
    <row r="227" spans="1:16" x14ac:dyDescent="0.3">
      <c r="A227" s="51" t="s">
        <v>3380</v>
      </c>
      <c r="B227" s="50"/>
      <c r="C227" s="262" t="s">
        <v>5283</v>
      </c>
      <c r="D227" s="233">
        <v>32</v>
      </c>
      <c r="E227" s="40" t="s">
        <v>5326</v>
      </c>
      <c r="F227" s="42" t="s">
        <v>49</v>
      </c>
      <c r="G227" s="290" t="s">
        <v>5411</v>
      </c>
      <c r="H227" s="63">
        <v>11.56</v>
      </c>
      <c r="I227" s="61">
        <v>13.37</v>
      </c>
      <c r="J227" s="61">
        <v>0.52</v>
      </c>
      <c r="K227" s="291">
        <v>0.61</v>
      </c>
      <c r="M227" s="61">
        <v>13.83</v>
      </c>
      <c r="N227" s="61">
        <v>16</v>
      </c>
      <c r="O227" s="61">
        <v>0.63</v>
      </c>
      <c r="P227" s="291">
        <v>0.73</v>
      </c>
    </row>
    <row r="228" spans="1:16" x14ac:dyDescent="0.3">
      <c r="A228" s="51" t="s">
        <v>3381</v>
      </c>
      <c r="B228" s="50"/>
      <c r="C228" s="262" t="s">
        <v>5283</v>
      </c>
      <c r="D228" s="233">
        <v>8</v>
      </c>
      <c r="E228" s="40" t="s">
        <v>5317</v>
      </c>
      <c r="F228" s="42" t="s">
        <v>49</v>
      </c>
      <c r="G228" s="290" t="s">
        <v>5412</v>
      </c>
      <c r="H228" s="63">
        <v>10.88</v>
      </c>
      <c r="I228" s="61">
        <v>12.59</v>
      </c>
      <c r="J228" s="61">
        <v>2.34</v>
      </c>
      <c r="K228" s="291">
        <v>2.71</v>
      </c>
      <c r="M228" s="61">
        <v>13.02</v>
      </c>
      <c r="N228" s="61">
        <v>15.06</v>
      </c>
      <c r="O228" s="61">
        <v>2.81</v>
      </c>
      <c r="P228" s="291">
        <v>3.25</v>
      </c>
    </row>
    <row r="229" spans="1:16" x14ac:dyDescent="0.3">
      <c r="A229" s="51" t="s">
        <v>3382</v>
      </c>
      <c r="B229" s="50"/>
      <c r="C229" s="262" t="s">
        <v>5283</v>
      </c>
      <c r="D229" s="233">
        <v>6</v>
      </c>
      <c r="E229" s="40" t="s">
        <v>5291</v>
      </c>
      <c r="F229" s="42" t="s">
        <v>49</v>
      </c>
      <c r="G229" s="290" t="s">
        <v>5413</v>
      </c>
      <c r="H229" s="63">
        <v>16.11</v>
      </c>
      <c r="I229" s="61">
        <v>18.64</v>
      </c>
      <c r="J229" s="61">
        <v>2.2999999999999998</v>
      </c>
      <c r="K229" s="291">
        <v>2.66</v>
      </c>
      <c r="M229" s="61">
        <v>19.27</v>
      </c>
      <c r="N229" s="61">
        <v>22.3</v>
      </c>
      <c r="O229" s="61">
        <v>2.76</v>
      </c>
      <c r="P229" s="291">
        <v>3.19</v>
      </c>
    </row>
    <row r="230" spans="1:16" x14ac:dyDescent="0.3">
      <c r="A230" s="51" t="s">
        <v>3383</v>
      </c>
      <c r="B230" s="50"/>
      <c r="C230" s="262" t="s">
        <v>5283</v>
      </c>
      <c r="D230" s="233">
        <v>10</v>
      </c>
      <c r="E230" s="40" t="s">
        <v>5330</v>
      </c>
      <c r="F230" s="42" t="s">
        <v>49</v>
      </c>
      <c r="G230" s="290" t="s">
        <v>5414</v>
      </c>
      <c r="H230" s="63">
        <v>16.11</v>
      </c>
      <c r="I230" s="61">
        <v>18.64</v>
      </c>
      <c r="J230" s="61">
        <v>1.1200000000000001</v>
      </c>
      <c r="K230" s="291">
        <v>1.29</v>
      </c>
      <c r="M230" s="61">
        <v>19.27</v>
      </c>
      <c r="N230" s="61">
        <v>22.3</v>
      </c>
      <c r="O230" s="61">
        <v>1.34</v>
      </c>
      <c r="P230" s="291">
        <v>1.55</v>
      </c>
    </row>
    <row r="231" spans="1:16" x14ac:dyDescent="0.3">
      <c r="A231" s="51" t="s">
        <v>3384</v>
      </c>
      <c r="B231" s="50"/>
      <c r="C231" s="263" t="s">
        <v>5288</v>
      </c>
      <c r="D231" s="252"/>
      <c r="E231" s="252"/>
      <c r="F231" s="252"/>
      <c r="G231" s="252"/>
      <c r="H231" s="299"/>
      <c r="I231" s="253"/>
      <c r="J231" s="304">
        <v>17.02</v>
      </c>
      <c r="K231" s="303">
        <v>19.690000000000001</v>
      </c>
      <c r="M231" s="292"/>
      <c r="N231" s="293"/>
      <c r="O231" s="304">
        <v>20.36</v>
      </c>
      <c r="P231" s="303">
        <v>23.55</v>
      </c>
    </row>
    <row r="232" spans="1:16" x14ac:dyDescent="0.3">
      <c r="A232" s="51" t="s">
        <v>3385</v>
      </c>
      <c r="B232" s="50"/>
      <c r="C232" s="262" t="s">
        <v>5283</v>
      </c>
      <c r="D232" s="233">
        <v>104</v>
      </c>
      <c r="E232" s="40" t="s">
        <v>5299</v>
      </c>
      <c r="F232" s="42" t="s">
        <v>5300</v>
      </c>
      <c r="G232" s="290" t="s">
        <v>5415</v>
      </c>
      <c r="H232" s="63">
        <v>150.52000000000001</v>
      </c>
      <c r="I232" s="61">
        <v>150.52000000000001</v>
      </c>
      <c r="J232" s="61">
        <v>4.22</v>
      </c>
      <c r="K232" s="291">
        <v>4.22</v>
      </c>
      <c r="M232" s="61">
        <v>180.03</v>
      </c>
      <c r="N232" s="61">
        <v>180.03</v>
      </c>
      <c r="O232" s="61">
        <v>5.05</v>
      </c>
      <c r="P232" s="291">
        <v>5.05</v>
      </c>
    </row>
    <row r="233" spans="1:16" x14ac:dyDescent="0.3">
      <c r="A233" s="51" t="s">
        <v>3386</v>
      </c>
      <c r="B233" s="50"/>
      <c r="C233" s="262" t="s">
        <v>5283</v>
      </c>
      <c r="D233" s="233">
        <v>102</v>
      </c>
      <c r="E233" s="40" t="s">
        <v>5295</v>
      </c>
      <c r="F233" s="42" t="s">
        <v>5296</v>
      </c>
      <c r="G233" s="290" t="s">
        <v>5416</v>
      </c>
      <c r="H233" s="63">
        <v>20.49</v>
      </c>
      <c r="I233" s="61">
        <v>20.49</v>
      </c>
      <c r="J233" s="61">
        <v>0.76</v>
      </c>
      <c r="K233" s="291">
        <v>0.76</v>
      </c>
      <c r="M233" s="61">
        <v>24.51</v>
      </c>
      <c r="N233" s="61">
        <v>24.51</v>
      </c>
      <c r="O233" s="61">
        <v>0.91</v>
      </c>
      <c r="P233" s="291">
        <v>0.91</v>
      </c>
    </row>
    <row r="234" spans="1:16" x14ac:dyDescent="0.3">
      <c r="A234" s="51" t="s">
        <v>3387</v>
      </c>
      <c r="B234" s="50"/>
      <c r="C234" s="262" t="s">
        <v>5283</v>
      </c>
      <c r="D234" s="41">
        <v>2426</v>
      </c>
      <c r="E234" s="40" t="s">
        <v>5334</v>
      </c>
      <c r="F234" s="42" t="s">
        <v>5296</v>
      </c>
      <c r="G234" s="290" t="s">
        <v>5417</v>
      </c>
      <c r="H234" s="63">
        <v>17.8</v>
      </c>
      <c r="I234" s="61">
        <v>17.8</v>
      </c>
      <c r="J234" s="61">
        <v>0.05</v>
      </c>
      <c r="K234" s="291">
        <v>0.05</v>
      </c>
      <c r="M234" s="61">
        <v>21.29</v>
      </c>
      <c r="N234" s="61">
        <v>21.29</v>
      </c>
      <c r="O234" s="61">
        <v>7.0000000000000007E-2</v>
      </c>
      <c r="P234" s="291">
        <v>7.0000000000000007E-2</v>
      </c>
    </row>
    <row r="235" spans="1:16" x14ac:dyDescent="0.3">
      <c r="A235" s="51" t="s">
        <v>3388</v>
      </c>
      <c r="B235" s="50"/>
      <c r="C235" s="262" t="s">
        <v>5283</v>
      </c>
      <c r="D235" s="41">
        <v>2448</v>
      </c>
      <c r="E235" s="40" t="s">
        <v>5336</v>
      </c>
      <c r="F235" s="42" t="s">
        <v>5296</v>
      </c>
      <c r="G235" s="290" t="s">
        <v>5418</v>
      </c>
      <c r="H235" s="63">
        <v>9.27</v>
      </c>
      <c r="I235" s="61">
        <v>9.27</v>
      </c>
      <c r="J235" s="61">
        <v>5.85</v>
      </c>
      <c r="K235" s="291">
        <v>5.85</v>
      </c>
      <c r="M235" s="61">
        <v>11.09</v>
      </c>
      <c r="N235" s="61">
        <v>11.09</v>
      </c>
      <c r="O235" s="61">
        <v>7</v>
      </c>
      <c r="P235" s="291">
        <v>7</v>
      </c>
    </row>
    <row r="236" spans="1:16" x14ac:dyDescent="0.3">
      <c r="A236" s="51" t="s">
        <v>3389</v>
      </c>
      <c r="B236" s="50"/>
      <c r="C236" s="262" t="s">
        <v>5283</v>
      </c>
      <c r="D236" s="41">
        <v>2437</v>
      </c>
      <c r="E236" s="40" t="s">
        <v>5338</v>
      </c>
      <c r="F236" s="42" t="s">
        <v>5296</v>
      </c>
      <c r="G236" s="290" t="s">
        <v>5419</v>
      </c>
      <c r="H236" s="63">
        <v>7</v>
      </c>
      <c r="I236" s="61">
        <v>7</v>
      </c>
      <c r="J236" s="61">
        <v>2.89</v>
      </c>
      <c r="K236" s="291">
        <v>2.89</v>
      </c>
      <c r="M236" s="61">
        <v>8.3800000000000008</v>
      </c>
      <c r="N236" s="61">
        <v>8.3800000000000008</v>
      </c>
      <c r="O236" s="61">
        <v>3.46</v>
      </c>
      <c r="P236" s="291">
        <v>3.46</v>
      </c>
    </row>
    <row r="237" spans="1:16" x14ac:dyDescent="0.3">
      <c r="A237" s="51" t="s">
        <v>3390</v>
      </c>
      <c r="B237" s="50"/>
      <c r="C237" s="262" t="s">
        <v>5283</v>
      </c>
      <c r="D237" s="41">
        <v>2438</v>
      </c>
      <c r="E237" s="40" t="s">
        <v>5340</v>
      </c>
      <c r="F237" s="42" t="s">
        <v>5296</v>
      </c>
      <c r="G237" s="290" t="s">
        <v>5420</v>
      </c>
      <c r="H237" s="63">
        <v>6.76</v>
      </c>
      <c r="I237" s="61">
        <v>6.76</v>
      </c>
      <c r="J237" s="61">
        <v>6.8</v>
      </c>
      <c r="K237" s="291">
        <v>6.8</v>
      </c>
      <c r="M237" s="61">
        <v>8.09</v>
      </c>
      <c r="N237" s="61">
        <v>8.09</v>
      </c>
      <c r="O237" s="61">
        <v>8.14</v>
      </c>
      <c r="P237" s="291">
        <v>8.14</v>
      </c>
    </row>
    <row r="238" spans="1:16" x14ac:dyDescent="0.3">
      <c r="A238" s="51" t="s">
        <v>3391</v>
      </c>
      <c r="B238" s="50"/>
      <c r="C238" s="262" t="s">
        <v>5283</v>
      </c>
      <c r="D238" s="41">
        <v>2386</v>
      </c>
      <c r="E238" s="40" t="s">
        <v>5342</v>
      </c>
      <c r="F238" s="42" t="s">
        <v>5300</v>
      </c>
      <c r="G238" s="290" t="s">
        <v>5421</v>
      </c>
      <c r="H238" s="63">
        <v>123.22</v>
      </c>
      <c r="I238" s="61">
        <v>123.22</v>
      </c>
      <c r="J238" s="61">
        <v>2.57</v>
      </c>
      <c r="K238" s="291">
        <v>2.57</v>
      </c>
      <c r="M238" s="61">
        <v>147.38</v>
      </c>
      <c r="N238" s="61">
        <v>147.38</v>
      </c>
      <c r="O238" s="61">
        <v>3.08</v>
      </c>
      <c r="P238" s="291">
        <v>3.08</v>
      </c>
    </row>
    <row r="239" spans="1:16" x14ac:dyDescent="0.3">
      <c r="A239" s="51" t="s">
        <v>3392</v>
      </c>
      <c r="B239" s="50"/>
      <c r="C239" s="262" t="s">
        <v>5283</v>
      </c>
      <c r="D239" s="41">
        <v>2497</v>
      </c>
      <c r="E239" s="40" t="s">
        <v>5344</v>
      </c>
      <c r="F239" s="42" t="s">
        <v>5300</v>
      </c>
      <c r="G239" s="290" t="s">
        <v>5421</v>
      </c>
      <c r="H239" s="63">
        <v>119.07</v>
      </c>
      <c r="I239" s="61">
        <v>119.07</v>
      </c>
      <c r="J239" s="61">
        <v>2.4900000000000002</v>
      </c>
      <c r="K239" s="291">
        <v>2.4900000000000002</v>
      </c>
      <c r="M239" s="61">
        <v>142.41999999999999</v>
      </c>
      <c r="N239" s="61">
        <v>142.41999999999999</v>
      </c>
      <c r="O239" s="61">
        <v>2.98</v>
      </c>
      <c r="P239" s="291">
        <v>2.98</v>
      </c>
    </row>
    <row r="240" spans="1:16" x14ac:dyDescent="0.3">
      <c r="A240" s="51" t="s">
        <v>3393</v>
      </c>
      <c r="B240" s="50"/>
      <c r="C240" s="262" t="s">
        <v>5283</v>
      </c>
      <c r="D240" s="41">
        <v>1221</v>
      </c>
      <c r="E240" s="40" t="s">
        <v>5302</v>
      </c>
      <c r="F240" s="42" t="s">
        <v>5296</v>
      </c>
      <c r="G240" s="290" t="s">
        <v>5422</v>
      </c>
      <c r="H240" s="63">
        <v>0.87</v>
      </c>
      <c r="I240" s="61">
        <v>0.87</v>
      </c>
      <c r="J240" s="61">
        <v>0.74</v>
      </c>
      <c r="K240" s="291">
        <v>0.74</v>
      </c>
      <c r="M240" s="61">
        <v>1.05</v>
      </c>
      <c r="N240" s="61">
        <v>1.05</v>
      </c>
      <c r="O240" s="61">
        <v>0.89</v>
      </c>
      <c r="P240" s="291">
        <v>0.89</v>
      </c>
    </row>
    <row r="241" spans="1:16" x14ac:dyDescent="0.3">
      <c r="A241" s="51" t="s">
        <v>3394</v>
      </c>
      <c r="B241" s="50"/>
      <c r="C241" s="262" t="s">
        <v>5283</v>
      </c>
      <c r="D241" s="41">
        <v>1215</v>
      </c>
      <c r="E241" s="40" t="s">
        <v>5304</v>
      </c>
      <c r="F241" s="42" t="s">
        <v>5296</v>
      </c>
      <c r="G241" s="290" t="s">
        <v>5423</v>
      </c>
      <c r="H241" s="63">
        <v>0.51</v>
      </c>
      <c r="I241" s="61">
        <v>0.51</v>
      </c>
      <c r="J241" s="61">
        <v>4.32</v>
      </c>
      <c r="K241" s="291">
        <v>4.32</v>
      </c>
      <c r="M241" s="61">
        <v>0.62</v>
      </c>
      <c r="N241" s="61">
        <v>0.62</v>
      </c>
      <c r="O241" s="61">
        <v>5.17</v>
      </c>
      <c r="P241" s="291">
        <v>5.17</v>
      </c>
    </row>
    <row r="242" spans="1:16" x14ac:dyDescent="0.3">
      <c r="A242" s="51" t="s">
        <v>3395</v>
      </c>
      <c r="B242" s="50"/>
      <c r="C242" s="262" t="s">
        <v>5283</v>
      </c>
      <c r="D242" s="41">
        <v>2034</v>
      </c>
      <c r="E242" s="40" t="s">
        <v>5347</v>
      </c>
      <c r="F242" s="42" t="s">
        <v>5315</v>
      </c>
      <c r="G242" s="290" t="s">
        <v>5424</v>
      </c>
      <c r="H242" s="63">
        <v>0.54</v>
      </c>
      <c r="I242" s="61">
        <v>0.54</v>
      </c>
      <c r="J242" s="61">
        <v>5.68</v>
      </c>
      <c r="K242" s="291">
        <v>5.68</v>
      </c>
      <c r="M242" s="61">
        <v>0.65</v>
      </c>
      <c r="N242" s="61">
        <v>0.65</v>
      </c>
      <c r="O242" s="61">
        <v>6.8</v>
      </c>
      <c r="P242" s="291">
        <v>6.8</v>
      </c>
    </row>
    <row r="243" spans="1:16" x14ac:dyDescent="0.3">
      <c r="A243" s="51" t="s">
        <v>3396</v>
      </c>
      <c r="B243" s="50"/>
      <c r="C243" s="262" t="s">
        <v>5283</v>
      </c>
      <c r="D243" s="41">
        <v>2023</v>
      </c>
      <c r="E243" s="40" t="s">
        <v>5349</v>
      </c>
      <c r="F243" s="42" t="s">
        <v>5350</v>
      </c>
      <c r="G243" s="290" t="s">
        <v>5425</v>
      </c>
      <c r="H243" s="63">
        <v>12.24</v>
      </c>
      <c r="I243" s="61">
        <v>12.24</v>
      </c>
      <c r="J243" s="61">
        <v>2.71</v>
      </c>
      <c r="K243" s="291">
        <v>2.71</v>
      </c>
      <c r="M243" s="61">
        <v>14.64</v>
      </c>
      <c r="N243" s="61">
        <v>14.64</v>
      </c>
      <c r="O243" s="61">
        <v>3.25</v>
      </c>
      <c r="P243" s="291">
        <v>3.25</v>
      </c>
    </row>
    <row r="244" spans="1:16" x14ac:dyDescent="0.3">
      <c r="A244" s="51" t="s">
        <v>3397</v>
      </c>
      <c r="B244" s="50"/>
      <c r="C244" s="262" t="s">
        <v>5283</v>
      </c>
      <c r="D244" s="41">
        <v>1861</v>
      </c>
      <c r="E244" s="40" t="s">
        <v>5352</v>
      </c>
      <c r="F244" s="42" t="s">
        <v>5296</v>
      </c>
      <c r="G244" s="290" t="s">
        <v>5426</v>
      </c>
      <c r="H244" s="63">
        <v>21.27</v>
      </c>
      <c r="I244" s="61">
        <v>21.27</v>
      </c>
      <c r="J244" s="61">
        <v>0.34</v>
      </c>
      <c r="K244" s="291">
        <v>0.34</v>
      </c>
      <c r="M244" s="61">
        <v>25.44</v>
      </c>
      <c r="N244" s="61">
        <v>25.44</v>
      </c>
      <c r="O244" s="61">
        <v>0.41</v>
      </c>
      <c r="P244" s="291">
        <v>0.41</v>
      </c>
    </row>
    <row r="245" spans="1:16" x14ac:dyDescent="0.3">
      <c r="A245" s="51" t="s">
        <v>3398</v>
      </c>
      <c r="B245" s="50"/>
      <c r="C245" s="262" t="s">
        <v>5283</v>
      </c>
      <c r="D245" s="41">
        <v>1858</v>
      </c>
      <c r="E245" s="40" t="s">
        <v>5354</v>
      </c>
      <c r="F245" s="42" t="s">
        <v>5350</v>
      </c>
      <c r="G245" s="290" t="s">
        <v>5427</v>
      </c>
      <c r="H245" s="63">
        <v>7.18</v>
      </c>
      <c r="I245" s="61">
        <v>7.18</v>
      </c>
      <c r="J245" s="61">
        <v>1.02</v>
      </c>
      <c r="K245" s="291">
        <v>1.02</v>
      </c>
      <c r="M245" s="61">
        <v>8.59</v>
      </c>
      <c r="N245" s="61">
        <v>8.59</v>
      </c>
      <c r="O245" s="61">
        <v>1.22</v>
      </c>
      <c r="P245" s="291">
        <v>1.22</v>
      </c>
    </row>
    <row r="246" spans="1:16" x14ac:dyDescent="0.3">
      <c r="A246" s="51" t="s">
        <v>3399</v>
      </c>
      <c r="B246" s="50"/>
      <c r="C246" s="263" t="s">
        <v>5289</v>
      </c>
      <c r="D246" s="252"/>
      <c r="E246" s="252"/>
      <c r="F246" s="252"/>
      <c r="G246" s="252"/>
      <c r="H246" s="299"/>
      <c r="I246" s="253"/>
      <c r="J246" s="304">
        <v>40.49</v>
      </c>
      <c r="K246" s="303">
        <v>40.49</v>
      </c>
      <c r="M246" s="292"/>
      <c r="N246" s="293"/>
      <c r="O246" s="304">
        <v>48.43</v>
      </c>
      <c r="P246" s="303">
        <v>48.43</v>
      </c>
    </row>
    <row r="247" spans="1:16" x14ac:dyDescent="0.25">
      <c r="A247" s="51" t="s">
        <v>3400</v>
      </c>
      <c r="B247" s="38"/>
      <c r="C247" s="264"/>
      <c r="D247" s="38"/>
      <c r="E247" s="38"/>
      <c r="F247" s="38"/>
      <c r="G247" s="38"/>
      <c r="H247" s="258"/>
      <c r="I247" s="38"/>
      <c r="J247" s="258"/>
      <c r="K247" s="38"/>
    </row>
    <row r="248" spans="1:16" x14ac:dyDescent="0.3">
      <c r="A248" s="51" t="s">
        <v>3401</v>
      </c>
      <c r="B248" s="241">
        <v>66</v>
      </c>
      <c r="C248" s="259" t="s">
        <v>5276</v>
      </c>
      <c r="D248" s="242" t="s">
        <v>93</v>
      </c>
      <c r="E248" s="243" t="s">
        <v>95</v>
      </c>
      <c r="F248" s="244" t="s">
        <v>5277</v>
      </c>
      <c r="G248" s="244" t="s">
        <v>5278</v>
      </c>
      <c r="H248" s="294" t="s">
        <v>5279</v>
      </c>
      <c r="I248" s="245"/>
      <c r="J248" s="294" t="s">
        <v>5280</v>
      </c>
      <c r="K248" s="246"/>
      <c r="M248" s="58"/>
      <c r="N248" s="293"/>
      <c r="O248" s="58"/>
      <c r="P248" s="292"/>
    </row>
    <row r="249" spans="1:16" x14ac:dyDescent="0.3">
      <c r="A249" s="51" t="s">
        <v>3402</v>
      </c>
      <c r="B249" s="247"/>
      <c r="C249" s="260"/>
      <c r="D249" s="248"/>
      <c r="E249" s="249"/>
      <c r="F249" s="250"/>
      <c r="G249" s="250"/>
      <c r="H249" s="295" t="s">
        <v>5281</v>
      </c>
      <c r="I249" s="228" t="s">
        <v>5282</v>
      </c>
      <c r="J249" s="295" t="s">
        <v>5281</v>
      </c>
      <c r="K249" s="229" t="s">
        <v>5282</v>
      </c>
      <c r="M249" s="55"/>
      <c r="N249" s="55"/>
      <c r="O249" s="55"/>
      <c r="P249" s="58"/>
    </row>
    <row r="250" spans="1:16" x14ac:dyDescent="0.3">
      <c r="A250" s="51" t="s">
        <v>3403</v>
      </c>
      <c r="B250" s="251"/>
      <c r="C250" s="261" t="s">
        <v>274</v>
      </c>
      <c r="D250" s="39" t="s">
        <v>1448</v>
      </c>
      <c r="E250" s="234" t="s">
        <v>1449</v>
      </c>
      <c r="F250" s="231" t="s">
        <v>120</v>
      </c>
      <c r="G250" s="235"/>
      <c r="H250" s="301"/>
      <c r="I250" s="235"/>
      <c r="J250" s="307">
        <v>47.85</v>
      </c>
      <c r="K250" s="306">
        <v>51.75</v>
      </c>
      <c r="M250" s="55"/>
      <c r="N250" s="55"/>
      <c r="O250" s="307">
        <v>57.23</v>
      </c>
      <c r="P250" s="306">
        <v>61.9</v>
      </c>
    </row>
    <row r="251" spans="1:16" x14ac:dyDescent="0.3">
      <c r="A251" s="51" t="s">
        <v>3404</v>
      </c>
      <c r="B251" s="50"/>
      <c r="C251" s="262" t="s">
        <v>5283</v>
      </c>
      <c r="D251" s="233">
        <v>8</v>
      </c>
      <c r="E251" s="40" t="s">
        <v>5317</v>
      </c>
      <c r="F251" s="42" t="s">
        <v>49</v>
      </c>
      <c r="G251" s="290" t="s">
        <v>5428</v>
      </c>
      <c r="H251" s="63">
        <v>10.88</v>
      </c>
      <c r="I251" s="61">
        <v>12.59</v>
      </c>
      <c r="J251" s="61">
        <v>10.01</v>
      </c>
      <c r="K251" s="291">
        <v>11.58</v>
      </c>
      <c r="M251" s="61">
        <v>13.02</v>
      </c>
      <c r="N251" s="61">
        <v>15.06</v>
      </c>
      <c r="O251" s="61">
        <v>11.98</v>
      </c>
      <c r="P251" s="291">
        <v>13.86</v>
      </c>
    </row>
    <row r="252" spans="1:16" x14ac:dyDescent="0.3">
      <c r="A252" s="51" t="s">
        <v>3405</v>
      </c>
      <c r="B252" s="50"/>
      <c r="C252" s="262" t="s">
        <v>5283</v>
      </c>
      <c r="D252" s="233">
        <v>11</v>
      </c>
      <c r="E252" s="40" t="s">
        <v>5320</v>
      </c>
      <c r="F252" s="42" t="s">
        <v>49</v>
      </c>
      <c r="G252" s="290" t="s">
        <v>5428</v>
      </c>
      <c r="H252" s="63">
        <v>16.11</v>
      </c>
      <c r="I252" s="61">
        <v>18.64</v>
      </c>
      <c r="J252" s="61">
        <v>14.82</v>
      </c>
      <c r="K252" s="291">
        <v>17.149999999999999</v>
      </c>
      <c r="M252" s="61">
        <v>19.27</v>
      </c>
      <c r="N252" s="61">
        <v>22.3</v>
      </c>
      <c r="O252" s="61">
        <v>17.73</v>
      </c>
      <c r="P252" s="291">
        <v>20.52</v>
      </c>
    </row>
    <row r="253" spans="1:16" x14ac:dyDescent="0.3">
      <c r="A253" s="51" t="s">
        <v>3406</v>
      </c>
      <c r="B253" s="50"/>
      <c r="C253" s="263" t="s">
        <v>5288</v>
      </c>
      <c r="D253" s="252"/>
      <c r="E253" s="252"/>
      <c r="F253" s="252"/>
      <c r="G253" s="252"/>
      <c r="H253" s="299"/>
      <c r="I253" s="253"/>
      <c r="J253" s="304">
        <v>24.84</v>
      </c>
      <c r="K253" s="303">
        <v>28.74</v>
      </c>
      <c r="M253" s="292"/>
      <c r="N253" s="293"/>
      <c r="O253" s="304">
        <v>29.71</v>
      </c>
      <c r="P253" s="303">
        <v>34.380000000000003</v>
      </c>
    </row>
    <row r="254" spans="1:16" x14ac:dyDescent="0.3">
      <c r="A254" s="51" t="s">
        <v>3407</v>
      </c>
      <c r="B254" s="50"/>
      <c r="C254" s="262" t="s">
        <v>5293</v>
      </c>
      <c r="D254" s="41">
        <v>3457</v>
      </c>
      <c r="E254" s="40" t="s">
        <v>5429</v>
      </c>
      <c r="F254" s="42" t="s">
        <v>120</v>
      </c>
      <c r="G254" s="290" t="s">
        <v>5298</v>
      </c>
      <c r="H254" s="63">
        <v>22.25</v>
      </c>
      <c r="I254" s="61">
        <v>22.25</v>
      </c>
      <c r="J254" s="61">
        <v>22.25</v>
      </c>
      <c r="K254" s="291">
        <v>22.25</v>
      </c>
      <c r="M254" s="61">
        <v>26.62</v>
      </c>
      <c r="N254" s="61">
        <v>26.62</v>
      </c>
      <c r="O254" s="61">
        <v>26.62</v>
      </c>
      <c r="P254" s="291">
        <v>26.62</v>
      </c>
    </row>
    <row r="255" spans="1:16" x14ac:dyDescent="0.3">
      <c r="A255" s="51" t="s">
        <v>3408</v>
      </c>
      <c r="B255" s="50"/>
      <c r="C255" s="262" t="s">
        <v>5283</v>
      </c>
      <c r="D255" s="43" t="s">
        <v>5430</v>
      </c>
      <c r="E255" s="40" t="s">
        <v>5431</v>
      </c>
      <c r="F255" s="42" t="s">
        <v>5350</v>
      </c>
      <c r="G255" s="290" t="s">
        <v>5287</v>
      </c>
      <c r="H255" s="63">
        <v>0.37</v>
      </c>
      <c r="I255" s="61">
        <v>0.37</v>
      </c>
      <c r="J255" s="61">
        <v>0.75</v>
      </c>
      <c r="K255" s="291">
        <v>0.75</v>
      </c>
      <c r="M255" s="61">
        <v>0.45</v>
      </c>
      <c r="N255" s="61">
        <v>0.45</v>
      </c>
      <c r="O255" s="61">
        <v>0.9</v>
      </c>
      <c r="P255" s="291">
        <v>0.9</v>
      </c>
    </row>
    <row r="256" spans="1:16" x14ac:dyDescent="0.3">
      <c r="A256" s="51" t="s">
        <v>3409</v>
      </c>
      <c r="B256" s="50"/>
      <c r="C256" s="263" t="s">
        <v>5289</v>
      </c>
      <c r="D256" s="252"/>
      <c r="E256" s="252"/>
      <c r="F256" s="252"/>
      <c r="G256" s="252"/>
      <c r="H256" s="299"/>
      <c r="I256" s="253"/>
      <c r="J256" s="304">
        <v>23</v>
      </c>
      <c r="K256" s="303">
        <v>23</v>
      </c>
      <c r="M256" s="292"/>
      <c r="N256" s="293"/>
      <c r="O256" s="304">
        <v>27.52</v>
      </c>
      <c r="P256" s="303">
        <v>27.52</v>
      </c>
    </row>
    <row r="257" spans="1:16" x14ac:dyDescent="0.25">
      <c r="A257" s="51" t="s">
        <v>3410</v>
      </c>
      <c r="B257" s="38"/>
      <c r="C257" s="264"/>
      <c r="D257" s="38"/>
      <c r="E257" s="38"/>
      <c r="F257" s="38"/>
      <c r="G257" s="38"/>
      <c r="H257" s="258"/>
      <c r="I257" s="38"/>
      <c r="J257" s="258"/>
      <c r="K257" s="38"/>
    </row>
    <row r="258" spans="1:16" x14ac:dyDescent="0.3">
      <c r="A258" s="51" t="s">
        <v>3411</v>
      </c>
      <c r="B258" s="241">
        <v>71</v>
      </c>
      <c r="C258" s="259" t="s">
        <v>5276</v>
      </c>
      <c r="D258" s="242" t="s">
        <v>93</v>
      </c>
      <c r="E258" s="243" t="s">
        <v>95</v>
      </c>
      <c r="F258" s="244" t="s">
        <v>5277</v>
      </c>
      <c r="G258" s="244" t="s">
        <v>5278</v>
      </c>
      <c r="H258" s="294" t="s">
        <v>5279</v>
      </c>
      <c r="I258" s="245"/>
      <c r="J258" s="294" t="s">
        <v>5280</v>
      </c>
      <c r="K258" s="246"/>
      <c r="M258" s="58"/>
      <c r="N258" s="293"/>
      <c r="O258" s="58"/>
      <c r="P258" s="292"/>
    </row>
    <row r="259" spans="1:16" x14ac:dyDescent="0.3">
      <c r="A259" s="51" t="s">
        <v>3412</v>
      </c>
      <c r="B259" s="247"/>
      <c r="C259" s="260"/>
      <c r="D259" s="248"/>
      <c r="E259" s="249"/>
      <c r="F259" s="250"/>
      <c r="G259" s="250"/>
      <c r="H259" s="295" t="s">
        <v>5281</v>
      </c>
      <c r="I259" s="228" t="s">
        <v>5282</v>
      </c>
      <c r="J259" s="295" t="s">
        <v>5281</v>
      </c>
      <c r="K259" s="229" t="s">
        <v>5282</v>
      </c>
      <c r="M259" s="55"/>
      <c r="N259" s="55"/>
      <c r="O259" s="55"/>
      <c r="P259" s="58"/>
    </row>
    <row r="260" spans="1:16" x14ac:dyDescent="0.3">
      <c r="A260" s="51" t="s">
        <v>3413</v>
      </c>
      <c r="B260" s="251"/>
      <c r="C260" s="261" t="s">
        <v>274</v>
      </c>
      <c r="D260" s="39" t="s">
        <v>1456</v>
      </c>
      <c r="E260" s="234" t="s">
        <v>1457</v>
      </c>
      <c r="F260" s="231" t="s">
        <v>120</v>
      </c>
      <c r="G260" s="235"/>
      <c r="H260" s="301"/>
      <c r="I260" s="235"/>
      <c r="J260" s="307">
        <v>41.88</v>
      </c>
      <c r="K260" s="306">
        <v>43.56</v>
      </c>
      <c r="M260" s="55"/>
      <c r="N260" s="55"/>
      <c r="O260" s="307">
        <v>50.09</v>
      </c>
      <c r="P260" s="306">
        <v>52.11</v>
      </c>
    </row>
    <row r="261" spans="1:16" x14ac:dyDescent="0.3">
      <c r="A261" s="51" t="s">
        <v>3414</v>
      </c>
      <c r="B261" s="50"/>
      <c r="C261" s="262" t="s">
        <v>5283</v>
      </c>
      <c r="D261" s="233">
        <v>8</v>
      </c>
      <c r="E261" s="40" t="s">
        <v>5317</v>
      </c>
      <c r="F261" s="42" t="s">
        <v>49</v>
      </c>
      <c r="G261" s="290" t="s">
        <v>5399</v>
      </c>
      <c r="H261" s="63">
        <v>10.88</v>
      </c>
      <c r="I261" s="61">
        <v>12.59</v>
      </c>
      <c r="J261" s="61">
        <v>4.3499999999999996</v>
      </c>
      <c r="K261" s="291">
        <v>5.03</v>
      </c>
      <c r="M261" s="61">
        <v>13.02</v>
      </c>
      <c r="N261" s="61">
        <v>15.06</v>
      </c>
      <c r="O261" s="61">
        <v>5.21</v>
      </c>
      <c r="P261" s="291">
        <v>6.02</v>
      </c>
    </row>
    <row r="262" spans="1:16" x14ac:dyDescent="0.3">
      <c r="A262" s="51" t="s">
        <v>3415</v>
      </c>
      <c r="B262" s="50"/>
      <c r="C262" s="262" t="s">
        <v>5283</v>
      </c>
      <c r="D262" s="233">
        <v>11</v>
      </c>
      <c r="E262" s="40" t="s">
        <v>5320</v>
      </c>
      <c r="F262" s="42" t="s">
        <v>49</v>
      </c>
      <c r="G262" s="290" t="s">
        <v>5399</v>
      </c>
      <c r="H262" s="63">
        <v>16.11</v>
      </c>
      <c r="I262" s="61">
        <v>18.64</v>
      </c>
      <c r="J262" s="61">
        <v>6.44</v>
      </c>
      <c r="K262" s="291">
        <v>7.45</v>
      </c>
      <c r="M262" s="61">
        <v>19.27</v>
      </c>
      <c r="N262" s="61">
        <v>22.3</v>
      </c>
      <c r="O262" s="61">
        <v>7.71</v>
      </c>
      <c r="P262" s="291">
        <v>8.92</v>
      </c>
    </row>
    <row r="263" spans="1:16" x14ac:dyDescent="0.3">
      <c r="A263" s="51" t="s">
        <v>3416</v>
      </c>
      <c r="B263" s="50"/>
      <c r="C263" s="263" t="s">
        <v>5288</v>
      </c>
      <c r="D263" s="252"/>
      <c r="E263" s="252"/>
      <c r="F263" s="252"/>
      <c r="G263" s="252"/>
      <c r="H263" s="299"/>
      <c r="I263" s="253"/>
      <c r="J263" s="304">
        <v>10.8</v>
      </c>
      <c r="K263" s="303">
        <v>12.49</v>
      </c>
      <c r="M263" s="292"/>
      <c r="N263" s="293"/>
      <c r="O263" s="304">
        <v>12.92</v>
      </c>
      <c r="P263" s="303">
        <v>14.94</v>
      </c>
    </row>
    <row r="264" spans="1:16" x14ac:dyDescent="0.3">
      <c r="A264" s="51" t="s">
        <v>3417</v>
      </c>
      <c r="B264" s="50"/>
      <c r="C264" s="262" t="s">
        <v>5283</v>
      </c>
      <c r="D264" s="43" t="s">
        <v>5430</v>
      </c>
      <c r="E264" s="40" t="s">
        <v>5431</v>
      </c>
      <c r="F264" s="42" t="s">
        <v>5350</v>
      </c>
      <c r="G264" s="290" t="s">
        <v>5287</v>
      </c>
      <c r="H264" s="63">
        <v>0.37</v>
      </c>
      <c r="I264" s="61">
        <v>0.37</v>
      </c>
      <c r="J264" s="61">
        <v>0.75</v>
      </c>
      <c r="K264" s="291">
        <v>0.75</v>
      </c>
      <c r="M264" s="61">
        <v>0.45</v>
      </c>
      <c r="N264" s="61">
        <v>0.45</v>
      </c>
      <c r="O264" s="61">
        <v>0.9</v>
      </c>
      <c r="P264" s="291">
        <v>0.9</v>
      </c>
    </row>
    <row r="265" spans="1:16" x14ac:dyDescent="0.3">
      <c r="A265" s="51" t="s">
        <v>3418</v>
      </c>
      <c r="B265" s="50"/>
      <c r="C265" s="262" t="s">
        <v>5293</v>
      </c>
      <c r="D265" s="41">
        <v>9886</v>
      </c>
      <c r="E265" s="40" t="s">
        <v>5432</v>
      </c>
      <c r="F265" s="42" t="s">
        <v>120</v>
      </c>
      <c r="G265" s="290" t="s">
        <v>5298</v>
      </c>
      <c r="H265" s="63">
        <v>30.32</v>
      </c>
      <c r="I265" s="61">
        <v>30.32</v>
      </c>
      <c r="J265" s="61">
        <v>30.32</v>
      </c>
      <c r="K265" s="291">
        <v>30.32</v>
      </c>
      <c r="M265" s="61">
        <v>36.270000000000003</v>
      </c>
      <c r="N265" s="61">
        <v>36.270000000000003</v>
      </c>
      <c r="O265" s="61">
        <v>36.270000000000003</v>
      </c>
      <c r="P265" s="291">
        <v>36.270000000000003</v>
      </c>
    </row>
    <row r="266" spans="1:16" x14ac:dyDescent="0.3">
      <c r="A266" s="51" t="s">
        <v>3419</v>
      </c>
      <c r="B266" s="50"/>
      <c r="C266" s="263" t="s">
        <v>5289</v>
      </c>
      <c r="D266" s="252"/>
      <c r="E266" s="252"/>
      <c r="F266" s="252"/>
      <c r="G266" s="252"/>
      <c r="H266" s="299"/>
      <c r="I266" s="253"/>
      <c r="J266" s="304">
        <v>31.07</v>
      </c>
      <c r="K266" s="303">
        <v>31.07</v>
      </c>
      <c r="M266" s="292"/>
      <c r="N266" s="293"/>
      <c r="O266" s="304">
        <v>37.17</v>
      </c>
      <c r="P266" s="303">
        <v>37.17</v>
      </c>
    </row>
    <row r="267" spans="1:16" x14ac:dyDescent="0.25">
      <c r="A267" s="51" t="s">
        <v>3420</v>
      </c>
      <c r="B267" s="38"/>
      <c r="C267" s="264"/>
      <c r="D267" s="38"/>
      <c r="E267" s="38"/>
      <c r="F267" s="38"/>
      <c r="G267" s="38"/>
      <c r="H267" s="258"/>
      <c r="I267" s="38"/>
      <c r="J267" s="258"/>
      <c r="K267" s="38"/>
    </row>
    <row r="268" spans="1:16" x14ac:dyDescent="0.3">
      <c r="A268" s="51" t="s">
        <v>3421</v>
      </c>
      <c r="B268" s="241">
        <v>73</v>
      </c>
      <c r="C268" s="259" t="s">
        <v>5276</v>
      </c>
      <c r="D268" s="242" t="s">
        <v>93</v>
      </c>
      <c r="E268" s="243" t="s">
        <v>95</v>
      </c>
      <c r="F268" s="244" t="s">
        <v>5277</v>
      </c>
      <c r="G268" s="244" t="s">
        <v>5278</v>
      </c>
      <c r="H268" s="294" t="s">
        <v>5279</v>
      </c>
      <c r="I268" s="245"/>
      <c r="J268" s="294" t="s">
        <v>5280</v>
      </c>
      <c r="K268" s="246"/>
      <c r="M268" s="58"/>
      <c r="N268" s="293"/>
      <c r="O268" s="58"/>
      <c r="P268" s="292"/>
    </row>
    <row r="269" spans="1:16" x14ac:dyDescent="0.3">
      <c r="A269" s="51" t="s">
        <v>3422</v>
      </c>
      <c r="B269" s="247"/>
      <c r="C269" s="260"/>
      <c r="D269" s="248"/>
      <c r="E269" s="249"/>
      <c r="F269" s="250"/>
      <c r="G269" s="250"/>
      <c r="H269" s="295" t="s">
        <v>5281</v>
      </c>
      <c r="I269" s="228" t="s">
        <v>5282</v>
      </c>
      <c r="J269" s="295" t="s">
        <v>5281</v>
      </c>
      <c r="K269" s="229" t="s">
        <v>5282</v>
      </c>
      <c r="M269" s="55"/>
      <c r="N269" s="55"/>
      <c r="O269" s="55"/>
      <c r="P269" s="58"/>
    </row>
    <row r="270" spans="1:16" ht="24" x14ac:dyDescent="0.3">
      <c r="A270" s="51" t="s">
        <v>3423</v>
      </c>
      <c r="B270" s="251"/>
      <c r="C270" s="261" t="s">
        <v>274</v>
      </c>
      <c r="D270" s="39" t="s">
        <v>2401</v>
      </c>
      <c r="E270" s="230" t="s">
        <v>5758</v>
      </c>
      <c r="F270" s="231" t="s">
        <v>142</v>
      </c>
      <c r="G270" s="235"/>
      <c r="H270" s="301"/>
      <c r="I270" s="235"/>
      <c r="J270" s="307">
        <v>11.25</v>
      </c>
      <c r="K270" s="306">
        <v>13.01</v>
      </c>
      <c r="M270" s="55"/>
      <c r="N270" s="55"/>
      <c r="O270" s="307">
        <v>13.46</v>
      </c>
      <c r="P270" s="306">
        <v>15.57</v>
      </c>
    </row>
    <row r="271" spans="1:16" x14ac:dyDescent="0.3">
      <c r="A271" s="51" t="s">
        <v>3424</v>
      </c>
      <c r="B271" s="50"/>
      <c r="C271" s="262" t="s">
        <v>5283</v>
      </c>
      <c r="D271" s="233">
        <v>25</v>
      </c>
      <c r="E271" s="40" t="s">
        <v>5433</v>
      </c>
      <c r="F271" s="42" t="s">
        <v>49</v>
      </c>
      <c r="G271" s="290" t="s">
        <v>5434</v>
      </c>
      <c r="H271" s="63">
        <v>16.11</v>
      </c>
      <c r="I271" s="61">
        <v>18.64</v>
      </c>
      <c r="J271" s="61">
        <v>1.61</v>
      </c>
      <c r="K271" s="291">
        <v>1.86</v>
      </c>
      <c r="M271" s="61">
        <v>19.27</v>
      </c>
      <c r="N271" s="61">
        <v>22.3</v>
      </c>
      <c r="O271" s="61">
        <v>1.93</v>
      </c>
      <c r="P271" s="291">
        <v>2.23</v>
      </c>
    </row>
    <row r="272" spans="1:16" x14ac:dyDescent="0.3">
      <c r="A272" s="51" t="s">
        <v>3425</v>
      </c>
      <c r="B272" s="50"/>
      <c r="C272" s="262" t="s">
        <v>5283</v>
      </c>
      <c r="D272" s="233">
        <v>5</v>
      </c>
      <c r="E272" s="40" t="s">
        <v>5284</v>
      </c>
      <c r="F272" s="42" t="s">
        <v>49</v>
      </c>
      <c r="G272" s="290" t="s">
        <v>5298</v>
      </c>
      <c r="H272" s="63">
        <v>9.64</v>
      </c>
      <c r="I272" s="61">
        <v>11.15</v>
      </c>
      <c r="J272" s="61">
        <v>9.64</v>
      </c>
      <c r="K272" s="291">
        <v>11.15</v>
      </c>
      <c r="M272" s="61">
        <v>11.53</v>
      </c>
      <c r="N272" s="61">
        <v>13.34</v>
      </c>
      <c r="O272" s="61">
        <v>11.53</v>
      </c>
      <c r="P272" s="291">
        <v>13.34</v>
      </c>
    </row>
    <row r="273" spans="1:16" x14ac:dyDescent="0.3">
      <c r="A273" s="51" t="s">
        <v>3426</v>
      </c>
      <c r="B273" s="50"/>
      <c r="C273" s="263" t="s">
        <v>5288</v>
      </c>
      <c r="D273" s="252"/>
      <c r="E273" s="252"/>
      <c r="F273" s="252"/>
      <c r="G273" s="252"/>
      <c r="H273" s="299"/>
      <c r="I273" s="253"/>
      <c r="J273" s="304">
        <v>11.25</v>
      </c>
      <c r="K273" s="303">
        <v>13.01</v>
      </c>
      <c r="M273" s="292"/>
      <c r="N273" s="293"/>
      <c r="O273" s="304">
        <v>13.46</v>
      </c>
      <c r="P273" s="303">
        <v>15.57</v>
      </c>
    </row>
    <row r="274" spans="1:16" x14ac:dyDescent="0.3">
      <c r="A274" s="51" t="s">
        <v>3427</v>
      </c>
      <c r="B274" s="50"/>
      <c r="C274" s="263" t="s">
        <v>5289</v>
      </c>
      <c r="D274" s="252"/>
      <c r="E274" s="252"/>
      <c r="F274" s="252"/>
      <c r="G274" s="252"/>
      <c r="H274" s="299"/>
      <c r="I274" s="253"/>
      <c r="J274" s="304">
        <v>0</v>
      </c>
      <c r="K274" s="303">
        <v>0</v>
      </c>
      <c r="M274" s="292"/>
      <c r="N274" s="293"/>
      <c r="O274" s="304">
        <v>0</v>
      </c>
      <c r="P274" s="303">
        <v>0</v>
      </c>
    </row>
    <row r="275" spans="1:16" x14ac:dyDescent="0.25">
      <c r="A275" s="51" t="s">
        <v>3428</v>
      </c>
      <c r="B275" s="38"/>
      <c r="C275" s="264"/>
      <c r="D275" s="38"/>
      <c r="E275" s="38"/>
      <c r="F275" s="38"/>
      <c r="G275" s="38"/>
      <c r="H275" s="258"/>
      <c r="I275" s="38"/>
      <c r="J275" s="258"/>
      <c r="K275" s="38"/>
    </row>
    <row r="276" spans="1:16" x14ac:dyDescent="0.3">
      <c r="A276" s="51" t="s">
        <v>3429</v>
      </c>
      <c r="B276" s="241">
        <v>77</v>
      </c>
      <c r="C276" s="259" t="s">
        <v>5276</v>
      </c>
      <c r="D276" s="242" t="s">
        <v>93</v>
      </c>
      <c r="E276" s="243" t="s">
        <v>95</v>
      </c>
      <c r="F276" s="244" t="s">
        <v>5277</v>
      </c>
      <c r="G276" s="244" t="s">
        <v>5278</v>
      </c>
      <c r="H276" s="294" t="s">
        <v>5279</v>
      </c>
      <c r="I276" s="245"/>
      <c r="J276" s="294" t="s">
        <v>5280</v>
      </c>
      <c r="K276" s="246"/>
      <c r="M276" s="58"/>
      <c r="N276" s="293"/>
      <c r="O276" s="58"/>
      <c r="P276" s="292"/>
    </row>
    <row r="277" spans="1:16" x14ac:dyDescent="0.3">
      <c r="A277" s="51" t="s">
        <v>3430</v>
      </c>
      <c r="B277" s="247"/>
      <c r="C277" s="260"/>
      <c r="D277" s="248"/>
      <c r="E277" s="249"/>
      <c r="F277" s="250"/>
      <c r="G277" s="250"/>
      <c r="H277" s="295" t="s">
        <v>5281</v>
      </c>
      <c r="I277" s="228" t="s">
        <v>5282</v>
      </c>
      <c r="J277" s="295" t="s">
        <v>5281</v>
      </c>
      <c r="K277" s="229" t="s">
        <v>5282</v>
      </c>
      <c r="M277" s="55"/>
      <c r="N277" s="55"/>
      <c r="O277" s="55"/>
      <c r="P277" s="58"/>
    </row>
    <row r="278" spans="1:16" x14ac:dyDescent="0.3">
      <c r="A278" s="51" t="s">
        <v>3431</v>
      </c>
      <c r="B278" s="251"/>
      <c r="C278" s="261" t="s">
        <v>274</v>
      </c>
      <c r="D278" s="39" t="s">
        <v>1668</v>
      </c>
      <c r="E278" s="234" t="s">
        <v>1669</v>
      </c>
      <c r="F278" s="231" t="s">
        <v>120</v>
      </c>
      <c r="G278" s="235"/>
      <c r="H278" s="301"/>
      <c r="I278" s="235"/>
      <c r="J278" s="307">
        <v>247.8</v>
      </c>
      <c r="K278" s="306">
        <v>249.49</v>
      </c>
      <c r="M278" s="55"/>
      <c r="N278" s="55"/>
      <c r="O278" s="307">
        <v>296.38</v>
      </c>
      <c r="P278" s="306">
        <v>298.39999999999998</v>
      </c>
    </row>
    <row r="279" spans="1:16" x14ac:dyDescent="0.3">
      <c r="A279" s="51" t="s">
        <v>3432</v>
      </c>
      <c r="B279" s="50"/>
      <c r="C279" s="262" t="s">
        <v>5283</v>
      </c>
      <c r="D279" s="233">
        <v>8</v>
      </c>
      <c r="E279" s="40" t="s">
        <v>5317</v>
      </c>
      <c r="F279" s="42" t="s">
        <v>49</v>
      </c>
      <c r="G279" s="290" t="s">
        <v>5399</v>
      </c>
      <c r="H279" s="63">
        <v>10.88</v>
      </c>
      <c r="I279" s="61">
        <v>12.59</v>
      </c>
      <c r="J279" s="61">
        <v>4.3499999999999996</v>
      </c>
      <c r="K279" s="291">
        <v>5.03</v>
      </c>
      <c r="M279" s="61">
        <v>13.02</v>
      </c>
      <c r="N279" s="61">
        <v>15.06</v>
      </c>
      <c r="O279" s="61">
        <v>5.21</v>
      </c>
      <c r="P279" s="291">
        <v>6.02</v>
      </c>
    </row>
    <row r="280" spans="1:16" x14ac:dyDescent="0.3">
      <c r="A280" s="51" t="s">
        <v>3433</v>
      </c>
      <c r="B280" s="50"/>
      <c r="C280" s="262" t="s">
        <v>5283</v>
      </c>
      <c r="D280" s="233">
        <v>11</v>
      </c>
      <c r="E280" s="40" t="s">
        <v>5320</v>
      </c>
      <c r="F280" s="42" t="s">
        <v>49</v>
      </c>
      <c r="G280" s="290" t="s">
        <v>5399</v>
      </c>
      <c r="H280" s="63">
        <v>16.11</v>
      </c>
      <c r="I280" s="61">
        <v>18.64</v>
      </c>
      <c r="J280" s="61">
        <v>6.44</v>
      </c>
      <c r="K280" s="291">
        <v>7.45</v>
      </c>
      <c r="M280" s="61">
        <v>19.27</v>
      </c>
      <c r="N280" s="61">
        <v>22.3</v>
      </c>
      <c r="O280" s="61">
        <v>7.71</v>
      </c>
      <c r="P280" s="291">
        <v>8.92</v>
      </c>
    </row>
    <row r="281" spans="1:16" x14ac:dyDescent="0.3">
      <c r="A281" s="51" t="s">
        <v>3434</v>
      </c>
      <c r="B281" s="50"/>
      <c r="C281" s="263" t="s">
        <v>5288</v>
      </c>
      <c r="D281" s="252"/>
      <c r="E281" s="252"/>
      <c r="F281" s="252"/>
      <c r="G281" s="252"/>
      <c r="H281" s="299"/>
      <c r="I281" s="253"/>
      <c r="J281" s="304">
        <v>10.8</v>
      </c>
      <c r="K281" s="303">
        <v>12.49</v>
      </c>
      <c r="M281" s="292"/>
      <c r="N281" s="293"/>
      <c r="O281" s="304">
        <v>12.92</v>
      </c>
      <c r="P281" s="303">
        <v>14.94</v>
      </c>
    </row>
    <row r="282" spans="1:16" x14ac:dyDescent="0.3">
      <c r="A282" s="51" t="s">
        <v>3435</v>
      </c>
      <c r="B282" s="50"/>
      <c r="C282" s="262" t="s">
        <v>5283</v>
      </c>
      <c r="D282" s="43" t="s">
        <v>5430</v>
      </c>
      <c r="E282" s="40" t="s">
        <v>5431</v>
      </c>
      <c r="F282" s="42" t="s">
        <v>5350</v>
      </c>
      <c r="G282" s="290" t="s">
        <v>5435</v>
      </c>
      <c r="H282" s="63">
        <v>0.37</v>
      </c>
      <c r="I282" s="61">
        <v>0.37</v>
      </c>
      <c r="J282" s="61">
        <v>0.9</v>
      </c>
      <c r="K282" s="291">
        <v>0.9</v>
      </c>
      <c r="M282" s="61">
        <v>0.45</v>
      </c>
      <c r="N282" s="61">
        <v>0.45</v>
      </c>
      <c r="O282" s="61">
        <v>1.08</v>
      </c>
      <c r="P282" s="291">
        <v>1.08</v>
      </c>
    </row>
    <row r="283" spans="1:16" x14ac:dyDescent="0.3">
      <c r="A283" s="51" t="s">
        <v>3436</v>
      </c>
      <c r="B283" s="50"/>
      <c r="C283" s="262" t="s">
        <v>5293</v>
      </c>
      <c r="D283" s="41">
        <v>12427</v>
      </c>
      <c r="E283" s="40" t="s">
        <v>5436</v>
      </c>
      <c r="F283" s="42" t="s">
        <v>120</v>
      </c>
      <c r="G283" s="290" t="s">
        <v>5298</v>
      </c>
      <c r="H283" s="63">
        <v>236.09</v>
      </c>
      <c r="I283" s="61">
        <v>236.09</v>
      </c>
      <c r="J283" s="61">
        <v>236.09</v>
      </c>
      <c r="K283" s="291">
        <v>236.09</v>
      </c>
      <c r="M283" s="61">
        <v>282.38</v>
      </c>
      <c r="N283" s="61">
        <v>282.38</v>
      </c>
      <c r="O283" s="61">
        <v>282.38</v>
      </c>
      <c r="P283" s="291">
        <v>282.38</v>
      </c>
    </row>
    <row r="284" spans="1:16" x14ac:dyDescent="0.3">
      <c r="A284" s="51" t="s">
        <v>3437</v>
      </c>
      <c r="B284" s="50"/>
      <c r="C284" s="263" t="s">
        <v>5289</v>
      </c>
      <c r="D284" s="252"/>
      <c r="E284" s="252"/>
      <c r="F284" s="252"/>
      <c r="G284" s="252"/>
      <c r="H284" s="299"/>
      <c r="I284" s="253"/>
      <c r="J284" s="304">
        <v>237</v>
      </c>
      <c r="K284" s="303">
        <v>237</v>
      </c>
      <c r="M284" s="292"/>
      <c r="N284" s="293"/>
      <c r="O284" s="304">
        <v>283.45999999999998</v>
      </c>
      <c r="P284" s="303">
        <v>283.45999999999998</v>
      </c>
    </row>
    <row r="285" spans="1:16" x14ac:dyDescent="0.25">
      <c r="A285" s="51" t="s">
        <v>3438</v>
      </c>
      <c r="B285" s="38"/>
      <c r="C285" s="264"/>
      <c r="D285" s="38"/>
      <c r="E285" s="38"/>
      <c r="F285" s="38"/>
      <c r="G285" s="38"/>
      <c r="H285" s="258"/>
      <c r="I285" s="38"/>
      <c r="J285" s="258"/>
      <c r="K285" s="38"/>
    </row>
    <row r="286" spans="1:16" x14ac:dyDescent="0.3">
      <c r="A286" s="51" t="s">
        <v>3439</v>
      </c>
      <c r="B286" s="241">
        <v>81</v>
      </c>
      <c r="C286" s="259" t="s">
        <v>5276</v>
      </c>
      <c r="D286" s="242" t="s">
        <v>93</v>
      </c>
      <c r="E286" s="243" t="s">
        <v>95</v>
      </c>
      <c r="F286" s="244" t="s">
        <v>5277</v>
      </c>
      <c r="G286" s="244" t="s">
        <v>5278</v>
      </c>
      <c r="H286" s="294" t="s">
        <v>5279</v>
      </c>
      <c r="I286" s="245"/>
      <c r="J286" s="294" t="s">
        <v>5280</v>
      </c>
      <c r="K286" s="246"/>
      <c r="M286" s="58"/>
      <c r="N286" s="293"/>
      <c r="O286" s="58"/>
      <c r="P286" s="292"/>
    </row>
    <row r="287" spans="1:16" x14ac:dyDescent="0.3">
      <c r="A287" s="51" t="s">
        <v>3440</v>
      </c>
      <c r="B287" s="247"/>
      <c r="C287" s="260"/>
      <c r="D287" s="248"/>
      <c r="E287" s="249"/>
      <c r="F287" s="250"/>
      <c r="G287" s="250"/>
      <c r="H287" s="295" t="s">
        <v>5281</v>
      </c>
      <c r="I287" s="228" t="s">
        <v>5282</v>
      </c>
      <c r="J287" s="295" t="s">
        <v>5281</v>
      </c>
      <c r="K287" s="229" t="s">
        <v>5282</v>
      </c>
      <c r="M287" s="55"/>
      <c r="N287" s="55"/>
      <c r="O287" s="55"/>
      <c r="P287" s="58"/>
    </row>
    <row r="288" spans="1:16" ht="24" x14ac:dyDescent="0.3">
      <c r="A288" s="51" t="s">
        <v>3441</v>
      </c>
      <c r="B288" s="251"/>
      <c r="C288" s="261" t="s">
        <v>274</v>
      </c>
      <c r="D288" s="39" t="s">
        <v>2224</v>
      </c>
      <c r="E288" s="230" t="s">
        <v>5759</v>
      </c>
      <c r="F288" s="231" t="s">
        <v>138</v>
      </c>
      <c r="G288" s="235"/>
      <c r="H288" s="301"/>
      <c r="I288" s="235"/>
      <c r="J288" s="307">
        <v>8.99</v>
      </c>
      <c r="K288" s="306">
        <v>9.84</v>
      </c>
      <c r="M288" s="55"/>
      <c r="N288" s="55"/>
      <c r="O288" s="307">
        <v>10.76</v>
      </c>
      <c r="P288" s="306">
        <v>11.78</v>
      </c>
    </row>
    <row r="289" spans="1:16" x14ac:dyDescent="0.3">
      <c r="A289" s="51" t="s">
        <v>3442</v>
      </c>
      <c r="B289" s="50"/>
      <c r="C289" s="262" t="s">
        <v>5283</v>
      </c>
      <c r="D289" s="233">
        <v>8</v>
      </c>
      <c r="E289" s="40" t="s">
        <v>5317</v>
      </c>
      <c r="F289" s="42" t="s">
        <v>49</v>
      </c>
      <c r="G289" s="290" t="s">
        <v>5437</v>
      </c>
      <c r="H289" s="63">
        <v>10.88</v>
      </c>
      <c r="I289" s="61">
        <v>12.59</v>
      </c>
      <c r="J289" s="61">
        <v>2.17</v>
      </c>
      <c r="K289" s="291">
        <v>2.5099999999999998</v>
      </c>
      <c r="M289" s="61">
        <v>13.02</v>
      </c>
      <c r="N289" s="61">
        <v>15.06</v>
      </c>
      <c r="O289" s="61">
        <v>2.6</v>
      </c>
      <c r="P289" s="291">
        <v>3.01</v>
      </c>
    </row>
    <row r="290" spans="1:16" x14ac:dyDescent="0.3">
      <c r="A290" s="51" t="s">
        <v>3443</v>
      </c>
      <c r="B290" s="50"/>
      <c r="C290" s="262" t="s">
        <v>5283</v>
      </c>
      <c r="D290" s="233">
        <v>12</v>
      </c>
      <c r="E290" s="40" t="s">
        <v>5357</v>
      </c>
      <c r="F290" s="42" t="s">
        <v>49</v>
      </c>
      <c r="G290" s="290" t="s">
        <v>5437</v>
      </c>
      <c r="H290" s="63">
        <v>16.11</v>
      </c>
      <c r="I290" s="61">
        <v>18.64</v>
      </c>
      <c r="J290" s="61">
        <v>3.21</v>
      </c>
      <c r="K290" s="291">
        <v>3.72</v>
      </c>
      <c r="M290" s="61">
        <v>19.27</v>
      </c>
      <c r="N290" s="61">
        <v>22.3</v>
      </c>
      <c r="O290" s="61">
        <v>3.85</v>
      </c>
      <c r="P290" s="291">
        <v>4.46</v>
      </c>
    </row>
    <row r="291" spans="1:16" x14ac:dyDescent="0.3">
      <c r="A291" s="51" t="s">
        <v>3444</v>
      </c>
      <c r="B291" s="50"/>
      <c r="C291" s="263" t="s">
        <v>5288</v>
      </c>
      <c r="D291" s="252"/>
      <c r="E291" s="252"/>
      <c r="F291" s="252"/>
      <c r="G291" s="252"/>
      <c r="H291" s="299"/>
      <c r="I291" s="253"/>
      <c r="J291" s="304">
        <v>5.39</v>
      </c>
      <c r="K291" s="303">
        <v>6.24</v>
      </c>
      <c r="M291" s="292"/>
      <c r="N291" s="293"/>
      <c r="O291" s="304">
        <v>6.45</v>
      </c>
      <c r="P291" s="303">
        <v>7.47</v>
      </c>
    </row>
    <row r="292" spans="1:16" x14ac:dyDescent="0.3">
      <c r="A292" s="51" t="s">
        <v>3445</v>
      </c>
      <c r="B292" s="50"/>
      <c r="C292" s="262" t="s">
        <v>5293</v>
      </c>
      <c r="D292" s="233">
        <v>406</v>
      </c>
      <c r="E292" s="40" t="s">
        <v>5438</v>
      </c>
      <c r="F292" s="42" t="s">
        <v>120</v>
      </c>
      <c r="G292" s="290" t="s">
        <v>5439</v>
      </c>
      <c r="H292" s="63">
        <v>64.73</v>
      </c>
      <c r="I292" s="61">
        <v>64.73</v>
      </c>
      <c r="J292" s="61">
        <v>3.6</v>
      </c>
      <c r="K292" s="291">
        <v>3.6</v>
      </c>
      <c r="M292" s="61">
        <v>77.42</v>
      </c>
      <c r="N292" s="61">
        <v>77.42</v>
      </c>
      <c r="O292" s="61">
        <v>4.3099999999999996</v>
      </c>
      <c r="P292" s="291">
        <v>4.3099999999999996</v>
      </c>
    </row>
    <row r="293" spans="1:16" x14ac:dyDescent="0.3">
      <c r="A293" s="51" t="s">
        <v>3446</v>
      </c>
      <c r="B293" s="50"/>
      <c r="C293" s="262" t="s">
        <v>5358</v>
      </c>
      <c r="D293" s="43" t="s">
        <v>5440</v>
      </c>
      <c r="E293" s="40" t="s">
        <v>5441</v>
      </c>
      <c r="F293" s="42" t="s">
        <v>120</v>
      </c>
      <c r="G293" s="290" t="s">
        <v>5298</v>
      </c>
      <c r="H293" s="63">
        <v>1.04</v>
      </c>
      <c r="I293" s="61">
        <v>1.04</v>
      </c>
      <c r="J293" s="61">
        <v>1.04</v>
      </c>
      <c r="K293" s="291">
        <v>1.04</v>
      </c>
      <c r="M293" s="61">
        <v>1.25</v>
      </c>
      <c r="N293" s="61">
        <v>1.25</v>
      </c>
      <c r="O293" s="61">
        <v>1.25</v>
      </c>
      <c r="P293" s="291">
        <v>1.25</v>
      </c>
    </row>
    <row r="294" spans="1:16" x14ac:dyDescent="0.3">
      <c r="A294" s="51" t="s">
        <v>3447</v>
      </c>
      <c r="B294" s="50"/>
      <c r="C294" s="263" t="s">
        <v>5289</v>
      </c>
      <c r="D294" s="252"/>
      <c r="E294" s="252"/>
      <c r="F294" s="252"/>
      <c r="G294" s="252"/>
      <c r="H294" s="299"/>
      <c r="I294" s="253"/>
      <c r="J294" s="304">
        <v>3.6</v>
      </c>
      <c r="K294" s="303">
        <v>3.6</v>
      </c>
      <c r="M294" s="292"/>
      <c r="N294" s="293"/>
      <c r="O294" s="304">
        <v>4.3099999999999996</v>
      </c>
      <c r="P294" s="303">
        <v>4.3099999999999996</v>
      </c>
    </row>
    <row r="295" spans="1:16" x14ac:dyDescent="0.3">
      <c r="A295" s="51" t="s">
        <v>3448</v>
      </c>
      <c r="B295" s="241">
        <v>82</v>
      </c>
      <c r="C295" s="259" t="s">
        <v>5276</v>
      </c>
      <c r="D295" s="242" t="s">
        <v>93</v>
      </c>
      <c r="E295" s="243" t="s">
        <v>95</v>
      </c>
      <c r="F295" s="244" t="s">
        <v>5277</v>
      </c>
      <c r="G295" s="244" t="s">
        <v>5278</v>
      </c>
      <c r="H295" s="294" t="s">
        <v>5279</v>
      </c>
      <c r="I295" s="245"/>
      <c r="J295" s="294" t="s">
        <v>5280</v>
      </c>
      <c r="K295" s="246"/>
      <c r="M295" s="58"/>
      <c r="N295" s="293"/>
      <c r="O295" s="58"/>
      <c r="P295" s="292"/>
    </row>
    <row r="296" spans="1:16" x14ac:dyDescent="0.3">
      <c r="A296" s="51" t="s">
        <v>3449</v>
      </c>
      <c r="B296" s="247"/>
      <c r="C296" s="260"/>
      <c r="D296" s="248"/>
      <c r="E296" s="249"/>
      <c r="F296" s="250"/>
      <c r="G296" s="250"/>
      <c r="H296" s="295" t="s">
        <v>5281</v>
      </c>
      <c r="I296" s="228" t="s">
        <v>5282</v>
      </c>
      <c r="J296" s="295" t="s">
        <v>5281</v>
      </c>
      <c r="K296" s="229" t="s">
        <v>5282</v>
      </c>
      <c r="M296" s="55"/>
      <c r="N296" s="55"/>
      <c r="O296" s="55"/>
      <c r="P296" s="58"/>
    </row>
    <row r="297" spans="1:16" x14ac:dyDescent="0.3">
      <c r="A297" s="51" t="s">
        <v>3450</v>
      </c>
      <c r="B297" s="251"/>
      <c r="C297" s="261" t="s">
        <v>274</v>
      </c>
      <c r="D297" s="39" t="s">
        <v>2776</v>
      </c>
      <c r="E297" s="234" t="s">
        <v>2777</v>
      </c>
      <c r="F297" s="231" t="s">
        <v>138</v>
      </c>
      <c r="G297" s="235"/>
      <c r="H297" s="301"/>
      <c r="I297" s="235"/>
      <c r="J297" s="307">
        <v>124.26</v>
      </c>
      <c r="K297" s="306">
        <v>129.01</v>
      </c>
      <c r="M297" s="55"/>
      <c r="N297" s="55"/>
      <c r="O297" s="307">
        <v>148.62</v>
      </c>
      <c r="P297" s="306">
        <v>154.30000000000001</v>
      </c>
    </row>
    <row r="298" spans="1:16" x14ac:dyDescent="0.3">
      <c r="A298" s="51" t="s">
        <v>3451</v>
      </c>
      <c r="B298" s="50"/>
      <c r="C298" s="262" t="s">
        <v>5283</v>
      </c>
      <c r="D298" s="233">
        <v>25</v>
      </c>
      <c r="E298" s="40" t="s">
        <v>5433</v>
      </c>
      <c r="F298" s="42" t="s">
        <v>49</v>
      </c>
      <c r="G298" s="290" t="s">
        <v>5298</v>
      </c>
      <c r="H298" s="63">
        <v>16.11</v>
      </c>
      <c r="I298" s="61">
        <v>18.64</v>
      </c>
      <c r="J298" s="61">
        <v>16.11</v>
      </c>
      <c r="K298" s="291">
        <v>18.64</v>
      </c>
      <c r="M298" s="61">
        <v>19.27</v>
      </c>
      <c r="N298" s="61">
        <v>22.3</v>
      </c>
      <c r="O298" s="61">
        <v>19.27</v>
      </c>
      <c r="P298" s="291">
        <v>22.3</v>
      </c>
    </row>
    <row r="299" spans="1:16" x14ac:dyDescent="0.3">
      <c r="A299" s="51" t="s">
        <v>3452</v>
      </c>
      <c r="B299" s="50"/>
      <c r="C299" s="262" t="s">
        <v>5283</v>
      </c>
      <c r="D299" s="233">
        <v>8</v>
      </c>
      <c r="E299" s="40" t="s">
        <v>5317</v>
      </c>
      <c r="F299" s="42" t="s">
        <v>49</v>
      </c>
      <c r="G299" s="290" t="s">
        <v>5298</v>
      </c>
      <c r="H299" s="63">
        <v>10.88</v>
      </c>
      <c r="I299" s="61">
        <v>12.59</v>
      </c>
      <c r="J299" s="61">
        <v>10.88</v>
      </c>
      <c r="K299" s="291">
        <v>12.59</v>
      </c>
      <c r="M299" s="61">
        <v>13.02</v>
      </c>
      <c r="N299" s="61">
        <v>15.06</v>
      </c>
      <c r="O299" s="61">
        <v>13.02</v>
      </c>
      <c r="P299" s="291">
        <v>15.06</v>
      </c>
    </row>
    <row r="300" spans="1:16" x14ac:dyDescent="0.3">
      <c r="A300" s="51" t="s">
        <v>3453</v>
      </c>
      <c r="B300" s="50"/>
      <c r="C300" s="263" t="s">
        <v>5288</v>
      </c>
      <c r="D300" s="252"/>
      <c r="E300" s="252"/>
      <c r="F300" s="252"/>
      <c r="G300" s="252"/>
      <c r="H300" s="299"/>
      <c r="I300" s="253"/>
      <c r="J300" s="304">
        <v>26.99</v>
      </c>
      <c r="K300" s="303">
        <v>31.23</v>
      </c>
      <c r="M300" s="292"/>
      <c r="N300" s="293"/>
      <c r="O300" s="304">
        <v>32.29</v>
      </c>
      <c r="P300" s="303">
        <v>37.36</v>
      </c>
    </row>
    <row r="301" spans="1:16" x14ac:dyDescent="0.3">
      <c r="A301" s="51" t="s">
        <v>3454</v>
      </c>
      <c r="B301" s="50"/>
      <c r="C301" s="262" t="s">
        <v>5283</v>
      </c>
      <c r="D301" s="41">
        <v>2376</v>
      </c>
      <c r="E301" s="40" t="s">
        <v>5442</v>
      </c>
      <c r="F301" s="42" t="s">
        <v>5296</v>
      </c>
      <c r="G301" s="290" t="s">
        <v>5443</v>
      </c>
      <c r="H301" s="63">
        <v>9.1300000000000008</v>
      </c>
      <c r="I301" s="61">
        <v>9.1300000000000008</v>
      </c>
      <c r="J301" s="61">
        <v>50.49</v>
      </c>
      <c r="K301" s="291">
        <v>50.49</v>
      </c>
      <c r="M301" s="61">
        <v>10.93</v>
      </c>
      <c r="N301" s="61">
        <v>10.93</v>
      </c>
      <c r="O301" s="61">
        <v>60.39</v>
      </c>
      <c r="P301" s="291">
        <v>60.39</v>
      </c>
    </row>
    <row r="302" spans="1:16" x14ac:dyDescent="0.3">
      <c r="A302" s="51" t="s">
        <v>3455</v>
      </c>
      <c r="B302" s="50"/>
      <c r="C302" s="262" t="s">
        <v>5283</v>
      </c>
      <c r="D302" s="41">
        <v>2504</v>
      </c>
      <c r="E302" s="40" t="s">
        <v>5444</v>
      </c>
      <c r="F302" s="42" t="s">
        <v>5296</v>
      </c>
      <c r="G302" s="290" t="s">
        <v>5445</v>
      </c>
      <c r="H302" s="63">
        <v>8.73</v>
      </c>
      <c r="I302" s="61">
        <v>8.73</v>
      </c>
      <c r="J302" s="61">
        <v>9.61</v>
      </c>
      <c r="K302" s="291">
        <v>9.61</v>
      </c>
      <c r="M302" s="61">
        <v>10.45</v>
      </c>
      <c r="N302" s="61">
        <v>10.45</v>
      </c>
      <c r="O302" s="61">
        <v>11.5</v>
      </c>
      <c r="P302" s="291">
        <v>11.5</v>
      </c>
    </row>
    <row r="303" spans="1:16" x14ac:dyDescent="0.3">
      <c r="A303" s="51" t="s">
        <v>3456</v>
      </c>
      <c r="B303" s="50"/>
      <c r="C303" s="262" t="s">
        <v>5283</v>
      </c>
      <c r="D303" s="41">
        <v>2417</v>
      </c>
      <c r="E303" s="40" t="s">
        <v>5446</v>
      </c>
      <c r="F303" s="42" t="s">
        <v>5296</v>
      </c>
      <c r="G303" s="290" t="s">
        <v>5447</v>
      </c>
      <c r="H303" s="63">
        <v>27.22</v>
      </c>
      <c r="I303" s="61">
        <v>27.22</v>
      </c>
      <c r="J303" s="61">
        <v>5.56</v>
      </c>
      <c r="K303" s="291">
        <v>5.56</v>
      </c>
      <c r="M303" s="61">
        <v>32.56</v>
      </c>
      <c r="N303" s="61">
        <v>32.56</v>
      </c>
      <c r="O303" s="61">
        <v>6.65</v>
      </c>
      <c r="P303" s="291">
        <v>6.65</v>
      </c>
    </row>
    <row r="304" spans="1:16" x14ac:dyDescent="0.3">
      <c r="A304" s="51" t="s">
        <v>3457</v>
      </c>
      <c r="B304" s="50"/>
      <c r="C304" s="262" t="s">
        <v>5283</v>
      </c>
      <c r="D304" s="41">
        <v>2246</v>
      </c>
      <c r="E304" s="40" t="s">
        <v>5448</v>
      </c>
      <c r="F304" s="42" t="s">
        <v>5296</v>
      </c>
      <c r="G304" s="290" t="s">
        <v>5449</v>
      </c>
      <c r="H304" s="63">
        <v>22.9</v>
      </c>
      <c r="I304" s="61">
        <v>22.9</v>
      </c>
      <c r="J304" s="61">
        <v>2.62</v>
      </c>
      <c r="K304" s="291">
        <v>2.62</v>
      </c>
      <c r="M304" s="61">
        <v>27.39</v>
      </c>
      <c r="N304" s="61">
        <v>27.39</v>
      </c>
      <c r="O304" s="61">
        <v>3.14</v>
      </c>
      <c r="P304" s="291">
        <v>3.14</v>
      </c>
    </row>
    <row r="305" spans="1:16" x14ac:dyDescent="0.3">
      <c r="A305" s="51" t="s">
        <v>3458</v>
      </c>
      <c r="B305" s="50"/>
      <c r="C305" s="262" t="s">
        <v>5283</v>
      </c>
      <c r="D305" s="41">
        <v>1672</v>
      </c>
      <c r="E305" s="40" t="s">
        <v>5450</v>
      </c>
      <c r="F305" s="42" t="s">
        <v>5315</v>
      </c>
      <c r="G305" s="290" t="s">
        <v>5451</v>
      </c>
      <c r="H305" s="63">
        <v>2.19</v>
      </c>
      <c r="I305" s="61">
        <v>2.19</v>
      </c>
      <c r="J305" s="61">
        <v>0.27</v>
      </c>
      <c r="K305" s="291">
        <v>0.27</v>
      </c>
      <c r="M305" s="61">
        <v>2.63</v>
      </c>
      <c r="N305" s="61">
        <v>2.63</v>
      </c>
      <c r="O305" s="61">
        <v>0.33</v>
      </c>
      <c r="P305" s="291">
        <v>0.33</v>
      </c>
    </row>
    <row r="306" spans="1:16" x14ac:dyDescent="0.3">
      <c r="A306" s="51" t="s">
        <v>3459</v>
      </c>
      <c r="B306" s="50"/>
      <c r="C306" s="262" t="s">
        <v>5283</v>
      </c>
      <c r="D306" s="41">
        <v>1264</v>
      </c>
      <c r="E306" s="40" t="s">
        <v>5452</v>
      </c>
      <c r="F306" s="42" t="s">
        <v>5315</v>
      </c>
      <c r="G306" s="290" t="s">
        <v>5292</v>
      </c>
      <c r="H306" s="63">
        <v>13.03</v>
      </c>
      <c r="I306" s="61">
        <v>13.03</v>
      </c>
      <c r="J306" s="61">
        <v>0.32</v>
      </c>
      <c r="K306" s="291">
        <v>0.32</v>
      </c>
      <c r="M306" s="61">
        <v>15.59</v>
      </c>
      <c r="N306" s="61">
        <v>15.59</v>
      </c>
      <c r="O306" s="61">
        <v>0.39</v>
      </c>
      <c r="P306" s="291">
        <v>0.39</v>
      </c>
    </row>
    <row r="307" spans="1:16" x14ac:dyDescent="0.3">
      <c r="A307" s="51" t="s">
        <v>3460</v>
      </c>
      <c r="B307" s="50"/>
      <c r="C307" s="262" t="s">
        <v>5283</v>
      </c>
      <c r="D307" s="41">
        <v>1334</v>
      </c>
      <c r="E307" s="40" t="s">
        <v>5453</v>
      </c>
      <c r="F307" s="42" t="s">
        <v>5315</v>
      </c>
      <c r="G307" s="290" t="s">
        <v>5454</v>
      </c>
      <c r="H307" s="63">
        <v>9.89</v>
      </c>
      <c r="I307" s="61">
        <v>9.89</v>
      </c>
      <c r="J307" s="61">
        <v>1.84</v>
      </c>
      <c r="K307" s="291">
        <v>1.84</v>
      </c>
      <c r="M307" s="61">
        <v>11.84</v>
      </c>
      <c r="N307" s="61">
        <v>11.84</v>
      </c>
      <c r="O307" s="61">
        <v>2.21</v>
      </c>
      <c r="P307" s="291">
        <v>2.21</v>
      </c>
    </row>
    <row r="308" spans="1:16" x14ac:dyDescent="0.3">
      <c r="A308" s="51" t="s">
        <v>3461</v>
      </c>
      <c r="B308" s="50"/>
      <c r="C308" s="262" t="s">
        <v>5283</v>
      </c>
      <c r="D308" s="41">
        <v>2904</v>
      </c>
      <c r="E308" s="40" t="s">
        <v>5314</v>
      </c>
      <c r="F308" s="42" t="s">
        <v>5315</v>
      </c>
      <c r="G308" s="290" t="s">
        <v>5298</v>
      </c>
      <c r="H308" s="63">
        <v>12.54</v>
      </c>
      <c r="I308" s="61">
        <v>12.54</v>
      </c>
      <c r="J308" s="61">
        <v>12.54</v>
      </c>
      <c r="K308" s="291">
        <v>12.54</v>
      </c>
      <c r="M308" s="61">
        <v>15.01</v>
      </c>
      <c r="N308" s="61">
        <v>15.01</v>
      </c>
      <c r="O308" s="61">
        <v>15.01</v>
      </c>
      <c r="P308" s="291">
        <v>15.01</v>
      </c>
    </row>
    <row r="309" spans="1:16" x14ac:dyDescent="0.3">
      <c r="A309" s="51" t="s">
        <v>3462</v>
      </c>
      <c r="B309" s="50"/>
      <c r="C309" s="262" t="s">
        <v>5283</v>
      </c>
      <c r="D309" s="41">
        <v>2719</v>
      </c>
      <c r="E309" s="40" t="s">
        <v>5455</v>
      </c>
      <c r="F309" s="42" t="s">
        <v>5296</v>
      </c>
      <c r="G309" s="290" t="s">
        <v>5456</v>
      </c>
      <c r="H309" s="63">
        <v>8.25</v>
      </c>
      <c r="I309" s="61">
        <v>8.25</v>
      </c>
      <c r="J309" s="61">
        <v>5.94</v>
      </c>
      <c r="K309" s="291">
        <v>5.94</v>
      </c>
      <c r="M309" s="61">
        <v>9.8699999999999992</v>
      </c>
      <c r="N309" s="61">
        <v>9.8699999999999992</v>
      </c>
      <c r="O309" s="61">
        <v>7.11</v>
      </c>
      <c r="P309" s="291">
        <v>7.11</v>
      </c>
    </row>
    <row r="310" spans="1:16" x14ac:dyDescent="0.3">
      <c r="A310" s="51" t="s">
        <v>3463</v>
      </c>
      <c r="B310" s="50"/>
      <c r="C310" s="262" t="s">
        <v>5283</v>
      </c>
      <c r="D310" s="41">
        <v>2436</v>
      </c>
      <c r="E310" s="40" t="s">
        <v>5457</v>
      </c>
      <c r="F310" s="42" t="s">
        <v>5296</v>
      </c>
      <c r="G310" s="290" t="s">
        <v>5458</v>
      </c>
      <c r="H310" s="63">
        <v>7.69</v>
      </c>
      <c r="I310" s="61">
        <v>7.69</v>
      </c>
      <c r="J310" s="61">
        <v>1.92</v>
      </c>
      <c r="K310" s="291">
        <v>1.92</v>
      </c>
      <c r="M310" s="61">
        <v>9.1999999999999993</v>
      </c>
      <c r="N310" s="61">
        <v>9.1999999999999993</v>
      </c>
      <c r="O310" s="61">
        <v>2.2999999999999998</v>
      </c>
      <c r="P310" s="291">
        <v>2.2999999999999998</v>
      </c>
    </row>
    <row r="311" spans="1:16" ht="24" x14ac:dyDescent="0.3">
      <c r="A311" s="51" t="s">
        <v>3464</v>
      </c>
      <c r="B311" s="50"/>
      <c r="C311" s="262" t="s">
        <v>123</v>
      </c>
      <c r="D311" s="41">
        <v>261602</v>
      </c>
      <c r="E311" s="40" t="s">
        <v>181</v>
      </c>
      <c r="F311" s="42" t="s">
        <v>5362</v>
      </c>
      <c r="G311" s="290" t="s">
        <v>5459</v>
      </c>
      <c r="H311" s="63">
        <v>20.34</v>
      </c>
      <c r="I311" s="61">
        <v>22.03</v>
      </c>
      <c r="J311" s="61">
        <v>6.1</v>
      </c>
      <c r="K311" s="291">
        <v>6.61</v>
      </c>
      <c r="M311" s="61">
        <v>24.33</v>
      </c>
      <c r="N311" s="61">
        <v>26.35</v>
      </c>
      <c r="O311" s="61">
        <v>7.3</v>
      </c>
      <c r="P311" s="291">
        <v>7.91</v>
      </c>
    </row>
    <row r="312" spans="1:16" x14ac:dyDescent="0.3">
      <c r="A312" s="51" t="s">
        <v>3465</v>
      </c>
      <c r="B312" s="50"/>
      <c r="C312" s="263" t="s">
        <v>5289</v>
      </c>
      <c r="D312" s="252"/>
      <c r="E312" s="252"/>
      <c r="F312" s="252"/>
      <c r="G312" s="252"/>
      <c r="H312" s="299"/>
      <c r="I312" s="253"/>
      <c r="J312" s="304">
        <v>97.26</v>
      </c>
      <c r="K312" s="303">
        <v>97.77</v>
      </c>
      <c r="M312" s="292"/>
      <c r="N312" s="293"/>
      <c r="O312" s="304">
        <v>116.33</v>
      </c>
      <c r="P312" s="303">
        <v>116.94</v>
      </c>
    </row>
    <row r="313" spans="1:16" x14ac:dyDescent="0.25">
      <c r="A313" s="51" t="s">
        <v>3466</v>
      </c>
      <c r="B313" s="38"/>
      <c r="C313" s="264"/>
      <c r="D313" s="38"/>
      <c r="E313" s="38"/>
      <c r="F313" s="38"/>
      <c r="G313" s="38"/>
      <c r="H313" s="258"/>
      <c r="I313" s="38"/>
      <c r="J313" s="258"/>
      <c r="K313" s="38"/>
    </row>
    <row r="314" spans="1:16" x14ac:dyDescent="0.3">
      <c r="A314" s="51" t="s">
        <v>3467</v>
      </c>
      <c r="B314" s="241">
        <v>83</v>
      </c>
      <c r="C314" s="259" t="s">
        <v>5276</v>
      </c>
      <c r="D314" s="242" t="s">
        <v>93</v>
      </c>
      <c r="E314" s="243" t="s">
        <v>95</v>
      </c>
      <c r="F314" s="244" t="s">
        <v>5277</v>
      </c>
      <c r="G314" s="244" t="s">
        <v>5278</v>
      </c>
      <c r="H314" s="294" t="s">
        <v>5279</v>
      </c>
      <c r="I314" s="245"/>
      <c r="J314" s="294" t="s">
        <v>5280</v>
      </c>
      <c r="K314" s="246"/>
      <c r="M314" s="58"/>
      <c r="N314" s="293"/>
      <c r="O314" s="58"/>
      <c r="P314" s="292"/>
    </row>
    <row r="315" spans="1:16" x14ac:dyDescent="0.3">
      <c r="A315" s="51" t="s">
        <v>3468</v>
      </c>
      <c r="B315" s="247"/>
      <c r="C315" s="260"/>
      <c r="D315" s="248"/>
      <c r="E315" s="249"/>
      <c r="F315" s="250"/>
      <c r="G315" s="250"/>
      <c r="H315" s="295" t="s">
        <v>5281</v>
      </c>
      <c r="I315" s="228" t="s">
        <v>5282</v>
      </c>
      <c r="J315" s="295" t="s">
        <v>5281</v>
      </c>
      <c r="K315" s="229" t="s">
        <v>5282</v>
      </c>
      <c r="M315" s="55"/>
      <c r="N315" s="55"/>
      <c r="O315" s="55"/>
      <c r="P315" s="58"/>
    </row>
    <row r="316" spans="1:16" x14ac:dyDescent="0.3">
      <c r="A316" s="51" t="s">
        <v>3469</v>
      </c>
      <c r="B316" s="251"/>
      <c r="C316" s="261" t="s">
        <v>274</v>
      </c>
      <c r="D316" s="39" t="s">
        <v>1235</v>
      </c>
      <c r="E316" s="234" t="s">
        <v>1236</v>
      </c>
      <c r="F316" s="231" t="s">
        <v>138</v>
      </c>
      <c r="G316" s="235"/>
      <c r="H316" s="301"/>
      <c r="I316" s="235"/>
      <c r="J316" s="307">
        <v>160.63</v>
      </c>
      <c r="K316" s="306">
        <v>165.6</v>
      </c>
      <c r="M316" s="55"/>
      <c r="N316" s="55"/>
      <c r="O316" s="307">
        <v>192.12</v>
      </c>
      <c r="P316" s="306">
        <v>198.07</v>
      </c>
    </row>
    <row r="317" spans="1:16" x14ac:dyDescent="0.3">
      <c r="A317" s="51" t="s">
        <v>3470</v>
      </c>
      <c r="B317" s="50"/>
      <c r="C317" s="262" t="s">
        <v>5283</v>
      </c>
      <c r="D317" s="233">
        <v>25</v>
      </c>
      <c r="E317" s="40" t="s">
        <v>5433</v>
      </c>
      <c r="F317" s="42" t="s">
        <v>49</v>
      </c>
      <c r="G317" s="290" t="s">
        <v>5298</v>
      </c>
      <c r="H317" s="63">
        <v>16.11</v>
      </c>
      <c r="I317" s="61">
        <v>18.64</v>
      </c>
      <c r="J317" s="61">
        <v>16.11</v>
      </c>
      <c r="K317" s="291">
        <v>18.64</v>
      </c>
      <c r="M317" s="61">
        <v>19.27</v>
      </c>
      <c r="N317" s="61">
        <v>22.3</v>
      </c>
      <c r="O317" s="61">
        <v>19.27</v>
      </c>
      <c r="P317" s="291">
        <v>22.3</v>
      </c>
    </row>
    <row r="318" spans="1:16" x14ac:dyDescent="0.3">
      <c r="A318" s="51" t="s">
        <v>3471</v>
      </c>
      <c r="B318" s="50"/>
      <c r="C318" s="262" t="s">
        <v>5283</v>
      </c>
      <c r="D318" s="233">
        <v>8</v>
      </c>
      <c r="E318" s="40" t="s">
        <v>5317</v>
      </c>
      <c r="F318" s="42" t="s">
        <v>49</v>
      </c>
      <c r="G318" s="290" t="s">
        <v>5298</v>
      </c>
      <c r="H318" s="63">
        <v>10.88</v>
      </c>
      <c r="I318" s="61">
        <v>12.59</v>
      </c>
      <c r="J318" s="61">
        <v>10.88</v>
      </c>
      <c r="K318" s="291">
        <v>12.59</v>
      </c>
      <c r="M318" s="61">
        <v>13.02</v>
      </c>
      <c r="N318" s="61">
        <v>15.06</v>
      </c>
      <c r="O318" s="61">
        <v>13.02</v>
      </c>
      <c r="P318" s="291">
        <v>15.06</v>
      </c>
    </row>
    <row r="319" spans="1:16" x14ac:dyDescent="0.3">
      <c r="A319" s="51" t="s">
        <v>3472</v>
      </c>
      <c r="B319" s="50"/>
      <c r="C319" s="263" t="s">
        <v>5288</v>
      </c>
      <c r="D319" s="252"/>
      <c r="E319" s="252"/>
      <c r="F319" s="252"/>
      <c r="G319" s="252"/>
      <c r="H319" s="299"/>
      <c r="I319" s="253"/>
      <c r="J319" s="304">
        <v>26.99</v>
      </c>
      <c r="K319" s="303">
        <v>31.23</v>
      </c>
      <c r="M319" s="292"/>
      <c r="N319" s="293"/>
      <c r="O319" s="304">
        <v>32.29</v>
      </c>
      <c r="P319" s="303">
        <v>37.36</v>
      </c>
    </row>
    <row r="320" spans="1:16" x14ac:dyDescent="0.3">
      <c r="A320" s="51" t="s">
        <v>3473</v>
      </c>
      <c r="B320" s="50"/>
      <c r="C320" s="262" t="s">
        <v>5283</v>
      </c>
      <c r="D320" s="41">
        <v>2376</v>
      </c>
      <c r="E320" s="40" t="s">
        <v>5442</v>
      </c>
      <c r="F320" s="42" t="s">
        <v>5296</v>
      </c>
      <c r="G320" s="290" t="s">
        <v>5460</v>
      </c>
      <c r="H320" s="63">
        <v>9.1300000000000008</v>
      </c>
      <c r="I320" s="61">
        <v>9.1300000000000008</v>
      </c>
      <c r="J320" s="61">
        <v>75.11</v>
      </c>
      <c r="K320" s="291">
        <v>75.11</v>
      </c>
      <c r="M320" s="61">
        <v>10.93</v>
      </c>
      <c r="N320" s="61">
        <v>10.93</v>
      </c>
      <c r="O320" s="61">
        <v>89.84</v>
      </c>
      <c r="P320" s="291">
        <v>89.84</v>
      </c>
    </row>
    <row r="321" spans="1:16" x14ac:dyDescent="0.3">
      <c r="A321" s="51" t="s">
        <v>3474</v>
      </c>
      <c r="B321" s="50"/>
      <c r="C321" s="262" t="s">
        <v>5283</v>
      </c>
      <c r="D321" s="41">
        <v>2504</v>
      </c>
      <c r="E321" s="40" t="s">
        <v>5444</v>
      </c>
      <c r="F321" s="42" t="s">
        <v>5296</v>
      </c>
      <c r="G321" s="290" t="s">
        <v>5445</v>
      </c>
      <c r="H321" s="63">
        <v>8.73</v>
      </c>
      <c r="I321" s="61">
        <v>8.73</v>
      </c>
      <c r="J321" s="61">
        <v>9.61</v>
      </c>
      <c r="K321" s="291">
        <v>9.61</v>
      </c>
      <c r="M321" s="61">
        <v>10.45</v>
      </c>
      <c r="N321" s="61">
        <v>10.45</v>
      </c>
      <c r="O321" s="61">
        <v>11.5</v>
      </c>
      <c r="P321" s="291">
        <v>11.5</v>
      </c>
    </row>
    <row r="322" spans="1:16" x14ac:dyDescent="0.3">
      <c r="A322" s="51" t="s">
        <v>3475</v>
      </c>
      <c r="B322" s="50"/>
      <c r="C322" s="262" t="s">
        <v>5283</v>
      </c>
      <c r="D322" s="41">
        <v>2417</v>
      </c>
      <c r="E322" s="40" t="s">
        <v>5446</v>
      </c>
      <c r="F322" s="42" t="s">
        <v>5296</v>
      </c>
      <c r="G322" s="290" t="s">
        <v>5447</v>
      </c>
      <c r="H322" s="63">
        <v>27.22</v>
      </c>
      <c r="I322" s="61">
        <v>27.22</v>
      </c>
      <c r="J322" s="61">
        <v>5.56</v>
      </c>
      <c r="K322" s="291">
        <v>5.56</v>
      </c>
      <c r="M322" s="61">
        <v>32.56</v>
      </c>
      <c r="N322" s="61">
        <v>32.56</v>
      </c>
      <c r="O322" s="61">
        <v>6.65</v>
      </c>
      <c r="P322" s="291">
        <v>6.65</v>
      </c>
    </row>
    <row r="323" spans="1:16" x14ac:dyDescent="0.3">
      <c r="A323" s="51" t="s">
        <v>3476</v>
      </c>
      <c r="B323" s="50"/>
      <c r="C323" s="262" t="s">
        <v>5283</v>
      </c>
      <c r="D323" s="41">
        <v>2246</v>
      </c>
      <c r="E323" s="40" t="s">
        <v>5448</v>
      </c>
      <c r="F323" s="42" t="s">
        <v>5296</v>
      </c>
      <c r="G323" s="290" t="s">
        <v>5449</v>
      </c>
      <c r="H323" s="63">
        <v>22.9</v>
      </c>
      <c r="I323" s="61">
        <v>22.9</v>
      </c>
      <c r="J323" s="61">
        <v>2.62</v>
      </c>
      <c r="K323" s="291">
        <v>2.62</v>
      </c>
      <c r="M323" s="61">
        <v>27.39</v>
      </c>
      <c r="N323" s="61">
        <v>27.39</v>
      </c>
      <c r="O323" s="61">
        <v>3.14</v>
      </c>
      <c r="P323" s="291">
        <v>3.14</v>
      </c>
    </row>
    <row r="324" spans="1:16" x14ac:dyDescent="0.3">
      <c r="A324" s="51" t="s">
        <v>3477</v>
      </c>
      <c r="B324" s="50"/>
      <c r="C324" s="262" t="s">
        <v>5283</v>
      </c>
      <c r="D324" s="41">
        <v>1672</v>
      </c>
      <c r="E324" s="40" t="s">
        <v>5450</v>
      </c>
      <c r="F324" s="42" t="s">
        <v>5315</v>
      </c>
      <c r="G324" s="290" t="s">
        <v>5451</v>
      </c>
      <c r="H324" s="63">
        <v>2.19</v>
      </c>
      <c r="I324" s="61">
        <v>2.19</v>
      </c>
      <c r="J324" s="61">
        <v>0.27</v>
      </c>
      <c r="K324" s="291">
        <v>0.27</v>
      </c>
      <c r="M324" s="61">
        <v>2.63</v>
      </c>
      <c r="N324" s="61">
        <v>2.63</v>
      </c>
      <c r="O324" s="61">
        <v>0.33</v>
      </c>
      <c r="P324" s="291">
        <v>0.33</v>
      </c>
    </row>
    <row r="325" spans="1:16" x14ac:dyDescent="0.3">
      <c r="A325" s="51" t="s">
        <v>3478</v>
      </c>
      <c r="B325" s="50"/>
      <c r="C325" s="262" t="s">
        <v>5283</v>
      </c>
      <c r="D325" s="41">
        <v>1264</v>
      </c>
      <c r="E325" s="40" t="s">
        <v>5452</v>
      </c>
      <c r="F325" s="42" t="s">
        <v>5315</v>
      </c>
      <c r="G325" s="290" t="s">
        <v>5292</v>
      </c>
      <c r="H325" s="63">
        <v>13.03</v>
      </c>
      <c r="I325" s="61">
        <v>13.03</v>
      </c>
      <c r="J325" s="61">
        <v>0.32</v>
      </c>
      <c r="K325" s="291">
        <v>0.32</v>
      </c>
      <c r="M325" s="61">
        <v>15.59</v>
      </c>
      <c r="N325" s="61">
        <v>15.59</v>
      </c>
      <c r="O325" s="61">
        <v>0.39</v>
      </c>
      <c r="P325" s="291">
        <v>0.39</v>
      </c>
    </row>
    <row r="326" spans="1:16" x14ac:dyDescent="0.3">
      <c r="A326" s="51" t="s">
        <v>3479</v>
      </c>
      <c r="B326" s="50"/>
      <c r="C326" s="262" t="s">
        <v>5283</v>
      </c>
      <c r="D326" s="41">
        <v>1334</v>
      </c>
      <c r="E326" s="40" t="s">
        <v>5453</v>
      </c>
      <c r="F326" s="42" t="s">
        <v>5315</v>
      </c>
      <c r="G326" s="290" t="s">
        <v>5454</v>
      </c>
      <c r="H326" s="63">
        <v>9.89</v>
      </c>
      <c r="I326" s="61">
        <v>9.89</v>
      </c>
      <c r="J326" s="61">
        <v>1.84</v>
      </c>
      <c r="K326" s="291">
        <v>1.84</v>
      </c>
      <c r="M326" s="61">
        <v>11.84</v>
      </c>
      <c r="N326" s="61">
        <v>11.84</v>
      </c>
      <c r="O326" s="61">
        <v>2.21</v>
      </c>
      <c r="P326" s="291">
        <v>2.21</v>
      </c>
    </row>
    <row r="327" spans="1:16" x14ac:dyDescent="0.3">
      <c r="A327" s="51" t="s">
        <v>3480</v>
      </c>
      <c r="B327" s="50"/>
      <c r="C327" s="262" t="s">
        <v>5283</v>
      </c>
      <c r="D327" s="41">
        <v>2904</v>
      </c>
      <c r="E327" s="40" t="s">
        <v>5314</v>
      </c>
      <c r="F327" s="42" t="s">
        <v>5315</v>
      </c>
      <c r="G327" s="290" t="s">
        <v>5298</v>
      </c>
      <c r="H327" s="63">
        <v>12.54</v>
      </c>
      <c r="I327" s="61">
        <v>12.54</v>
      </c>
      <c r="J327" s="61">
        <v>12.54</v>
      </c>
      <c r="K327" s="291">
        <v>12.54</v>
      </c>
      <c r="M327" s="61">
        <v>15.01</v>
      </c>
      <c r="N327" s="61">
        <v>15.01</v>
      </c>
      <c r="O327" s="61">
        <v>15.01</v>
      </c>
      <c r="P327" s="291">
        <v>15.01</v>
      </c>
    </row>
    <row r="328" spans="1:16" x14ac:dyDescent="0.3">
      <c r="A328" s="51" t="s">
        <v>3481</v>
      </c>
      <c r="B328" s="50"/>
      <c r="C328" s="262" t="s">
        <v>5283</v>
      </c>
      <c r="D328" s="41">
        <v>2150</v>
      </c>
      <c r="E328" s="40" t="s">
        <v>5461</v>
      </c>
      <c r="F328" s="42" t="s">
        <v>5296</v>
      </c>
      <c r="G328" s="290" t="s">
        <v>5462</v>
      </c>
      <c r="H328" s="63">
        <v>7.92</v>
      </c>
      <c r="I328" s="61">
        <v>7.92</v>
      </c>
      <c r="J328" s="61">
        <v>3.45</v>
      </c>
      <c r="K328" s="291">
        <v>3.45</v>
      </c>
      <c r="M328" s="61">
        <v>9.48</v>
      </c>
      <c r="N328" s="61">
        <v>9.48</v>
      </c>
      <c r="O328" s="61">
        <v>4.13</v>
      </c>
      <c r="P328" s="291">
        <v>4.13</v>
      </c>
    </row>
    <row r="329" spans="1:16" x14ac:dyDescent="0.3">
      <c r="A329" s="51" t="s">
        <v>3482</v>
      </c>
      <c r="B329" s="50"/>
      <c r="C329" s="262" t="s">
        <v>5283</v>
      </c>
      <c r="D329" s="41">
        <v>2719</v>
      </c>
      <c r="E329" s="40" t="s">
        <v>5455</v>
      </c>
      <c r="F329" s="42" t="s">
        <v>5296</v>
      </c>
      <c r="G329" s="290" t="s">
        <v>5463</v>
      </c>
      <c r="H329" s="63">
        <v>8.25</v>
      </c>
      <c r="I329" s="61">
        <v>8.25</v>
      </c>
      <c r="J329" s="61">
        <v>9.6</v>
      </c>
      <c r="K329" s="291">
        <v>9.6</v>
      </c>
      <c r="M329" s="61">
        <v>9.8699999999999992</v>
      </c>
      <c r="N329" s="61">
        <v>9.8699999999999992</v>
      </c>
      <c r="O329" s="61">
        <v>11.49</v>
      </c>
      <c r="P329" s="291">
        <v>11.49</v>
      </c>
    </row>
    <row r="330" spans="1:16" x14ac:dyDescent="0.3">
      <c r="A330" s="51" t="s">
        <v>3483</v>
      </c>
      <c r="B330" s="50"/>
      <c r="C330" s="262" t="s">
        <v>5283</v>
      </c>
      <c r="D330" s="41">
        <v>2436</v>
      </c>
      <c r="E330" s="40" t="s">
        <v>5457</v>
      </c>
      <c r="F330" s="42" t="s">
        <v>5296</v>
      </c>
      <c r="G330" s="290" t="s">
        <v>5464</v>
      </c>
      <c r="H330" s="63">
        <v>7.69</v>
      </c>
      <c r="I330" s="61">
        <v>7.69</v>
      </c>
      <c r="J330" s="61">
        <v>3.7</v>
      </c>
      <c r="K330" s="291">
        <v>3.7</v>
      </c>
      <c r="M330" s="61">
        <v>9.1999999999999993</v>
      </c>
      <c r="N330" s="61">
        <v>9.1999999999999993</v>
      </c>
      <c r="O330" s="61">
        <v>4.43</v>
      </c>
      <c r="P330" s="291">
        <v>4.43</v>
      </c>
    </row>
    <row r="331" spans="1:16" ht="24" x14ac:dyDescent="0.3">
      <c r="A331" s="51" t="s">
        <v>3484</v>
      </c>
      <c r="B331" s="50"/>
      <c r="C331" s="262" t="s">
        <v>123</v>
      </c>
      <c r="D331" s="41">
        <v>261602</v>
      </c>
      <c r="E331" s="40" t="s">
        <v>181</v>
      </c>
      <c r="F331" s="42" t="s">
        <v>5362</v>
      </c>
      <c r="G331" s="290" t="s">
        <v>5465</v>
      </c>
      <c r="H331" s="63">
        <v>20.34</v>
      </c>
      <c r="I331" s="61">
        <v>22.03</v>
      </c>
      <c r="J331" s="61">
        <v>8.9499999999999993</v>
      </c>
      <c r="K331" s="291">
        <v>9.69</v>
      </c>
      <c r="M331" s="61">
        <v>24.33</v>
      </c>
      <c r="N331" s="61">
        <v>26.35</v>
      </c>
      <c r="O331" s="61">
        <v>10.71</v>
      </c>
      <c r="P331" s="291">
        <v>11.59</v>
      </c>
    </row>
    <row r="332" spans="1:16" x14ac:dyDescent="0.3">
      <c r="A332" s="51" t="s">
        <v>3485</v>
      </c>
      <c r="B332" s="50"/>
      <c r="C332" s="263" t="s">
        <v>5289</v>
      </c>
      <c r="D332" s="252"/>
      <c r="E332" s="252"/>
      <c r="F332" s="252"/>
      <c r="G332" s="252"/>
      <c r="H332" s="299"/>
      <c r="I332" s="253"/>
      <c r="J332" s="304">
        <v>133.63</v>
      </c>
      <c r="K332" s="303">
        <v>134.36000000000001</v>
      </c>
      <c r="M332" s="292"/>
      <c r="N332" s="293"/>
      <c r="O332" s="304">
        <v>159.83000000000001</v>
      </c>
      <c r="P332" s="303">
        <v>160.71</v>
      </c>
    </row>
    <row r="333" spans="1:16" x14ac:dyDescent="0.25">
      <c r="A333" s="51" t="s">
        <v>3486</v>
      </c>
      <c r="B333" s="38"/>
      <c r="C333" s="264"/>
      <c r="D333" s="38"/>
      <c r="E333" s="38"/>
      <c r="F333" s="38"/>
      <c r="G333" s="38"/>
      <c r="H333" s="258"/>
      <c r="I333" s="38"/>
      <c r="J333" s="258"/>
      <c r="K333" s="38"/>
    </row>
    <row r="334" spans="1:16" x14ac:dyDescent="0.3">
      <c r="A334" s="51" t="s">
        <v>3487</v>
      </c>
      <c r="B334" s="241">
        <v>84</v>
      </c>
      <c r="C334" s="259" t="s">
        <v>5276</v>
      </c>
      <c r="D334" s="242" t="s">
        <v>93</v>
      </c>
      <c r="E334" s="243" t="s">
        <v>95</v>
      </c>
      <c r="F334" s="244" t="s">
        <v>5277</v>
      </c>
      <c r="G334" s="244" t="s">
        <v>5278</v>
      </c>
      <c r="H334" s="294" t="s">
        <v>5279</v>
      </c>
      <c r="I334" s="245"/>
      <c r="J334" s="294" t="s">
        <v>5280</v>
      </c>
      <c r="K334" s="246"/>
      <c r="M334" s="58"/>
      <c r="N334" s="293"/>
      <c r="O334" s="58"/>
      <c r="P334" s="292"/>
    </row>
    <row r="335" spans="1:16" x14ac:dyDescent="0.3">
      <c r="A335" s="51" t="s">
        <v>3488</v>
      </c>
      <c r="B335" s="247"/>
      <c r="C335" s="260"/>
      <c r="D335" s="248"/>
      <c r="E335" s="249"/>
      <c r="F335" s="250"/>
      <c r="G335" s="250"/>
      <c r="H335" s="295" t="s">
        <v>5281</v>
      </c>
      <c r="I335" s="228" t="s">
        <v>5282</v>
      </c>
      <c r="J335" s="295" t="s">
        <v>5281</v>
      </c>
      <c r="K335" s="229" t="s">
        <v>5282</v>
      </c>
      <c r="M335" s="55"/>
      <c r="N335" s="55"/>
      <c r="O335" s="55"/>
      <c r="P335" s="58"/>
    </row>
    <row r="336" spans="1:16" ht="24" x14ac:dyDescent="0.3">
      <c r="A336" s="51" t="s">
        <v>3489</v>
      </c>
      <c r="B336" s="251"/>
      <c r="C336" s="261" t="s">
        <v>274</v>
      </c>
      <c r="D336" s="39" t="s">
        <v>846</v>
      </c>
      <c r="E336" s="230" t="s">
        <v>5760</v>
      </c>
      <c r="F336" s="231" t="s">
        <v>138</v>
      </c>
      <c r="G336" s="235"/>
      <c r="H336" s="301"/>
      <c r="I336" s="235"/>
      <c r="J336" s="307">
        <v>332.05</v>
      </c>
      <c r="K336" s="306">
        <v>338.03</v>
      </c>
      <c r="M336" s="55"/>
      <c r="N336" s="55"/>
      <c r="O336" s="307">
        <v>397.15</v>
      </c>
      <c r="P336" s="306">
        <v>404.3</v>
      </c>
    </row>
    <row r="337" spans="1:16" x14ac:dyDescent="0.3">
      <c r="A337" s="51" t="s">
        <v>3490</v>
      </c>
      <c r="B337" s="50"/>
      <c r="C337" s="262" t="s">
        <v>5283</v>
      </c>
      <c r="D337" s="233">
        <v>25</v>
      </c>
      <c r="E337" s="40" t="s">
        <v>5433</v>
      </c>
      <c r="F337" s="42" t="s">
        <v>49</v>
      </c>
      <c r="G337" s="290" t="s">
        <v>5445</v>
      </c>
      <c r="H337" s="63">
        <v>16.11</v>
      </c>
      <c r="I337" s="61">
        <v>18.64</v>
      </c>
      <c r="J337" s="61">
        <v>17.72</v>
      </c>
      <c r="K337" s="291">
        <v>20.5</v>
      </c>
      <c r="M337" s="61">
        <v>19.27</v>
      </c>
      <c r="N337" s="61">
        <v>22.3</v>
      </c>
      <c r="O337" s="61">
        <v>21.2</v>
      </c>
      <c r="P337" s="291">
        <v>24.53</v>
      </c>
    </row>
    <row r="338" spans="1:16" x14ac:dyDescent="0.3">
      <c r="A338" s="51" t="s">
        <v>3491</v>
      </c>
      <c r="B338" s="50"/>
      <c r="C338" s="262" t="s">
        <v>5283</v>
      </c>
      <c r="D338" s="233">
        <v>8</v>
      </c>
      <c r="E338" s="40" t="s">
        <v>5317</v>
      </c>
      <c r="F338" s="42" t="s">
        <v>49</v>
      </c>
      <c r="G338" s="290" t="s">
        <v>5445</v>
      </c>
      <c r="H338" s="63">
        <v>10.88</v>
      </c>
      <c r="I338" s="61">
        <v>12.59</v>
      </c>
      <c r="J338" s="61">
        <v>11.97</v>
      </c>
      <c r="K338" s="291">
        <v>13.85</v>
      </c>
      <c r="M338" s="61">
        <v>13.02</v>
      </c>
      <c r="N338" s="61">
        <v>15.06</v>
      </c>
      <c r="O338" s="61">
        <v>14.32</v>
      </c>
      <c r="P338" s="291">
        <v>16.57</v>
      </c>
    </row>
    <row r="339" spans="1:16" x14ac:dyDescent="0.3">
      <c r="A339" s="51" t="s">
        <v>3492</v>
      </c>
      <c r="B339" s="50"/>
      <c r="C339" s="263" t="s">
        <v>5288</v>
      </c>
      <c r="D339" s="252"/>
      <c r="E339" s="252"/>
      <c r="F339" s="252"/>
      <c r="G339" s="252"/>
      <c r="H339" s="299"/>
      <c r="I339" s="253"/>
      <c r="J339" s="304">
        <v>29.69</v>
      </c>
      <c r="K339" s="303">
        <v>34.36</v>
      </c>
      <c r="M339" s="292"/>
      <c r="N339" s="293"/>
      <c r="O339" s="304">
        <v>35.520000000000003</v>
      </c>
      <c r="P339" s="303">
        <v>41.1</v>
      </c>
    </row>
    <row r="340" spans="1:16" x14ac:dyDescent="0.3">
      <c r="A340" s="51" t="s">
        <v>3493</v>
      </c>
      <c r="B340" s="50"/>
      <c r="C340" s="262" t="s">
        <v>5283</v>
      </c>
      <c r="D340" s="41">
        <v>2376</v>
      </c>
      <c r="E340" s="40" t="s">
        <v>5442</v>
      </c>
      <c r="F340" s="42" t="s">
        <v>5296</v>
      </c>
      <c r="G340" s="290" t="s">
        <v>5466</v>
      </c>
      <c r="H340" s="63">
        <v>9.1300000000000008</v>
      </c>
      <c r="I340" s="61">
        <v>9.1300000000000008</v>
      </c>
      <c r="J340" s="61">
        <v>71.069999999999993</v>
      </c>
      <c r="K340" s="291">
        <v>71.069999999999993</v>
      </c>
      <c r="M340" s="61">
        <v>10.93</v>
      </c>
      <c r="N340" s="61">
        <v>10.93</v>
      </c>
      <c r="O340" s="61">
        <v>85.01</v>
      </c>
      <c r="P340" s="291">
        <v>85.01</v>
      </c>
    </row>
    <row r="341" spans="1:16" x14ac:dyDescent="0.3">
      <c r="A341" s="51" t="s">
        <v>3494</v>
      </c>
      <c r="B341" s="50"/>
      <c r="C341" s="262" t="s">
        <v>5283</v>
      </c>
      <c r="D341" s="41">
        <v>2504</v>
      </c>
      <c r="E341" s="40" t="s">
        <v>5444</v>
      </c>
      <c r="F341" s="42" t="s">
        <v>5296</v>
      </c>
      <c r="G341" s="290" t="s">
        <v>5467</v>
      </c>
      <c r="H341" s="63">
        <v>8.73</v>
      </c>
      <c r="I341" s="61">
        <v>8.73</v>
      </c>
      <c r="J341" s="61">
        <v>40.46</v>
      </c>
      <c r="K341" s="291">
        <v>40.46</v>
      </c>
      <c r="M341" s="61">
        <v>10.45</v>
      </c>
      <c r="N341" s="61">
        <v>10.45</v>
      </c>
      <c r="O341" s="61">
        <v>48.4</v>
      </c>
      <c r="P341" s="291">
        <v>48.4</v>
      </c>
    </row>
    <row r="342" spans="1:16" x14ac:dyDescent="0.3">
      <c r="A342" s="51" t="s">
        <v>3495</v>
      </c>
      <c r="B342" s="50"/>
      <c r="C342" s="262" t="s">
        <v>5283</v>
      </c>
      <c r="D342" s="41">
        <v>2377</v>
      </c>
      <c r="E342" s="40" t="s">
        <v>5468</v>
      </c>
      <c r="F342" s="42" t="s">
        <v>5296</v>
      </c>
      <c r="G342" s="290" t="s">
        <v>5469</v>
      </c>
      <c r="H342" s="63">
        <v>11.18</v>
      </c>
      <c r="I342" s="61">
        <v>11.18</v>
      </c>
      <c r="J342" s="61">
        <v>70.95</v>
      </c>
      <c r="K342" s="291">
        <v>70.95</v>
      </c>
      <c r="M342" s="61">
        <v>13.38</v>
      </c>
      <c r="N342" s="61">
        <v>13.38</v>
      </c>
      <c r="O342" s="61">
        <v>84.86</v>
      </c>
      <c r="P342" s="291">
        <v>84.86</v>
      </c>
    </row>
    <row r="343" spans="1:16" x14ac:dyDescent="0.3">
      <c r="A343" s="51" t="s">
        <v>3496</v>
      </c>
      <c r="B343" s="50"/>
      <c r="C343" s="262" t="s">
        <v>5283</v>
      </c>
      <c r="D343" s="41">
        <v>2421</v>
      </c>
      <c r="E343" s="40" t="s">
        <v>5470</v>
      </c>
      <c r="F343" s="42" t="s">
        <v>5296</v>
      </c>
      <c r="G343" s="290" t="s">
        <v>5471</v>
      </c>
      <c r="H343" s="63">
        <v>8.81</v>
      </c>
      <c r="I343" s="61">
        <v>8.81</v>
      </c>
      <c r="J343" s="61">
        <v>13.09</v>
      </c>
      <c r="K343" s="291">
        <v>13.09</v>
      </c>
      <c r="M343" s="61">
        <v>10.54</v>
      </c>
      <c r="N343" s="61">
        <v>10.54</v>
      </c>
      <c r="O343" s="61">
        <v>15.66</v>
      </c>
      <c r="P343" s="291">
        <v>15.66</v>
      </c>
    </row>
    <row r="344" spans="1:16" x14ac:dyDescent="0.3">
      <c r="A344" s="51" t="s">
        <v>3497</v>
      </c>
      <c r="B344" s="50"/>
      <c r="C344" s="262" t="s">
        <v>5283</v>
      </c>
      <c r="D344" s="41">
        <v>2417</v>
      </c>
      <c r="E344" s="40" t="s">
        <v>5446</v>
      </c>
      <c r="F344" s="42" t="s">
        <v>5296</v>
      </c>
      <c r="G344" s="290" t="s">
        <v>5447</v>
      </c>
      <c r="H344" s="63">
        <v>27.22</v>
      </c>
      <c r="I344" s="61">
        <v>27.22</v>
      </c>
      <c r="J344" s="61">
        <v>5.56</v>
      </c>
      <c r="K344" s="291">
        <v>5.56</v>
      </c>
      <c r="M344" s="61">
        <v>32.56</v>
      </c>
      <c r="N344" s="61">
        <v>32.56</v>
      </c>
      <c r="O344" s="61">
        <v>6.65</v>
      </c>
      <c r="P344" s="291">
        <v>6.65</v>
      </c>
    </row>
    <row r="345" spans="1:16" x14ac:dyDescent="0.3">
      <c r="A345" s="51" t="s">
        <v>3498</v>
      </c>
      <c r="B345" s="50"/>
      <c r="C345" s="262" t="s">
        <v>5283</v>
      </c>
      <c r="D345" s="41">
        <v>2246</v>
      </c>
      <c r="E345" s="40" t="s">
        <v>5448</v>
      </c>
      <c r="F345" s="42" t="s">
        <v>5296</v>
      </c>
      <c r="G345" s="290" t="s">
        <v>5449</v>
      </c>
      <c r="H345" s="63">
        <v>22.9</v>
      </c>
      <c r="I345" s="61">
        <v>22.9</v>
      </c>
      <c r="J345" s="61">
        <v>2.62</v>
      </c>
      <c r="K345" s="291">
        <v>2.62</v>
      </c>
      <c r="M345" s="61">
        <v>27.39</v>
      </c>
      <c r="N345" s="61">
        <v>27.39</v>
      </c>
      <c r="O345" s="61">
        <v>3.14</v>
      </c>
      <c r="P345" s="291">
        <v>3.14</v>
      </c>
    </row>
    <row r="346" spans="1:16" x14ac:dyDescent="0.3">
      <c r="A346" s="51" t="s">
        <v>3499</v>
      </c>
      <c r="B346" s="50"/>
      <c r="C346" s="262" t="s">
        <v>5283</v>
      </c>
      <c r="D346" s="41">
        <v>1672</v>
      </c>
      <c r="E346" s="40" t="s">
        <v>5450</v>
      </c>
      <c r="F346" s="42" t="s">
        <v>5315</v>
      </c>
      <c r="G346" s="290" t="s">
        <v>5472</v>
      </c>
      <c r="H346" s="63">
        <v>2.19</v>
      </c>
      <c r="I346" s="61">
        <v>2.19</v>
      </c>
      <c r="J346" s="61">
        <v>0.56000000000000005</v>
      </c>
      <c r="K346" s="291">
        <v>0.56000000000000005</v>
      </c>
      <c r="M346" s="61">
        <v>2.63</v>
      </c>
      <c r="N346" s="61">
        <v>2.63</v>
      </c>
      <c r="O346" s="61">
        <v>0.67</v>
      </c>
      <c r="P346" s="291">
        <v>0.67</v>
      </c>
    </row>
    <row r="347" spans="1:16" x14ac:dyDescent="0.3">
      <c r="A347" s="51" t="s">
        <v>3500</v>
      </c>
      <c r="B347" s="50"/>
      <c r="C347" s="262" t="s">
        <v>5283</v>
      </c>
      <c r="D347" s="41">
        <v>1264</v>
      </c>
      <c r="E347" s="40" t="s">
        <v>5452</v>
      </c>
      <c r="F347" s="42" t="s">
        <v>5315</v>
      </c>
      <c r="G347" s="290" t="s">
        <v>5473</v>
      </c>
      <c r="H347" s="63">
        <v>13.03</v>
      </c>
      <c r="I347" s="61">
        <v>13.03</v>
      </c>
      <c r="J347" s="61">
        <v>0.66</v>
      </c>
      <c r="K347" s="291">
        <v>0.66</v>
      </c>
      <c r="M347" s="61">
        <v>15.59</v>
      </c>
      <c r="N347" s="61">
        <v>15.59</v>
      </c>
      <c r="O347" s="61">
        <v>0.8</v>
      </c>
      <c r="P347" s="291">
        <v>0.8</v>
      </c>
    </row>
    <row r="348" spans="1:16" x14ac:dyDescent="0.3">
      <c r="A348" s="51" t="s">
        <v>3501</v>
      </c>
      <c r="B348" s="50"/>
      <c r="C348" s="262" t="s">
        <v>5283</v>
      </c>
      <c r="D348" s="41">
        <v>1334</v>
      </c>
      <c r="E348" s="40" t="s">
        <v>5453</v>
      </c>
      <c r="F348" s="42" t="s">
        <v>5315</v>
      </c>
      <c r="G348" s="290" t="s">
        <v>5474</v>
      </c>
      <c r="H348" s="63">
        <v>9.89</v>
      </c>
      <c r="I348" s="61">
        <v>9.89</v>
      </c>
      <c r="J348" s="61">
        <v>3.69</v>
      </c>
      <c r="K348" s="291">
        <v>3.69</v>
      </c>
      <c r="M348" s="61">
        <v>11.84</v>
      </c>
      <c r="N348" s="61">
        <v>11.84</v>
      </c>
      <c r="O348" s="61">
        <v>4.42</v>
      </c>
      <c r="P348" s="291">
        <v>4.42</v>
      </c>
    </row>
    <row r="349" spans="1:16" x14ac:dyDescent="0.3">
      <c r="A349" s="51" t="s">
        <v>3502</v>
      </c>
      <c r="B349" s="50"/>
      <c r="C349" s="262" t="s">
        <v>5283</v>
      </c>
      <c r="D349" s="41">
        <v>2908</v>
      </c>
      <c r="E349" s="40" t="s">
        <v>5314</v>
      </c>
      <c r="F349" s="42" t="s">
        <v>5315</v>
      </c>
      <c r="G349" s="290" t="s">
        <v>5298</v>
      </c>
      <c r="H349" s="63">
        <v>62.33</v>
      </c>
      <c r="I349" s="61">
        <v>62.33</v>
      </c>
      <c r="J349" s="61">
        <v>62.33</v>
      </c>
      <c r="K349" s="291">
        <v>62.33</v>
      </c>
      <c r="M349" s="61">
        <v>74.56</v>
      </c>
      <c r="N349" s="61">
        <v>74.56</v>
      </c>
      <c r="O349" s="61">
        <v>74.56</v>
      </c>
      <c r="P349" s="291">
        <v>74.56</v>
      </c>
    </row>
    <row r="350" spans="1:16" x14ac:dyDescent="0.3">
      <c r="A350" s="51" t="s">
        <v>3503</v>
      </c>
      <c r="B350" s="50"/>
      <c r="C350" s="262" t="s">
        <v>5283</v>
      </c>
      <c r="D350" s="41">
        <v>2150</v>
      </c>
      <c r="E350" s="40" t="s">
        <v>5461</v>
      </c>
      <c r="F350" s="42" t="s">
        <v>5296</v>
      </c>
      <c r="G350" s="290" t="s">
        <v>5462</v>
      </c>
      <c r="H350" s="63">
        <v>7.92</v>
      </c>
      <c r="I350" s="61">
        <v>7.92</v>
      </c>
      <c r="J350" s="61">
        <v>3.45</v>
      </c>
      <c r="K350" s="291">
        <v>3.45</v>
      </c>
      <c r="M350" s="61">
        <v>9.48</v>
      </c>
      <c r="N350" s="61">
        <v>9.48</v>
      </c>
      <c r="O350" s="61">
        <v>4.13</v>
      </c>
      <c r="P350" s="291">
        <v>4.13</v>
      </c>
    </row>
    <row r="351" spans="1:16" x14ac:dyDescent="0.3">
      <c r="A351" s="51" t="s">
        <v>3504</v>
      </c>
      <c r="B351" s="50"/>
      <c r="C351" s="262" t="s">
        <v>5283</v>
      </c>
      <c r="D351" s="41">
        <v>2719</v>
      </c>
      <c r="E351" s="40" t="s">
        <v>5455</v>
      </c>
      <c r="F351" s="42" t="s">
        <v>5296</v>
      </c>
      <c r="G351" s="290" t="s">
        <v>5475</v>
      </c>
      <c r="H351" s="63">
        <v>8.25</v>
      </c>
      <c r="I351" s="61">
        <v>8.25</v>
      </c>
      <c r="J351" s="61">
        <v>9.06</v>
      </c>
      <c r="K351" s="291">
        <v>9.06</v>
      </c>
      <c r="M351" s="61">
        <v>9.8699999999999992</v>
      </c>
      <c r="N351" s="61">
        <v>9.8699999999999992</v>
      </c>
      <c r="O351" s="61">
        <v>10.84</v>
      </c>
      <c r="P351" s="291">
        <v>10.84</v>
      </c>
    </row>
    <row r="352" spans="1:16" x14ac:dyDescent="0.3">
      <c r="A352" s="51" t="s">
        <v>3505</v>
      </c>
      <c r="B352" s="50"/>
      <c r="C352" s="262" t="s">
        <v>5283</v>
      </c>
      <c r="D352" s="41">
        <v>2436</v>
      </c>
      <c r="E352" s="40" t="s">
        <v>5457</v>
      </c>
      <c r="F352" s="42" t="s">
        <v>5296</v>
      </c>
      <c r="G352" s="290" t="s">
        <v>5476</v>
      </c>
      <c r="H352" s="63">
        <v>7.69</v>
      </c>
      <c r="I352" s="61">
        <v>7.69</v>
      </c>
      <c r="J352" s="61">
        <v>2.93</v>
      </c>
      <c r="K352" s="291">
        <v>2.93</v>
      </c>
      <c r="M352" s="61">
        <v>9.1999999999999993</v>
      </c>
      <c r="N352" s="61">
        <v>9.1999999999999993</v>
      </c>
      <c r="O352" s="61">
        <v>3.51</v>
      </c>
      <c r="P352" s="291">
        <v>3.51</v>
      </c>
    </row>
    <row r="353" spans="1:16" ht="24" x14ac:dyDescent="0.3">
      <c r="A353" s="51" t="s">
        <v>3506</v>
      </c>
      <c r="B353" s="50"/>
      <c r="C353" s="262" t="s">
        <v>123</v>
      </c>
      <c r="D353" s="41">
        <v>261602</v>
      </c>
      <c r="E353" s="40" t="s">
        <v>181</v>
      </c>
      <c r="F353" s="42" t="s">
        <v>5362</v>
      </c>
      <c r="G353" s="290" t="s">
        <v>5477</v>
      </c>
      <c r="H353" s="63">
        <v>20.34</v>
      </c>
      <c r="I353" s="61">
        <v>22.03</v>
      </c>
      <c r="J353" s="61">
        <v>15.86</v>
      </c>
      <c r="K353" s="291">
        <v>17.18</v>
      </c>
      <c r="M353" s="61">
        <v>24.33</v>
      </c>
      <c r="N353" s="61">
        <v>26.35</v>
      </c>
      <c r="O353" s="61">
        <v>18.98</v>
      </c>
      <c r="P353" s="291">
        <v>20.55</v>
      </c>
    </row>
    <row r="354" spans="1:16" x14ac:dyDescent="0.3">
      <c r="A354" s="51" t="s">
        <v>3507</v>
      </c>
      <c r="B354" s="50"/>
      <c r="C354" s="263" t="s">
        <v>5289</v>
      </c>
      <c r="D354" s="252"/>
      <c r="E354" s="252"/>
      <c r="F354" s="252"/>
      <c r="G354" s="252"/>
      <c r="H354" s="299"/>
      <c r="I354" s="253"/>
      <c r="J354" s="304">
        <v>302.35000000000002</v>
      </c>
      <c r="K354" s="303">
        <v>303.67</v>
      </c>
      <c r="M354" s="292"/>
      <c r="N354" s="293"/>
      <c r="O354" s="304">
        <v>361.63</v>
      </c>
      <c r="P354" s="303">
        <v>363.2</v>
      </c>
    </row>
    <row r="355" spans="1:16" x14ac:dyDescent="0.25">
      <c r="A355" s="51" t="s">
        <v>3508</v>
      </c>
      <c r="B355" s="38"/>
      <c r="C355" s="264"/>
      <c r="D355" s="38"/>
      <c r="E355" s="38"/>
      <c r="F355" s="38"/>
      <c r="G355" s="38"/>
      <c r="H355" s="258"/>
      <c r="I355" s="38"/>
      <c r="J355" s="258"/>
      <c r="K355" s="38"/>
    </row>
    <row r="356" spans="1:16" x14ac:dyDescent="0.3">
      <c r="A356" s="51" t="s">
        <v>3509</v>
      </c>
      <c r="B356" s="241">
        <v>85</v>
      </c>
      <c r="C356" s="259" t="s">
        <v>5276</v>
      </c>
      <c r="D356" s="242" t="s">
        <v>93</v>
      </c>
      <c r="E356" s="243" t="s">
        <v>95</v>
      </c>
      <c r="F356" s="244" t="s">
        <v>5277</v>
      </c>
      <c r="G356" s="244" t="s">
        <v>5278</v>
      </c>
      <c r="H356" s="294" t="s">
        <v>5279</v>
      </c>
      <c r="I356" s="245"/>
      <c r="J356" s="294" t="s">
        <v>5280</v>
      </c>
      <c r="K356" s="246"/>
      <c r="M356" s="58"/>
      <c r="N356" s="293"/>
      <c r="O356" s="58"/>
      <c r="P356" s="292"/>
    </row>
    <row r="357" spans="1:16" x14ac:dyDescent="0.3">
      <c r="A357" s="51" t="s">
        <v>3510</v>
      </c>
      <c r="B357" s="247"/>
      <c r="C357" s="260"/>
      <c r="D357" s="248"/>
      <c r="E357" s="249"/>
      <c r="F357" s="250"/>
      <c r="G357" s="250"/>
      <c r="H357" s="295" t="s">
        <v>5281</v>
      </c>
      <c r="I357" s="228" t="s">
        <v>5282</v>
      </c>
      <c r="J357" s="295" t="s">
        <v>5281</v>
      </c>
      <c r="K357" s="229" t="s">
        <v>5282</v>
      </c>
      <c r="M357" s="55"/>
      <c r="N357" s="55"/>
      <c r="O357" s="55"/>
      <c r="P357" s="58"/>
    </row>
    <row r="358" spans="1:16" x14ac:dyDescent="0.3">
      <c r="A358" s="51" t="s">
        <v>3511</v>
      </c>
      <c r="B358" s="251"/>
      <c r="C358" s="261" t="s">
        <v>274</v>
      </c>
      <c r="D358" s="39" t="s">
        <v>2619</v>
      </c>
      <c r="E358" s="234" t="s">
        <v>2620</v>
      </c>
      <c r="F358" s="231" t="s">
        <v>138</v>
      </c>
      <c r="G358" s="235"/>
      <c r="H358" s="301"/>
      <c r="I358" s="235"/>
      <c r="J358" s="307">
        <v>306.2</v>
      </c>
      <c r="K358" s="306">
        <v>311.94</v>
      </c>
      <c r="M358" s="55"/>
      <c r="N358" s="55"/>
      <c r="O358" s="307">
        <v>366.23</v>
      </c>
      <c r="P358" s="306">
        <v>373.1</v>
      </c>
    </row>
    <row r="359" spans="1:16" x14ac:dyDescent="0.3">
      <c r="A359" s="51" t="s">
        <v>3512</v>
      </c>
      <c r="B359" s="50"/>
      <c r="C359" s="262" t="s">
        <v>5283</v>
      </c>
      <c r="D359" s="233">
        <v>25</v>
      </c>
      <c r="E359" s="40" t="s">
        <v>5433</v>
      </c>
      <c r="F359" s="42" t="s">
        <v>49</v>
      </c>
      <c r="G359" s="290" t="s">
        <v>5445</v>
      </c>
      <c r="H359" s="63">
        <v>16.11</v>
      </c>
      <c r="I359" s="61">
        <v>18.64</v>
      </c>
      <c r="J359" s="61">
        <v>17.72</v>
      </c>
      <c r="K359" s="291">
        <v>20.5</v>
      </c>
      <c r="M359" s="61">
        <v>19.27</v>
      </c>
      <c r="N359" s="61">
        <v>22.3</v>
      </c>
      <c r="O359" s="61">
        <v>21.2</v>
      </c>
      <c r="P359" s="291">
        <v>24.53</v>
      </c>
    </row>
    <row r="360" spans="1:16" x14ac:dyDescent="0.3">
      <c r="A360" s="51" t="s">
        <v>3513</v>
      </c>
      <c r="B360" s="50"/>
      <c r="C360" s="262" t="s">
        <v>5283</v>
      </c>
      <c r="D360" s="233">
        <v>8</v>
      </c>
      <c r="E360" s="40" t="s">
        <v>5317</v>
      </c>
      <c r="F360" s="42" t="s">
        <v>49</v>
      </c>
      <c r="G360" s="290" t="s">
        <v>5445</v>
      </c>
      <c r="H360" s="63">
        <v>10.88</v>
      </c>
      <c r="I360" s="61">
        <v>12.59</v>
      </c>
      <c r="J360" s="61">
        <v>11.97</v>
      </c>
      <c r="K360" s="291">
        <v>13.85</v>
      </c>
      <c r="M360" s="61">
        <v>13.02</v>
      </c>
      <c r="N360" s="61">
        <v>15.06</v>
      </c>
      <c r="O360" s="61">
        <v>14.32</v>
      </c>
      <c r="P360" s="291">
        <v>16.57</v>
      </c>
    </row>
    <row r="361" spans="1:16" x14ac:dyDescent="0.3">
      <c r="A361" s="51" t="s">
        <v>3514</v>
      </c>
      <c r="B361" s="50"/>
      <c r="C361" s="263" t="s">
        <v>5288</v>
      </c>
      <c r="D361" s="252"/>
      <c r="E361" s="252"/>
      <c r="F361" s="252"/>
      <c r="G361" s="252"/>
      <c r="H361" s="299"/>
      <c r="I361" s="253"/>
      <c r="J361" s="304">
        <v>29.69</v>
      </c>
      <c r="K361" s="303">
        <v>34.36</v>
      </c>
      <c r="M361" s="292"/>
      <c r="N361" s="293"/>
      <c r="O361" s="304">
        <v>35.520000000000003</v>
      </c>
      <c r="P361" s="303">
        <v>41.1</v>
      </c>
    </row>
    <row r="362" spans="1:16" x14ac:dyDescent="0.3">
      <c r="A362" s="51" t="s">
        <v>3515</v>
      </c>
      <c r="B362" s="50"/>
      <c r="C362" s="262" t="s">
        <v>5283</v>
      </c>
      <c r="D362" s="41">
        <v>2376</v>
      </c>
      <c r="E362" s="40" t="s">
        <v>5442</v>
      </c>
      <c r="F362" s="42" t="s">
        <v>5296</v>
      </c>
      <c r="G362" s="290" t="s">
        <v>5466</v>
      </c>
      <c r="H362" s="63">
        <v>9.1300000000000008</v>
      </c>
      <c r="I362" s="61">
        <v>9.1300000000000008</v>
      </c>
      <c r="J362" s="61">
        <v>71.069999999999993</v>
      </c>
      <c r="K362" s="291">
        <v>71.069999999999993</v>
      </c>
      <c r="M362" s="61">
        <v>10.93</v>
      </c>
      <c r="N362" s="61">
        <v>10.93</v>
      </c>
      <c r="O362" s="61">
        <v>85.01</v>
      </c>
      <c r="P362" s="291">
        <v>85.01</v>
      </c>
    </row>
    <row r="363" spans="1:16" x14ac:dyDescent="0.3">
      <c r="A363" s="51" t="s">
        <v>3516</v>
      </c>
      <c r="B363" s="50"/>
      <c r="C363" s="262" t="s">
        <v>5283</v>
      </c>
      <c r="D363" s="41">
        <v>2504</v>
      </c>
      <c r="E363" s="40" t="s">
        <v>5444</v>
      </c>
      <c r="F363" s="42" t="s">
        <v>5296</v>
      </c>
      <c r="G363" s="290" t="s">
        <v>5467</v>
      </c>
      <c r="H363" s="63">
        <v>8.73</v>
      </c>
      <c r="I363" s="61">
        <v>8.73</v>
      </c>
      <c r="J363" s="61">
        <v>40.46</v>
      </c>
      <c r="K363" s="291">
        <v>40.46</v>
      </c>
      <c r="M363" s="61">
        <v>10.45</v>
      </c>
      <c r="N363" s="61">
        <v>10.45</v>
      </c>
      <c r="O363" s="61">
        <v>48.4</v>
      </c>
      <c r="P363" s="291">
        <v>48.4</v>
      </c>
    </row>
    <row r="364" spans="1:16" x14ac:dyDescent="0.3">
      <c r="A364" s="51" t="s">
        <v>3517</v>
      </c>
      <c r="B364" s="50"/>
      <c r="C364" s="262" t="s">
        <v>5283</v>
      </c>
      <c r="D364" s="41">
        <v>2377</v>
      </c>
      <c r="E364" s="40" t="s">
        <v>5468</v>
      </c>
      <c r="F364" s="42" t="s">
        <v>5296</v>
      </c>
      <c r="G364" s="290" t="s">
        <v>5469</v>
      </c>
      <c r="H364" s="63">
        <v>11.18</v>
      </c>
      <c r="I364" s="61">
        <v>11.18</v>
      </c>
      <c r="J364" s="61">
        <v>70.95</v>
      </c>
      <c r="K364" s="291">
        <v>70.95</v>
      </c>
      <c r="M364" s="61">
        <v>13.38</v>
      </c>
      <c r="N364" s="61">
        <v>13.38</v>
      </c>
      <c r="O364" s="61">
        <v>84.86</v>
      </c>
      <c r="P364" s="291">
        <v>84.86</v>
      </c>
    </row>
    <row r="365" spans="1:16" x14ac:dyDescent="0.3">
      <c r="A365" s="51" t="s">
        <v>3518</v>
      </c>
      <c r="B365" s="50"/>
      <c r="C365" s="262" t="s">
        <v>5283</v>
      </c>
      <c r="D365" s="41">
        <v>2417</v>
      </c>
      <c r="E365" s="40" t="s">
        <v>5446</v>
      </c>
      <c r="F365" s="42" t="s">
        <v>5296</v>
      </c>
      <c r="G365" s="290" t="s">
        <v>5447</v>
      </c>
      <c r="H365" s="63">
        <v>27.22</v>
      </c>
      <c r="I365" s="61">
        <v>27.22</v>
      </c>
      <c r="J365" s="61">
        <v>5.56</v>
      </c>
      <c r="K365" s="291">
        <v>5.56</v>
      </c>
      <c r="M365" s="61">
        <v>32.56</v>
      </c>
      <c r="N365" s="61">
        <v>32.56</v>
      </c>
      <c r="O365" s="61">
        <v>6.65</v>
      </c>
      <c r="P365" s="291">
        <v>6.65</v>
      </c>
    </row>
    <row r="366" spans="1:16" x14ac:dyDescent="0.3">
      <c r="A366" s="51" t="s">
        <v>3519</v>
      </c>
      <c r="B366" s="50"/>
      <c r="C366" s="262" t="s">
        <v>5283</v>
      </c>
      <c r="D366" s="41">
        <v>2246</v>
      </c>
      <c r="E366" s="40" t="s">
        <v>5448</v>
      </c>
      <c r="F366" s="42" t="s">
        <v>5296</v>
      </c>
      <c r="G366" s="290" t="s">
        <v>5449</v>
      </c>
      <c r="H366" s="63">
        <v>22.9</v>
      </c>
      <c r="I366" s="61">
        <v>22.9</v>
      </c>
      <c r="J366" s="61">
        <v>2.62</v>
      </c>
      <c r="K366" s="291">
        <v>2.62</v>
      </c>
      <c r="M366" s="61">
        <v>27.39</v>
      </c>
      <c r="N366" s="61">
        <v>27.39</v>
      </c>
      <c r="O366" s="61">
        <v>3.14</v>
      </c>
      <c r="P366" s="291">
        <v>3.14</v>
      </c>
    </row>
    <row r="367" spans="1:16" x14ac:dyDescent="0.3">
      <c r="A367" s="51" t="s">
        <v>3520</v>
      </c>
      <c r="B367" s="50"/>
      <c r="C367" s="262" t="s">
        <v>5283</v>
      </c>
      <c r="D367" s="41">
        <v>1672</v>
      </c>
      <c r="E367" s="40" t="s">
        <v>5450</v>
      </c>
      <c r="F367" s="42" t="s">
        <v>5315</v>
      </c>
      <c r="G367" s="290" t="s">
        <v>5472</v>
      </c>
      <c r="H367" s="63">
        <v>2.19</v>
      </c>
      <c r="I367" s="61">
        <v>2.19</v>
      </c>
      <c r="J367" s="61">
        <v>0.56000000000000005</v>
      </c>
      <c r="K367" s="291">
        <v>0.56000000000000005</v>
      </c>
      <c r="M367" s="61">
        <v>2.63</v>
      </c>
      <c r="N367" s="61">
        <v>2.63</v>
      </c>
      <c r="O367" s="61">
        <v>0.67</v>
      </c>
      <c r="P367" s="291">
        <v>0.67</v>
      </c>
    </row>
    <row r="368" spans="1:16" x14ac:dyDescent="0.3">
      <c r="A368" s="51" t="s">
        <v>3521</v>
      </c>
      <c r="B368" s="50"/>
      <c r="C368" s="262" t="s">
        <v>5283</v>
      </c>
      <c r="D368" s="41">
        <v>1264</v>
      </c>
      <c r="E368" s="40" t="s">
        <v>5452</v>
      </c>
      <c r="F368" s="42" t="s">
        <v>5315</v>
      </c>
      <c r="G368" s="290" t="s">
        <v>5473</v>
      </c>
      <c r="H368" s="63">
        <v>13.03</v>
      </c>
      <c r="I368" s="61">
        <v>13.03</v>
      </c>
      <c r="J368" s="61">
        <v>0.66</v>
      </c>
      <c r="K368" s="291">
        <v>0.66</v>
      </c>
      <c r="M368" s="61">
        <v>15.59</v>
      </c>
      <c r="N368" s="61">
        <v>15.59</v>
      </c>
      <c r="O368" s="61">
        <v>0.8</v>
      </c>
      <c r="P368" s="291">
        <v>0.8</v>
      </c>
    </row>
    <row r="369" spans="1:16" x14ac:dyDescent="0.3">
      <c r="A369" s="51" t="s">
        <v>3522</v>
      </c>
      <c r="B369" s="50"/>
      <c r="C369" s="262" t="s">
        <v>5283</v>
      </c>
      <c r="D369" s="41">
        <v>1334</v>
      </c>
      <c r="E369" s="40" t="s">
        <v>5453</v>
      </c>
      <c r="F369" s="42" t="s">
        <v>5315</v>
      </c>
      <c r="G369" s="290" t="s">
        <v>5478</v>
      </c>
      <c r="H369" s="63">
        <v>9.89</v>
      </c>
      <c r="I369" s="61">
        <v>9.89</v>
      </c>
      <c r="J369" s="61">
        <v>2.2999999999999998</v>
      </c>
      <c r="K369" s="291">
        <v>2.2999999999999998</v>
      </c>
      <c r="M369" s="61">
        <v>11.84</v>
      </c>
      <c r="N369" s="61">
        <v>11.84</v>
      </c>
      <c r="O369" s="61">
        <v>2.76</v>
      </c>
      <c r="P369" s="291">
        <v>2.76</v>
      </c>
    </row>
    <row r="370" spans="1:16" x14ac:dyDescent="0.3">
      <c r="A370" s="51" t="s">
        <v>3523</v>
      </c>
      <c r="B370" s="50"/>
      <c r="C370" s="262" t="s">
        <v>5283</v>
      </c>
      <c r="D370" s="41">
        <v>2908</v>
      </c>
      <c r="E370" s="40" t="s">
        <v>5314</v>
      </c>
      <c r="F370" s="42" t="s">
        <v>5315</v>
      </c>
      <c r="G370" s="290" t="s">
        <v>5298</v>
      </c>
      <c r="H370" s="63">
        <v>62.33</v>
      </c>
      <c r="I370" s="61">
        <v>62.33</v>
      </c>
      <c r="J370" s="61">
        <v>62.33</v>
      </c>
      <c r="K370" s="291">
        <v>62.33</v>
      </c>
      <c r="M370" s="61">
        <v>74.56</v>
      </c>
      <c r="N370" s="61">
        <v>74.56</v>
      </c>
      <c r="O370" s="61">
        <v>74.56</v>
      </c>
      <c r="P370" s="291">
        <v>74.56</v>
      </c>
    </row>
    <row r="371" spans="1:16" x14ac:dyDescent="0.3">
      <c r="A371" s="51" t="s">
        <v>3524</v>
      </c>
      <c r="B371" s="50"/>
      <c r="C371" s="262" t="s">
        <v>5283</v>
      </c>
      <c r="D371" s="41">
        <v>2150</v>
      </c>
      <c r="E371" s="40" t="s">
        <v>5461</v>
      </c>
      <c r="F371" s="42" t="s">
        <v>5296</v>
      </c>
      <c r="G371" s="290" t="s">
        <v>5479</v>
      </c>
      <c r="H371" s="63">
        <v>7.92</v>
      </c>
      <c r="I371" s="61">
        <v>7.92</v>
      </c>
      <c r="J371" s="61">
        <v>2.68</v>
      </c>
      <c r="K371" s="291">
        <v>2.68</v>
      </c>
      <c r="M371" s="61">
        <v>9.48</v>
      </c>
      <c r="N371" s="61">
        <v>9.48</v>
      </c>
      <c r="O371" s="61">
        <v>3.21</v>
      </c>
      <c r="P371" s="291">
        <v>3.21</v>
      </c>
    </row>
    <row r="372" spans="1:16" x14ac:dyDescent="0.25">
      <c r="A372" s="51" t="s">
        <v>3525</v>
      </c>
      <c r="B372" s="38"/>
      <c r="C372" s="262" t="s">
        <v>5283</v>
      </c>
      <c r="D372" s="41">
        <v>2719</v>
      </c>
      <c r="E372" s="40" t="s">
        <v>5455</v>
      </c>
      <c r="F372" s="42" t="s">
        <v>5296</v>
      </c>
      <c r="G372" s="290" t="s">
        <v>5480</v>
      </c>
      <c r="H372" s="63">
        <v>8.25</v>
      </c>
      <c r="I372" s="61">
        <v>8.25</v>
      </c>
      <c r="J372" s="61">
        <v>2.85</v>
      </c>
      <c r="K372" s="291">
        <v>2.85</v>
      </c>
      <c r="M372" s="61">
        <v>9.8699999999999992</v>
      </c>
      <c r="N372" s="61">
        <v>9.8699999999999992</v>
      </c>
      <c r="O372" s="61">
        <v>3.42</v>
      </c>
      <c r="P372" s="291">
        <v>3.42</v>
      </c>
    </row>
    <row r="373" spans="1:16" x14ac:dyDescent="0.25">
      <c r="A373" s="51" t="s">
        <v>3526</v>
      </c>
      <c r="B373" s="38"/>
      <c r="C373" s="262" t="s">
        <v>5283</v>
      </c>
      <c r="D373" s="41">
        <v>2436</v>
      </c>
      <c r="E373" s="40" t="s">
        <v>5457</v>
      </c>
      <c r="F373" s="42" t="s">
        <v>5296</v>
      </c>
      <c r="G373" s="290" t="s">
        <v>5481</v>
      </c>
      <c r="H373" s="63">
        <v>7.69</v>
      </c>
      <c r="I373" s="61">
        <v>7.69</v>
      </c>
      <c r="J373" s="61">
        <v>1.38</v>
      </c>
      <c r="K373" s="291">
        <v>1.38</v>
      </c>
      <c r="M373" s="61">
        <v>9.1999999999999993</v>
      </c>
      <c r="N373" s="61">
        <v>9.1999999999999993</v>
      </c>
      <c r="O373" s="61">
        <v>1.66</v>
      </c>
      <c r="P373" s="291">
        <v>1.66</v>
      </c>
    </row>
    <row r="374" spans="1:16" ht="24" x14ac:dyDescent="0.3">
      <c r="A374" s="51" t="s">
        <v>3527</v>
      </c>
      <c r="B374" s="48"/>
      <c r="C374" s="262" t="s">
        <v>123</v>
      </c>
      <c r="D374" s="41">
        <v>261602</v>
      </c>
      <c r="E374" s="40" t="s">
        <v>181</v>
      </c>
      <c r="F374" s="42" t="s">
        <v>5362</v>
      </c>
      <c r="G374" s="290" t="s">
        <v>5372</v>
      </c>
      <c r="H374" s="63">
        <v>20.34</v>
      </c>
      <c r="I374" s="61">
        <v>22.03</v>
      </c>
      <c r="J374" s="61">
        <v>13.01</v>
      </c>
      <c r="K374" s="291">
        <v>14.09</v>
      </c>
      <c r="M374" s="61">
        <v>24.33</v>
      </c>
      <c r="N374" s="61">
        <v>26.35</v>
      </c>
      <c r="O374" s="61">
        <v>15.57</v>
      </c>
      <c r="P374" s="291">
        <v>16.86</v>
      </c>
    </row>
    <row r="375" spans="1:16" x14ac:dyDescent="0.25">
      <c r="A375" s="51" t="s">
        <v>3528</v>
      </c>
      <c r="B375" s="38"/>
      <c r="C375" s="263" t="s">
        <v>5289</v>
      </c>
      <c r="D375" s="252"/>
      <c r="E375" s="252"/>
      <c r="F375" s="252"/>
      <c r="G375" s="252"/>
      <c r="H375" s="299"/>
      <c r="I375" s="253"/>
      <c r="J375" s="304">
        <v>276.5</v>
      </c>
      <c r="K375" s="303">
        <v>277.58</v>
      </c>
      <c r="M375" s="292"/>
      <c r="N375" s="293"/>
      <c r="O375" s="304">
        <v>330.71</v>
      </c>
      <c r="P375" s="303">
        <v>332</v>
      </c>
    </row>
    <row r="376" spans="1:16" x14ac:dyDescent="0.25">
      <c r="A376" s="51" t="s">
        <v>3529</v>
      </c>
      <c r="B376" s="38"/>
      <c r="C376" s="264"/>
      <c r="D376" s="38"/>
      <c r="E376" s="38"/>
      <c r="F376" s="38"/>
      <c r="G376" s="38"/>
      <c r="H376" s="258"/>
      <c r="I376" s="38"/>
      <c r="J376" s="258"/>
      <c r="K376" s="38"/>
    </row>
    <row r="377" spans="1:16" x14ac:dyDescent="0.3">
      <c r="A377" s="51" t="s">
        <v>3530</v>
      </c>
      <c r="B377" s="241">
        <v>86</v>
      </c>
      <c r="C377" s="259" t="s">
        <v>5276</v>
      </c>
      <c r="D377" s="242" t="s">
        <v>93</v>
      </c>
      <c r="E377" s="243" t="s">
        <v>95</v>
      </c>
      <c r="F377" s="244" t="s">
        <v>5277</v>
      </c>
      <c r="G377" s="244" t="s">
        <v>5278</v>
      </c>
      <c r="H377" s="294" t="s">
        <v>5279</v>
      </c>
      <c r="I377" s="245"/>
      <c r="J377" s="294" t="s">
        <v>5280</v>
      </c>
      <c r="K377" s="246"/>
      <c r="M377" s="58"/>
      <c r="N377" s="293"/>
      <c r="O377" s="58"/>
      <c r="P377" s="292"/>
    </row>
    <row r="378" spans="1:16" x14ac:dyDescent="0.3">
      <c r="A378" s="51" t="s">
        <v>3531</v>
      </c>
      <c r="B378" s="247"/>
      <c r="C378" s="260"/>
      <c r="D378" s="248"/>
      <c r="E378" s="249"/>
      <c r="F378" s="250"/>
      <c r="G378" s="250"/>
      <c r="H378" s="295" t="s">
        <v>5281</v>
      </c>
      <c r="I378" s="228" t="s">
        <v>5282</v>
      </c>
      <c r="J378" s="295" t="s">
        <v>5281</v>
      </c>
      <c r="K378" s="229" t="s">
        <v>5282</v>
      </c>
      <c r="M378" s="55"/>
      <c r="N378" s="55"/>
      <c r="O378" s="55"/>
      <c r="P378" s="58"/>
    </row>
    <row r="379" spans="1:16" ht="24" x14ac:dyDescent="0.3">
      <c r="A379" s="51" t="s">
        <v>3532</v>
      </c>
      <c r="B379" s="251"/>
      <c r="C379" s="261" t="s">
        <v>274</v>
      </c>
      <c r="D379" s="39" t="s">
        <v>2576</v>
      </c>
      <c r="E379" s="230" t="s">
        <v>5761</v>
      </c>
      <c r="F379" s="231" t="s">
        <v>120</v>
      </c>
      <c r="G379" s="235"/>
      <c r="H379" s="301"/>
      <c r="I379" s="235"/>
      <c r="J379" s="307">
        <v>48435.27</v>
      </c>
      <c r="K379" s="306">
        <v>48435.27</v>
      </c>
      <c r="M379" s="55"/>
      <c r="N379" s="55"/>
      <c r="O379" s="307">
        <v>57930</v>
      </c>
      <c r="P379" s="306">
        <v>57930</v>
      </c>
    </row>
    <row r="380" spans="1:16" x14ac:dyDescent="0.3">
      <c r="A380" s="51" t="s">
        <v>3533</v>
      </c>
      <c r="B380" s="50"/>
      <c r="C380" s="263" t="s">
        <v>5288</v>
      </c>
      <c r="D380" s="252"/>
      <c r="E380" s="252"/>
      <c r="F380" s="252"/>
      <c r="G380" s="252"/>
      <c r="H380" s="299"/>
      <c r="I380" s="253"/>
      <c r="J380" s="304">
        <v>0</v>
      </c>
      <c r="K380" s="303">
        <v>0</v>
      </c>
      <c r="M380" s="292"/>
      <c r="N380" s="293"/>
      <c r="O380" s="304">
        <v>0</v>
      </c>
      <c r="P380" s="303">
        <v>0</v>
      </c>
    </row>
    <row r="381" spans="1:16" ht="36" x14ac:dyDescent="0.3">
      <c r="A381" s="51" t="s">
        <v>3534</v>
      </c>
      <c r="B381" s="50"/>
      <c r="C381" s="262" t="s">
        <v>5358</v>
      </c>
      <c r="D381" s="43" t="s">
        <v>5482</v>
      </c>
      <c r="E381" s="54" t="s">
        <v>5762</v>
      </c>
      <c r="F381" s="42" t="s">
        <v>120</v>
      </c>
      <c r="G381" s="290" t="s">
        <v>5298</v>
      </c>
      <c r="H381" s="63">
        <v>48435.27</v>
      </c>
      <c r="I381" s="61">
        <v>48435.27</v>
      </c>
      <c r="J381" s="61">
        <v>48435.27</v>
      </c>
      <c r="K381" s="291">
        <v>48435.27</v>
      </c>
      <c r="M381" s="61">
        <v>57930</v>
      </c>
      <c r="N381" s="61">
        <v>57930</v>
      </c>
      <c r="O381" s="61">
        <v>57930</v>
      </c>
      <c r="P381" s="291">
        <v>57930</v>
      </c>
    </row>
    <row r="382" spans="1:16" x14ac:dyDescent="0.3">
      <c r="A382" s="51" t="s">
        <v>3535</v>
      </c>
      <c r="B382" s="50"/>
      <c r="C382" s="263" t="s">
        <v>5289</v>
      </c>
      <c r="D382" s="252"/>
      <c r="E382" s="252"/>
      <c r="F382" s="252"/>
      <c r="G382" s="252"/>
      <c r="H382" s="299"/>
      <c r="I382" s="253"/>
      <c r="J382" s="304">
        <v>48435.27</v>
      </c>
      <c r="K382" s="303">
        <v>48435.27</v>
      </c>
      <c r="M382" s="292"/>
      <c r="N382" s="293"/>
      <c r="O382" s="304">
        <v>57930</v>
      </c>
      <c r="P382" s="303">
        <v>57930</v>
      </c>
    </row>
    <row r="383" spans="1:16" x14ac:dyDescent="0.25">
      <c r="A383" s="51" t="s">
        <v>3536</v>
      </c>
      <c r="B383" s="38"/>
      <c r="C383" s="264"/>
      <c r="D383" s="38"/>
      <c r="E383" s="38"/>
      <c r="F383" s="38"/>
      <c r="G383" s="38"/>
      <c r="H383" s="258"/>
      <c r="I383" s="38"/>
      <c r="J383" s="258"/>
      <c r="K383" s="38"/>
    </row>
    <row r="384" spans="1:16" x14ac:dyDescent="0.3">
      <c r="A384" s="51" t="s">
        <v>3537</v>
      </c>
      <c r="B384" s="241">
        <v>87</v>
      </c>
      <c r="C384" s="259" t="s">
        <v>5276</v>
      </c>
      <c r="D384" s="242" t="s">
        <v>93</v>
      </c>
      <c r="E384" s="243" t="s">
        <v>95</v>
      </c>
      <c r="F384" s="244" t="s">
        <v>5277</v>
      </c>
      <c r="G384" s="244" t="s">
        <v>5278</v>
      </c>
      <c r="H384" s="294" t="s">
        <v>5279</v>
      </c>
      <c r="I384" s="245"/>
      <c r="J384" s="294" t="s">
        <v>5280</v>
      </c>
      <c r="K384" s="246"/>
      <c r="M384" s="58"/>
      <c r="N384" s="293"/>
      <c r="O384" s="58"/>
      <c r="P384" s="292"/>
    </row>
    <row r="385" spans="1:16" x14ac:dyDescent="0.3">
      <c r="A385" s="51" t="s">
        <v>3538</v>
      </c>
      <c r="B385" s="247"/>
      <c r="C385" s="260"/>
      <c r="D385" s="248"/>
      <c r="E385" s="249"/>
      <c r="F385" s="250"/>
      <c r="G385" s="250"/>
      <c r="H385" s="295" t="s">
        <v>5281</v>
      </c>
      <c r="I385" s="228" t="s">
        <v>5282</v>
      </c>
      <c r="J385" s="295" t="s">
        <v>5281</v>
      </c>
      <c r="K385" s="229" t="s">
        <v>5282</v>
      </c>
      <c r="M385" s="55"/>
      <c r="N385" s="55"/>
      <c r="O385" s="55"/>
      <c r="P385" s="58"/>
    </row>
    <row r="386" spans="1:16" ht="24" x14ac:dyDescent="0.3">
      <c r="A386" s="51" t="s">
        <v>3539</v>
      </c>
      <c r="B386" s="251"/>
      <c r="C386" s="261" t="s">
        <v>274</v>
      </c>
      <c r="D386" s="39" t="s">
        <v>1663</v>
      </c>
      <c r="E386" s="230" t="s">
        <v>5763</v>
      </c>
      <c r="F386" s="231" t="s">
        <v>120</v>
      </c>
      <c r="G386" s="235"/>
      <c r="H386" s="301"/>
      <c r="I386" s="235"/>
      <c r="J386" s="307">
        <v>225.8</v>
      </c>
      <c r="K386" s="306">
        <v>230.68</v>
      </c>
      <c r="M386" s="55"/>
      <c r="N386" s="55"/>
      <c r="O386" s="307">
        <v>270.07</v>
      </c>
      <c r="P386" s="306">
        <v>275.91000000000003</v>
      </c>
    </row>
    <row r="387" spans="1:16" x14ac:dyDescent="0.3">
      <c r="A387" s="51" t="s">
        <v>3540</v>
      </c>
      <c r="B387" s="50"/>
      <c r="C387" s="262" t="s">
        <v>5283</v>
      </c>
      <c r="D387" s="233">
        <v>8</v>
      </c>
      <c r="E387" s="40" t="s">
        <v>5317</v>
      </c>
      <c r="F387" s="42" t="s">
        <v>49</v>
      </c>
      <c r="G387" s="290" t="s">
        <v>5483</v>
      </c>
      <c r="H387" s="63">
        <v>10.88</v>
      </c>
      <c r="I387" s="61">
        <v>12.59</v>
      </c>
      <c r="J387" s="61">
        <v>12.51</v>
      </c>
      <c r="K387" s="291">
        <v>14.48</v>
      </c>
      <c r="M387" s="61">
        <v>13.02</v>
      </c>
      <c r="N387" s="61">
        <v>15.06</v>
      </c>
      <c r="O387" s="61">
        <v>14.97</v>
      </c>
      <c r="P387" s="291">
        <v>17.32</v>
      </c>
    </row>
    <row r="388" spans="1:16" x14ac:dyDescent="0.3">
      <c r="A388" s="51" t="s">
        <v>3541</v>
      </c>
      <c r="B388" s="50"/>
      <c r="C388" s="262" t="s">
        <v>5283</v>
      </c>
      <c r="D388" s="233">
        <v>11</v>
      </c>
      <c r="E388" s="40" t="s">
        <v>5320</v>
      </c>
      <c r="F388" s="42" t="s">
        <v>49</v>
      </c>
      <c r="G388" s="290" t="s">
        <v>5483</v>
      </c>
      <c r="H388" s="63">
        <v>16.11</v>
      </c>
      <c r="I388" s="61">
        <v>18.64</v>
      </c>
      <c r="J388" s="61">
        <v>18.52</v>
      </c>
      <c r="K388" s="291">
        <v>21.44</v>
      </c>
      <c r="M388" s="61">
        <v>19.27</v>
      </c>
      <c r="N388" s="61">
        <v>22.3</v>
      </c>
      <c r="O388" s="61">
        <v>22.16</v>
      </c>
      <c r="P388" s="291">
        <v>25.65</v>
      </c>
    </row>
    <row r="389" spans="1:16" x14ac:dyDescent="0.3">
      <c r="A389" s="51" t="s">
        <v>3542</v>
      </c>
      <c r="B389" s="50"/>
      <c r="C389" s="263" t="s">
        <v>5288</v>
      </c>
      <c r="D389" s="252"/>
      <c r="E389" s="252"/>
      <c r="F389" s="252"/>
      <c r="G389" s="252"/>
      <c r="H389" s="299"/>
      <c r="I389" s="253"/>
      <c r="J389" s="304">
        <v>31.04</v>
      </c>
      <c r="K389" s="303">
        <v>35.92</v>
      </c>
      <c r="M389" s="292"/>
      <c r="N389" s="293"/>
      <c r="O389" s="304">
        <v>37.130000000000003</v>
      </c>
      <c r="P389" s="303">
        <v>42.97</v>
      </c>
    </row>
    <row r="390" spans="1:16" x14ac:dyDescent="0.3">
      <c r="A390" s="51" t="s">
        <v>3543</v>
      </c>
      <c r="B390" s="50"/>
      <c r="C390" s="262" t="s">
        <v>5283</v>
      </c>
      <c r="D390" s="43" t="s">
        <v>5430</v>
      </c>
      <c r="E390" s="40" t="s">
        <v>5431</v>
      </c>
      <c r="F390" s="42" t="s">
        <v>5350</v>
      </c>
      <c r="G390" s="290" t="s">
        <v>5484</v>
      </c>
      <c r="H390" s="63">
        <v>0.37</v>
      </c>
      <c r="I390" s="61">
        <v>0.37</v>
      </c>
      <c r="J390" s="61">
        <v>1.06</v>
      </c>
      <c r="K390" s="291">
        <v>1.06</v>
      </c>
      <c r="M390" s="61">
        <v>0.45</v>
      </c>
      <c r="N390" s="61">
        <v>0.45</v>
      </c>
      <c r="O390" s="61">
        <v>1.27</v>
      </c>
      <c r="P390" s="291">
        <v>1.27</v>
      </c>
    </row>
    <row r="391" spans="1:16" x14ac:dyDescent="0.3">
      <c r="A391" s="51" t="s">
        <v>3544</v>
      </c>
      <c r="B391" s="50"/>
      <c r="C391" s="262" t="s">
        <v>5358</v>
      </c>
      <c r="D391" s="43" t="s">
        <v>5485</v>
      </c>
      <c r="E391" s="40" t="s">
        <v>5486</v>
      </c>
      <c r="F391" s="42" t="s">
        <v>120</v>
      </c>
      <c r="G391" s="290" t="s">
        <v>5298</v>
      </c>
      <c r="H391" s="63">
        <v>193.69</v>
      </c>
      <c r="I391" s="61">
        <v>193.69</v>
      </c>
      <c r="J391" s="61">
        <v>193.69</v>
      </c>
      <c r="K391" s="291">
        <v>193.69</v>
      </c>
      <c r="M391" s="61">
        <v>231.67</v>
      </c>
      <c r="N391" s="61">
        <v>231.67</v>
      </c>
      <c r="O391" s="61">
        <v>231.67</v>
      </c>
      <c r="P391" s="291">
        <v>231.67</v>
      </c>
    </row>
    <row r="392" spans="1:16" x14ac:dyDescent="0.3">
      <c r="A392" s="51" t="s">
        <v>3545</v>
      </c>
      <c r="B392" s="50"/>
      <c r="C392" s="263" t="s">
        <v>5289</v>
      </c>
      <c r="D392" s="252"/>
      <c r="E392" s="252"/>
      <c r="F392" s="252"/>
      <c r="G392" s="252"/>
      <c r="H392" s="299"/>
      <c r="I392" s="253"/>
      <c r="J392" s="304">
        <v>194.76</v>
      </c>
      <c r="K392" s="303">
        <v>194.76</v>
      </c>
      <c r="M392" s="292"/>
      <c r="N392" s="293"/>
      <c r="O392" s="304">
        <v>232.94</v>
      </c>
      <c r="P392" s="303">
        <v>232.94</v>
      </c>
    </row>
    <row r="393" spans="1:16" x14ac:dyDescent="0.25">
      <c r="A393" s="51" t="s">
        <v>3546</v>
      </c>
      <c r="B393" s="38"/>
      <c r="C393" s="264"/>
      <c r="D393" s="38"/>
      <c r="E393" s="38"/>
      <c r="F393" s="38"/>
      <c r="G393" s="38"/>
      <c r="H393" s="258"/>
      <c r="I393" s="38"/>
      <c r="J393" s="258"/>
      <c r="K393" s="38"/>
    </row>
    <row r="394" spans="1:16" x14ac:dyDescent="0.3">
      <c r="A394" s="51" t="s">
        <v>3547</v>
      </c>
      <c r="B394" s="241">
        <v>90</v>
      </c>
      <c r="C394" s="259" t="s">
        <v>5276</v>
      </c>
      <c r="D394" s="242" t="s">
        <v>93</v>
      </c>
      <c r="E394" s="243" t="s">
        <v>95</v>
      </c>
      <c r="F394" s="244" t="s">
        <v>5277</v>
      </c>
      <c r="G394" s="244" t="s">
        <v>5278</v>
      </c>
      <c r="H394" s="294" t="s">
        <v>5279</v>
      </c>
      <c r="I394" s="245"/>
      <c r="J394" s="294" t="s">
        <v>5280</v>
      </c>
      <c r="K394" s="246"/>
      <c r="M394" s="58"/>
      <c r="N394" s="293"/>
      <c r="O394" s="58"/>
      <c r="P394" s="292"/>
    </row>
    <row r="395" spans="1:16" x14ac:dyDescent="0.3">
      <c r="A395" s="51" t="s">
        <v>3548</v>
      </c>
      <c r="B395" s="247"/>
      <c r="C395" s="260"/>
      <c r="D395" s="248"/>
      <c r="E395" s="249"/>
      <c r="F395" s="250"/>
      <c r="G395" s="250"/>
      <c r="H395" s="295" t="s">
        <v>5281</v>
      </c>
      <c r="I395" s="228" t="s">
        <v>5282</v>
      </c>
      <c r="J395" s="295" t="s">
        <v>5281</v>
      </c>
      <c r="K395" s="229" t="s">
        <v>5282</v>
      </c>
      <c r="M395" s="55"/>
      <c r="N395" s="55"/>
      <c r="O395" s="55"/>
      <c r="P395" s="58"/>
    </row>
    <row r="396" spans="1:16" ht="24" x14ac:dyDescent="0.3">
      <c r="A396" s="51" t="s">
        <v>3549</v>
      </c>
      <c r="B396" s="251"/>
      <c r="C396" s="261" t="s">
        <v>274</v>
      </c>
      <c r="D396" s="39" t="s">
        <v>1470</v>
      </c>
      <c r="E396" s="230" t="s">
        <v>5764</v>
      </c>
      <c r="F396" s="231" t="s">
        <v>120</v>
      </c>
      <c r="G396" s="235"/>
      <c r="H396" s="301"/>
      <c r="I396" s="235"/>
      <c r="J396" s="307">
        <v>2509.7199999999998</v>
      </c>
      <c r="K396" s="306">
        <v>2543.63</v>
      </c>
      <c r="M396" s="55"/>
      <c r="N396" s="55"/>
      <c r="O396" s="307">
        <v>3001.7</v>
      </c>
      <c r="P396" s="306">
        <v>3042.26</v>
      </c>
    </row>
    <row r="397" spans="1:16" x14ac:dyDescent="0.3">
      <c r="A397" s="51" t="s">
        <v>3550</v>
      </c>
      <c r="B397" s="50"/>
      <c r="C397" s="262" t="s">
        <v>5283</v>
      </c>
      <c r="D397" s="233">
        <v>8</v>
      </c>
      <c r="E397" s="40" t="s">
        <v>5317</v>
      </c>
      <c r="F397" s="42" t="s">
        <v>49</v>
      </c>
      <c r="G397" s="290" t="s">
        <v>5360</v>
      </c>
      <c r="H397" s="63">
        <v>10.88</v>
      </c>
      <c r="I397" s="61">
        <v>12.59</v>
      </c>
      <c r="J397" s="61">
        <v>87.08</v>
      </c>
      <c r="K397" s="291">
        <v>100.73</v>
      </c>
      <c r="M397" s="61">
        <v>13.02</v>
      </c>
      <c r="N397" s="61">
        <v>15.06</v>
      </c>
      <c r="O397" s="61">
        <v>104.16</v>
      </c>
      <c r="P397" s="291">
        <v>120.48</v>
      </c>
    </row>
    <row r="398" spans="1:16" x14ac:dyDescent="0.3">
      <c r="A398" s="51" t="s">
        <v>3551</v>
      </c>
      <c r="B398" s="50"/>
      <c r="C398" s="262" t="s">
        <v>5283</v>
      </c>
      <c r="D398" s="233">
        <v>11</v>
      </c>
      <c r="E398" s="40" t="s">
        <v>5320</v>
      </c>
      <c r="F398" s="42" t="s">
        <v>49</v>
      </c>
      <c r="G398" s="290" t="s">
        <v>5360</v>
      </c>
      <c r="H398" s="63">
        <v>16.11</v>
      </c>
      <c r="I398" s="61">
        <v>18.64</v>
      </c>
      <c r="J398" s="61">
        <v>128.88999999999999</v>
      </c>
      <c r="K398" s="291">
        <v>149.16</v>
      </c>
      <c r="M398" s="61">
        <v>19.27</v>
      </c>
      <c r="N398" s="61">
        <v>22.3</v>
      </c>
      <c r="O398" s="61">
        <v>154.16</v>
      </c>
      <c r="P398" s="291">
        <v>178.4</v>
      </c>
    </row>
    <row r="399" spans="1:16" x14ac:dyDescent="0.3">
      <c r="A399" s="51" t="s">
        <v>3552</v>
      </c>
      <c r="B399" s="50"/>
      <c r="C399" s="263" t="s">
        <v>5288</v>
      </c>
      <c r="D399" s="252"/>
      <c r="E399" s="252"/>
      <c r="F399" s="252"/>
      <c r="G399" s="252"/>
      <c r="H399" s="299"/>
      <c r="I399" s="253"/>
      <c r="J399" s="304">
        <v>215.98</v>
      </c>
      <c r="K399" s="303">
        <v>249.89</v>
      </c>
      <c r="M399" s="292"/>
      <c r="N399" s="293"/>
      <c r="O399" s="304">
        <v>258.32</v>
      </c>
      <c r="P399" s="303">
        <v>298.88</v>
      </c>
    </row>
    <row r="400" spans="1:16" ht="48" x14ac:dyDescent="0.3">
      <c r="A400" s="51" t="s">
        <v>3553</v>
      </c>
      <c r="B400" s="50"/>
      <c r="C400" s="265" t="s">
        <v>5293</v>
      </c>
      <c r="D400" s="238">
        <v>735</v>
      </c>
      <c r="E400" s="54" t="s">
        <v>5765</v>
      </c>
      <c r="F400" s="45" t="s">
        <v>120</v>
      </c>
      <c r="G400" s="290" t="s">
        <v>5298</v>
      </c>
      <c r="H400" s="63">
        <v>2293.7399999999998</v>
      </c>
      <c r="I400" s="61">
        <v>2293.7399999999998</v>
      </c>
      <c r="J400" s="61">
        <v>2293.7399999999998</v>
      </c>
      <c r="K400" s="291">
        <v>2293.7399999999998</v>
      </c>
      <c r="M400" s="61">
        <v>2743.38</v>
      </c>
      <c r="N400" s="61">
        <v>2743.38</v>
      </c>
      <c r="O400" s="61">
        <v>2743.38</v>
      </c>
      <c r="P400" s="291">
        <v>2743.38</v>
      </c>
    </row>
    <row r="401" spans="1:16" x14ac:dyDescent="0.3">
      <c r="A401" s="51" t="s">
        <v>3554</v>
      </c>
      <c r="B401" s="50"/>
      <c r="C401" s="263" t="s">
        <v>5289</v>
      </c>
      <c r="D401" s="252"/>
      <c r="E401" s="252"/>
      <c r="F401" s="252"/>
      <c r="G401" s="252"/>
      <c r="H401" s="299"/>
      <c r="I401" s="253"/>
      <c r="J401" s="304">
        <v>2293.7399999999998</v>
      </c>
      <c r="K401" s="303">
        <v>2293.7399999999998</v>
      </c>
      <c r="M401" s="292"/>
      <c r="N401" s="293"/>
      <c r="O401" s="304">
        <v>2743.38</v>
      </c>
      <c r="P401" s="303">
        <v>2743.38</v>
      </c>
    </row>
    <row r="402" spans="1:16" x14ac:dyDescent="0.25">
      <c r="A402" s="51" t="s">
        <v>3555</v>
      </c>
      <c r="B402" s="38"/>
      <c r="C402" s="264"/>
      <c r="D402" s="38"/>
      <c r="E402" s="38"/>
      <c r="F402" s="38"/>
      <c r="G402" s="38"/>
      <c r="H402" s="258"/>
      <c r="I402" s="38"/>
      <c r="J402" s="258"/>
      <c r="K402" s="38"/>
    </row>
    <row r="403" spans="1:16" x14ac:dyDescent="0.3">
      <c r="A403" s="51" t="s">
        <v>3556</v>
      </c>
      <c r="B403" s="241">
        <v>91</v>
      </c>
      <c r="C403" s="259" t="s">
        <v>5276</v>
      </c>
      <c r="D403" s="242" t="s">
        <v>93</v>
      </c>
      <c r="E403" s="243" t="s">
        <v>95</v>
      </c>
      <c r="F403" s="244" t="s">
        <v>5277</v>
      </c>
      <c r="G403" s="244" t="s">
        <v>5278</v>
      </c>
      <c r="H403" s="294" t="s">
        <v>5279</v>
      </c>
      <c r="I403" s="245"/>
      <c r="J403" s="294" t="s">
        <v>5280</v>
      </c>
      <c r="K403" s="246"/>
      <c r="M403" s="58"/>
      <c r="N403" s="293"/>
      <c r="O403" s="58"/>
      <c r="P403" s="292"/>
    </row>
    <row r="404" spans="1:16" x14ac:dyDescent="0.3">
      <c r="A404" s="51" t="s">
        <v>3557</v>
      </c>
      <c r="B404" s="247"/>
      <c r="C404" s="260"/>
      <c r="D404" s="248"/>
      <c r="E404" s="249"/>
      <c r="F404" s="250"/>
      <c r="G404" s="250"/>
      <c r="H404" s="295" t="s">
        <v>5281</v>
      </c>
      <c r="I404" s="228" t="s">
        <v>5282</v>
      </c>
      <c r="J404" s="295" t="s">
        <v>5281</v>
      </c>
      <c r="K404" s="229" t="s">
        <v>5282</v>
      </c>
      <c r="M404" s="55"/>
      <c r="N404" s="55"/>
      <c r="O404" s="55"/>
      <c r="P404" s="58"/>
    </row>
    <row r="405" spans="1:16" x14ac:dyDescent="0.3">
      <c r="A405" s="51" t="s">
        <v>3558</v>
      </c>
      <c r="B405" s="251"/>
      <c r="C405" s="261" t="s">
        <v>274</v>
      </c>
      <c r="D405" s="39" t="s">
        <v>1921</v>
      </c>
      <c r="E405" s="234" t="s">
        <v>1922</v>
      </c>
      <c r="F405" s="231" t="s">
        <v>120</v>
      </c>
      <c r="G405" s="235"/>
      <c r="H405" s="301"/>
      <c r="I405" s="235"/>
      <c r="J405" s="307">
        <v>44.66</v>
      </c>
      <c r="K405" s="306">
        <v>48.47</v>
      </c>
      <c r="M405" s="55"/>
      <c r="N405" s="55"/>
      <c r="O405" s="307">
        <v>53.42</v>
      </c>
      <c r="P405" s="306">
        <v>57.98</v>
      </c>
    </row>
    <row r="406" spans="1:16" x14ac:dyDescent="0.3">
      <c r="A406" s="51" t="s">
        <v>3559</v>
      </c>
      <c r="B406" s="50"/>
      <c r="C406" s="262" t="s">
        <v>5283</v>
      </c>
      <c r="D406" s="233">
        <v>8</v>
      </c>
      <c r="E406" s="40" t="s">
        <v>5317</v>
      </c>
      <c r="F406" s="42" t="s">
        <v>49</v>
      </c>
      <c r="G406" s="290" t="s">
        <v>5487</v>
      </c>
      <c r="H406" s="63">
        <v>10.88</v>
      </c>
      <c r="I406" s="61">
        <v>12.59</v>
      </c>
      <c r="J406" s="61">
        <v>9.7899999999999991</v>
      </c>
      <c r="K406" s="291">
        <v>11.32</v>
      </c>
      <c r="M406" s="61">
        <v>13.02</v>
      </c>
      <c r="N406" s="61">
        <v>15.06</v>
      </c>
      <c r="O406" s="61">
        <v>11.72</v>
      </c>
      <c r="P406" s="291">
        <v>13.55</v>
      </c>
    </row>
    <row r="407" spans="1:16" x14ac:dyDescent="0.3">
      <c r="A407" s="51" t="s">
        <v>3560</v>
      </c>
      <c r="B407" s="50"/>
      <c r="C407" s="262" t="s">
        <v>5283</v>
      </c>
      <c r="D407" s="233">
        <v>11</v>
      </c>
      <c r="E407" s="40" t="s">
        <v>5320</v>
      </c>
      <c r="F407" s="42" t="s">
        <v>49</v>
      </c>
      <c r="G407" s="290" t="s">
        <v>5487</v>
      </c>
      <c r="H407" s="63">
        <v>16.11</v>
      </c>
      <c r="I407" s="61">
        <v>18.64</v>
      </c>
      <c r="J407" s="61">
        <v>14.49</v>
      </c>
      <c r="K407" s="291">
        <v>16.78</v>
      </c>
      <c r="M407" s="61">
        <v>19.27</v>
      </c>
      <c r="N407" s="61">
        <v>22.3</v>
      </c>
      <c r="O407" s="61">
        <v>17.34</v>
      </c>
      <c r="P407" s="291">
        <v>20.07</v>
      </c>
    </row>
    <row r="408" spans="1:16" x14ac:dyDescent="0.3">
      <c r="A408" s="51" t="s">
        <v>3561</v>
      </c>
      <c r="B408" s="50"/>
      <c r="C408" s="263" t="s">
        <v>5288</v>
      </c>
      <c r="D408" s="252"/>
      <c r="E408" s="252"/>
      <c r="F408" s="252"/>
      <c r="G408" s="252"/>
      <c r="H408" s="299"/>
      <c r="I408" s="253"/>
      <c r="J408" s="304">
        <v>24.29</v>
      </c>
      <c r="K408" s="303">
        <v>28.1</v>
      </c>
      <c r="M408" s="292"/>
      <c r="N408" s="293"/>
      <c r="O408" s="304">
        <v>29.06</v>
      </c>
      <c r="P408" s="303">
        <v>33.619999999999997</v>
      </c>
    </row>
    <row r="409" spans="1:16" x14ac:dyDescent="0.3">
      <c r="A409" s="51" t="s">
        <v>3562</v>
      </c>
      <c r="B409" s="50"/>
      <c r="C409" s="262" t="s">
        <v>5293</v>
      </c>
      <c r="D409" s="41">
        <v>11708</v>
      </c>
      <c r="E409" s="40" t="s">
        <v>5488</v>
      </c>
      <c r="F409" s="42" t="s">
        <v>120</v>
      </c>
      <c r="G409" s="290" t="s">
        <v>5298</v>
      </c>
      <c r="H409" s="63">
        <v>20.36</v>
      </c>
      <c r="I409" s="61">
        <v>20.36</v>
      </c>
      <c r="J409" s="61">
        <v>20.36</v>
      </c>
      <c r="K409" s="291">
        <v>20.36</v>
      </c>
      <c r="M409" s="61">
        <v>24.36</v>
      </c>
      <c r="N409" s="61">
        <v>24.36</v>
      </c>
      <c r="O409" s="61">
        <v>24.36</v>
      </c>
      <c r="P409" s="291">
        <v>24.36</v>
      </c>
    </row>
    <row r="410" spans="1:16" x14ac:dyDescent="0.3">
      <c r="A410" s="51" t="s">
        <v>3563</v>
      </c>
      <c r="B410" s="50"/>
      <c r="C410" s="263" t="s">
        <v>5289</v>
      </c>
      <c r="D410" s="252"/>
      <c r="E410" s="252"/>
      <c r="F410" s="252"/>
      <c r="G410" s="252"/>
      <c r="H410" s="299"/>
      <c r="I410" s="253"/>
      <c r="J410" s="304">
        <v>20.36</v>
      </c>
      <c r="K410" s="303">
        <v>20.36</v>
      </c>
      <c r="M410" s="292"/>
      <c r="N410" s="293"/>
      <c r="O410" s="304">
        <v>24.36</v>
      </c>
      <c r="P410" s="303">
        <v>24.36</v>
      </c>
    </row>
    <row r="411" spans="1:16" x14ac:dyDescent="0.25">
      <c r="A411" s="51" t="s">
        <v>3564</v>
      </c>
      <c r="B411" s="38"/>
      <c r="C411" s="264"/>
      <c r="D411" s="38"/>
      <c r="E411" s="38"/>
      <c r="F411" s="38"/>
      <c r="G411" s="38"/>
      <c r="H411" s="258"/>
      <c r="I411" s="38"/>
      <c r="J411" s="258"/>
      <c r="K411" s="38"/>
    </row>
    <row r="412" spans="1:16" x14ac:dyDescent="0.3">
      <c r="A412" s="51" t="s">
        <v>3565</v>
      </c>
      <c r="B412" s="241">
        <v>92</v>
      </c>
      <c r="C412" s="259" t="s">
        <v>5276</v>
      </c>
      <c r="D412" s="242" t="s">
        <v>93</v>
      </c>
      <c r="E412" s="243" t="s">
        <v>95</v>
      </c>
      <c r="F412" s="244" t="s">
        <v>5277</v>
      </c>
      <c r="G412" s="244" t="s">
        <v>5278</v>
      </c>
      <c r="H412" s="294" t="s">
        <v>5279</v>
      </c>
      <c r="I412" s="245"/>
      <c r="J412" s="294" t="s">
        <v>5280</v>
      </c>
      <c r="K412" s="246"/>
      <c r="M412" s="58"/>
      <c r="N412" s="293"/>
      <c r="O412" s="58"/>
      <c r="P412" s="292"/>
    </row>
    <row r="413" spans="1:16" x14ac:dyDescent="0.3">
      <c r="A413" s="51" t="s">
        <v>3566</v>
      </c>
      <c r="B413" s="247"/>
      <c r="C413" s="260"/>
      <c r="D413" s="248"/>
      <c r="E413" s="249"/>
      <c r="F413" s="250"/>
      <c r="G413" s="250"/>
      <c r="H413" s="295" t="s">
        <v>5281</v>
      </c>
      <c r="I413" s="228" t="s">
        <v>5282</v>
      </c>
      <c r="J413" s="295" t="s">
        <v>5281</v>
      </c>
      <c r="K413" s="229" t="s">
        <v>5282</v>
      </c>
      <c r="M413" s="55"/>
      <c r="N413" s="55"/>
      <c r="O413" s="55"/>
      <c r="P413" s="58"/>
    </row>
    <row r="414" spans="1:16" ht="24" x14ac:dyDescent="0.3">
      <c r="A414" s="51" t="s">
        <v>3567</v>
      </c>
      <c r="B414" s="251"/>
      <c r="C414" s="261" t="s">
        <v>274</v>
      </c>
      <c r="D414" s="39" t="s">
        <v>1468</v>
      </c>
      <c r="E414" s="230" t="s">
        <v>5766</v>
      </c>
      <c r="F414" s="231" t="s">
        <v>120</v>
      </c>
      <c r="G414" s="235"/>
      <c r="H414" s="301"/>
      <c r="I414" s="235"/>
      <c r="J414" s="307">
        <v>1522.93</v>
      </c>
      <c r="K414" s="306">
        <v>1556.84</v>
      </c>
      <c r="M414" s="55"/>
      <c r="N414" s="55"/>
      <c r="O414" s="307">
        <v>1821.47</v>
      </c>
      <c r="P414" s="306">
        <v>1862.03</v>
      </c>
    </row>
    <row r="415" spans="1:16" x14ac:dyDescent="0.3">
      <c r="A415" s="51" t="s">
        <v>3568</v>
      </c>
      <c r="B415" s="50"/>
      <c r="C415" s="262" t="s">
        <v>5283</v>
      </c>
      <c r="D415" s="233">
        <v>8</v>
      </c>
      <c r="E415" s="40" t="s">
        <v>5317</v>
      </c>
      <c r="F415" s="42" t="s">
        <v>49</v>
      </c>
      <c r="G415" s="290" t="s">
        <v>5360</v>
      </c>
      <c r="H415" s="63">
        <v>10.88</v>
      </c>
      <c r="I415" s="61">
        <v>12.59</v>
      </c>
      <c r="J415" s="61">
        <v>87.08</v>
      </c>
      <c r="K415" s="291">
        <v>100.73</v>
      </c>
      <c r="M415" s="61">
        <v>13.02</v>
      </c>
      <c r="N415" s="61">
        <v>15.06</v>
      </c>
      <c r="O415" s="61">
        <v>104.16</v>
      </c>
      <c r="P415" s="291">
        <v>120.48</v>
      </c>
    </row>
    <row r="416" spans="1:16" x14ac:dyDescent="0.3">
      <c r="A416" s="51" t="s">
        <v>3569</v>
      </c>
      <c r="B416" s="50"/>
      <c r="C416" s="262" t="s">
        <v>5283</v>
      </c>
      <c r="D416" s="233">
        <v>12</v>
      </c>
      <c r="E416" s="40" t="s">
        <v>5357</v>
      </c>
      <c r="F416" s="42" t="s">
        <v>49</v>
      </c>
      <c r="G416" s="290" t="s">
        <v>5360</v>
      </c>
      <c r="H416" s="63">
        <v>16.11</v>
      </c>
      <c r="I416" s="61">
        <v>18.64</v>
      </c>
      <c r="J416" s="61">
        <v>128.88999999999999</v>
      </c>
      <c r="K416" s="291">
        <v>149.16</v>
      </c>
      <c r="M416" s="61">
        <v>19.27</v>
      </c>
      <c r="N416" s="61">
        <v>22.3</v>
      </c>
      <c r="O416" s="61">
        <v>154.16</v>
      </c>
      <c r="P416" s="291">
        <v>178.4</v>
      </c>
    </row>
    <row r="417" spans="1:16" x14ac:dyDescent="0.3">
      <c r="A417" s="51" t="s">
        <v>3570</v>
      </c>
      <c r="B417" s="50"/>
      <c r="C417" s="263" t="s">
        <v>5288</v>
      </c>
      <c r="D417" s="252"/>
      <c r="E417" s="252"/>
      <c r="F417" s="252"/>
      <c r="G417" s="252"/>
      <c r="H417" s="299"/>
      <c r="I417" s="253"/>
      <c r="J417" s="304">
        <v>215.98</v>
      </c>
      <c r="K417" s="303">
        <v>249.89</v>
      </c>
      <c r="M417" s="292"/>
      <c r="N417" s="293"/>
      <c r="O417" s="304">
        <v>258.32</v>
      </c>
      <c r="P417" s="303">
        <v>298.88</v>
      </c>
    </row>
    <row r="418" spans="1:16" ht="36" x14ac:dyDescent="0.3">
      <c r="A418" s="51" t="s">
        <v>3571</v>
      </c>
      <c r="B418" s="50"/>
      <c r="C418" s="265" t="s">
        <v>5293</v>
      </c>
      <c r="D418" s="238">
        <v>733</v>
      </c>
      <c r="E418" s="40" t="s">
        <v>5489</v>
      </c>
      <c r="F418" s="45" t="s">
        <v>120</v>
      </c>
      <c r="G418" s="290" t="s">
        <v>5298</v>
      </c>
      <c r="H418" s="63">
        <v>1306.94</v>
      </c>
      <c r="I418" s="61">
        <v>1306.94</v>
      </c>
      <c r="J418" s="61">
        <v>1306.94</v>
      </c>
      <c r="K418" s="291">
        <v>1306.94</v>
      </c>
      <c r="M418" s="61">
        <v>1563.15</v>
      </c>
      <c r="N418" s="61">
        <v>1563.15</v>
      </c>
      <c r="O418" s="61">
        <v>1563.15</v>
      </c>
      <c r="P418" s="291">
        <v>1563.15</v>
      </c>
    </row>
    <row r="419" spans="1:16" x14ac:dyDescent="0.3">
      <c r="A419" s="51" t="s">
        <v>3572</v>
      </c>
      <c r="B419" s="50"/>
      <c r="C419" s="263" t="s">
        <v>5289</v>
      </c>
      <c r="D419" s="252"/>
      <c r="E419" s="252"/>
      <c r="F419" s="252"/>
      <c r="G419" s="252"/>
      <c r="H419" s="299"/>
      <c r="I419" s="253"/>
      <c r="J419" s="304">
        <v>1306.94</v>
      </c>
      <c r="K419" s="303">
        <v>1306.94</v>
      </c>
      <c r="M419" s="292"/>
      <c r="N419" s="293"/>
      <c r="O419" s="304">
        <v>1563.15</v>
      </c>
      <c r="P419" s="303">
        <v>1563.15</v>
      </c>
    </row>
    <row r="420" spans="1:16" x14ac:dyDescent="0.25">
      <c r="A420" s="51" t="s">
        <v>3573</v>
      </c>
      <c r="B420" s="38"/>
      <c r="C420" s="264"/>
      <c r="D420" s="38"/>
      <c r="E420" s="38"/>
      <c r="F420" s="38"/>
      <c r="G420" s="38"/>
      <c r="H420" s="258"/>
      <c r="I420" s="38"/>
      <c r="J420" s="258"/>
      <c r="K420" s="38"/>
    </row>
    <row r="421" spans="1:16" x14ac:dyDescent="0.3">
      <c r="A421" s="51" t="s">
        <v>3574</v>
      </c>
      <c r="B421" s="241">
        <v>94</v>
      </c>
      <c r="C421" s="259" t="s">
        <v>5276</v>
      </c>
      <c r="D421" s="242" t="s">
        <v>93</v>
      </c>
      <c r="E421" s="243" t="s">
        <v>95</v>
      </c>
      <c r="F421" s="244" t="s">
        <v>5277</v>
      </c>
      <c r="G421" s="244" t="s">
        <v>5278</v>
      </c>
      <c r="H421" s="294" t="s">
        <v>5279</v>
      </c>
      <c r="I421" s="245"/>
      <c r="J421" s="294" t="s">
        <v>5280</v>
      </c>
      <c r="K421" s="246"/>
      <c r="M421" s="58"/>
      <c r="N421" s="293"/>
      <c r="O421" s="58"/>
      <c r="P421" s="292"/>
    </row>
    <row r="422" spans="1:16" x14ac:dyDescent="0.3">
      <c r="A422" s="51" t="s">
        <v>3575</v>
      </c>
      <c r="B422" s="247"/>
      <c r="C422" s="260"/>
      <c r="D422" s="248"/>
      <c r="E422" s="249"/>
      <c r="F422" s="250"/>
      <c r="G422" s="250"/>
      <c r="H422" s="295" t="s">
        <v>5281</v>
      </c>
      <c r="I422" s="228" t="s">
        <v>5282</v>
      </c>
      <c r="J422" s="295" t="s">
        <v>5281</v>
      </c>
      <c r="K422" s="229" t="s">
        <v>5282</v>
      </c>
      <c r="M422" s="55"/>
      <c r="N422" s="55"/>
      <c r="O422" s="55"/>
      <c r="P422" s="58"/>
    </row>
    <row r="423" spans="1:16" ht="24" x14ac:dyDescent="0.3">
      <c r="A423" s="51" t="s">
        <v>3576</v>
      </c>
      <c r="B423" s="251"/>
      <c r="C423" s="261" t="s">
        <v>274</v>
      </c>
      <c r="D423" s="39" t="s">
        <v>1465</v>
      </c>
      <c r="E423" s="230" t="s">
        <v>5767</v>
      </c>
      <c r="F423" s="231" t="s">
        <v>138</v>
      </c>
      <c r="G423" s="235"/>
      <c r="H423" s="301"/>
      <c r="I423" s="235"/>
      <c r="J423" s="307">
        <v>24.75</v>
      </c>
      <c r="K423" s="306">
        <v>26.44</v>
      </c>
      <c r="M423" s="55"/>
      <c r="N423" s="55"/>
      <c r="O423" s="307">
        <v>29.61</v>
      </c>
      <c r="P423" s="306">
        <v>31.63</v>
      </c>
    </row>
    <row r="424" spans="1:16" x14ac:dyDescent="0.3">
      <c r="A424" s="51" t="s">
        <v>3577</v>
      </c>
      <c r="B424" s="50"/>
      <c r="C424" s="262" t="s">
        <v>5283</v>
      </c>
      <c r="D424" s="233">
        <v>8</v>
      </c>
      <c r="E424" s="40" t="s">
        <v>5317</v>
      </c>
      <c r="F424" s="42" t="s">
        <v>49</v>
      </c>
      <c r="G424" s="290" t="s">
        <v>5399</v>
      </c>
      <c r="H424" s="63">
        <v>10.88</v>
      </c>
      <c r="I424" s="61">
        <v>12.59</v>
      </c>
      <c r="J424" s="61">
        <v>4.3499999999999996</v>
      </c>
      <c r="K424" s="291">
        <v>5.03</v>
      </c>
      <c r="M424" s="61">
        <v>13.02</v>
      </c>
      <c r="N424" s="61">
        <v>15.06</v>
      </c>
      <c r="O424" s="61">
        <v>5.21</v>
      </c>
      <c r="P424" s="291">
        <v>6.02</v>
      </c>
    </row>
    <row r="425" spans="1:16" x14ac:dyDescent="0.3">
      <c r="A425" s="51" t="s">
        <v>3578</v>
      </c>
      <c r="B425" s="50"/>
      <c r="C425" s="262" t="s">
        <v>5283</v>
      </c>
      <c r="D425" s="233">
        <v>11</v>
      </c>
      <c r="E425" s="40" t="s">
        <v>5320</v>
      </c>
      <c r="F425" s="42" t="s">
        <v>49</v>
      </c>
      <c r="G425" s="290" t="s">
        <v>5399</v>
      </c>
      <c r="H425" s="63">
        <v>16.11</v>
      </c>
      <c r="I425" s="61">
        <v>18.64</v>
      </c>
      <c r="J425" s="61">
        <v>6.44</v>
      </c>
      <c r="K425" s="291">
        <v>7.45</v>
      </c>
      <c r="M425" s="61">
        <v>19.27</v>
      </c>
      <c r="N425" s="61">
        <v>22.3</v>
      </c>
      <c r="O425" s="61">
        <v>7.71</v>
      </c>
      <c r="P425" s="291">
        <v>8.92</v>
      </c>
    </row>
    <row r="426" spans="1:16" x14ac:dyDescent="0.3">
      <c r="A426" s="51" t="s">
        <v>3579</v>
      </c>
      <c r="B426" s="50"/>
      <c r="C426" s="263" t="s">
        <v>5288</v>
      </c>
      <c r="D426" s="252"/>
      <c r="E426" s="252"/>
      <c r="F426" s="252"/>
      <c r="G426" s="252"/>
      <c r="H426" s="299"/>
      <c r="I426" s="253"/>
      <c r="J426" s="304">
        <v>10.8</v>
      </c>
      <c r="K426" s="303">
        <v>12.49</v>
      </c>
      <c r="M426" s="292"/>
      <c r="N426" s="293"/>
      <c r="O426" s="304">
        <v>12.92</v>
      </c>
      <c r="P426" s="303">
        <v>14.94</v>
      </c>
    </row>
    <row r="427" spans="1:16" x14ac:dyDescent="0.3">
      <c r="A427" s="51" t="s">
        <v>3580</v>
      </c>
      <c r="B427" s="50"/>
      <c r="C427" s="262" t="s">
        <v>5358</v>
      </c>
      <c r="D427" s="43" t="s">
        <v>5490</v>
      </c>
      <c r="E427" s="40" t="s">
        <v>5491</v>
      </c>
      <c r="F427" s="42" t="s">
        <v>138</v>
      </c>
      <c r="G427" s="290" t="s">
        <v>5298</v>
      </c>
      <c r="H427" s="63">
        <v>13.95</v>
      </c>
      <c r="I427" s="61">
        <v>13.95</v>
      </c>
      <c r="J427" s="61">
        <v>13.95</v>
      </c>
      <c r="K427" s="291">
        <v>13.95</v>
      </c>
      <c r="M427" s="61">
        <v>16.690000000000001</v>
      </c>
      <c r="N427" s="61">
        <v>16.690000000000001</v>
      </c>
      <c r="O427" s="61">
        <v>16.690000000000001</v>
      </c>
      <c r="P427" s="291">
        <v>16.690000000000001</v>
      </c>
    </row>
    <row r="428" spans="1:16" x14ac:dyDescent="0.3">
      <c r="A428" s="51" t="s">
        <v>3581</v>
      </c>
      <c r="B428" s="50"/>
      <c r="C428" s="263" t="s">
        <v>5289</v>
      </c>
      <c r="D428" s="252"/>
      <c r="E428" s="252"/>
      <c r="F428" s="252"/>
      <c r="G428" s="252"/>
      <c r="H428" s="299"/>
      <c r="I428" s="253"/>
      <c r="J428" s="304">
        <v>13.95</v>
      </c>
      <c r="K428" s="303">
        <v>13.95</v>
      </c>
      <c r="M428" s="292"/>
      <c r="N428" s="293"/>
      <c r="O428" s="304">
        <v>16.690000000000001</v>
      </c>
      <c r="P428" s="303">
        <v>16.690000000000001</v>
      </c>
    </row>
    <row r="429" spans="1:16" x14ac:dyDescent="0.25">
      <c r="A429" s="51" t="s">
        <v>3582</v>
      </c>
      <c r="B429" s="38"/>
      <c r="C429" s="264"/>
      <c r="D429" s="38"/>
      <c r="E429" s="38"/>
      <c r="F429" s="38"/>
      <c r="G429" s="38"/>
      <c r="H429" s="258"/>
      <c r="I429" s="38"/>
      <c r="J429" s="258"/>
      <c r="K429" s="38"/>
    </row>
    <row r="430" spans="1:16" x14ac:dyDescent="0.3">
      <c r="A430" s="51" t="s">
        <v>3583</v>
      </c>
      <c r="B430" s="241">
        <v>95</v>
      </c>
      <c r="C430" s="259" t="s">
        <v>5276</v>
      </c>
      <c r="D430" s="242" t="s">
        <v>93</v>
      </c>
      <c r="E430" s="243" t="s">
        <v>95</v>
      </c>
      <c r="F430" s="244" t="s">
        <v>5277</v>
      </c>
      <c r="G430" s="244" t="s">
        <v>5278</v>
      </c>
      <c r="H430" s="294" t="s">
        <v>5279</v>
      </c>
      <c r="I430" s="245"/>
      <c r="J430" s="294" t="s">
        <v>5280</v>
      </c>
      <c r="K430" s="246"/>
      <c r="M430" s="58"/>
      <c r="N430" s="293"/>
      <c r="O430" s="58"/>
      <c r="P430" s="292"/>
    </row>
    <row r="431" spans="1:16" x14ac:dyDescent="0.3">
      <c r="A431" s="51" t="s">
        <v>3584</v>
      </c>
      <c r="B431" s="247"/>
      <c r="C431" s="260"/>
      <c r="D431" s="248"/>
      <c r="E431" s="249"/>
      <c r="F431" s="250"/>
      <c r="G431" s="250"/>
      <c r="H431" s="295" t="s">
        <v>5281</v>
      </c>
      <c r="I431" s="228" t="s">
        <v>5282</v>
      </c>
      <c r="J431" s="295" t="s">
        <v>5281</v>
      </c>
      <c r="K431" s="229" t="s">
        <v>5282</v>
      </c>
      <c r="M431" s="55"/>
      <c r="N431" s="55"/>
      <c r="O431" s="55"/>
      <c r="P431" s="58"/>
    </row>
    <row r="432" spans="1:16" x14ac:dyDescent="0.3">
      <c r="A432" s="51" t="s">
        <v>3585</v>
      </c>
      <c r="B432" s="251"/>
      <c r="C432" s="261" t="s">
        <v>274</v>
      </c>
      <c r="D432" s="39" t="s">
        <v>1462</v>
      </c>
      <c r="E432" s="234" t="s">
        <v>1463</v>
      </c>
      <c r="F432" s="231" t="s">
        <v>120</v>
      </c>
      <c r="G432" s="235"/>
      <c r="H432" s="301"/>
      <c r="I432" s="235"/>
      <c r="J432" s="307">
        <v>21.11</v>
      </c>
      <c r="K432" s="306">
        <v>22.17</v>
      </c>
      <c r="M432" s="55"/>
      <c r="N432" s="55"/>
      <c r="O432" s="307">
        <v>25.25</v>
      </c>
      <c r="P432" s="306">
        <v>26.52</v>
      </c>
    </row>
    <row r="433" spans="1:16" x14ac:dyDescent="0.3">
      <c r="A433" s="51" t="s">
        <v>3586</v>
      </c>
      <c r="B433" s="50"/>
      <c r="C433" s="262" t="s">
        <v>5283</v>
      </c>
      <c r="D433" s="233">
        <v>8</v>
      </c>
      <c r="E433" s="40" t="s">
        <v>5317</v>
      </c>
      <c r="F433" s="42" t="s">
        <v>49</v>
      </c>
      <c r="G433" s="290" t="s">
        <v>5458</v>
      </c>
      <c r="H433" s="63">
        <v>10.88</v>
      </c>
      <c r="I433" s="61">
        <v>12.59</v>
      </c>
      <c r="J433" s="61">
        <v>2.72</v>
      </c>
      <c r="K433" s="291">
        <v>3.15</v>
      </c>
      <c r="M433" s="61">
        <v>13.02</v>
      </c>
      <c r="N433" s="61">
        <v>15.06</v>
      </c>
      <c r="O433" s="61">
        <v>3.26</v>
      </c>
      <c r="P433" s="291">
        <v>3.77</v>
      </c>
    </row>
    <row r="434" spans="1:16" x14ac:dyDescent="0.3">
      <c r="A434" s="51" t="s">
        <v>3587</v>
      </c>
      <c r="B434" s="50"/>
      <c r="C434" s="262" t="s">
        <v>5283</v>
      </c>
      <c r="D434" s="233">
        <v>11</v>
      </c>
      <c r="E434" s="40" t="s">
        <v>5320</v>
      </c>
      <c r="F434" s="42" t="s">
        <v>49</v>
      </c>
      <c r="G434" s="290" t="s">
        <v>5458</v>
      </c>
      <c r="H434" s="63">
        <v>16.11</v>
      </c>
      <c r="I434" s="61">
        <v>18.64</v>
      </c>
      <c r="J434" s="61">
        <v>4.03</v>
      </c>
      <c r="K434" s="291">
        <v>4.66</v>
      </c>
      <c r="M434" s="61">
        <v>19.27</v>
      </c>
      <c r="N434" s="61">
        <v>22.3</v>
      </c>
      <c r="O434" s="61">
        <v>4.82</v>
      </c>
      <c r="P434" s="291">
        <v>5.58</v>
      </c>
    </row>
    <row r="435" spans="1:16" x14ac:dyDescent="0.3">
      <c r="A435" s="51" t="s">
        <v>3588</v>
      </c>
      <c r="B435" s="50"/>
      <c r="C435" s="263" t="s">
        <v>5288</v>
      </c>
      <c r="D435" s="252"/>
      <c r="E435" s="252"/>
      <c r="F435" s="252"/>
      <c r="G435" s="252"/>
      <c r="H435" s="299"/>
      <c r="I435" s="253"/>
      <c r="J435" s="304">
        <v>6.75</v>
      </c>
      <c r="K435" s="303">
        <v>7.81</v>
      </c>
      <c r="M435" s="292"/>
      <c r="N435" s="293"/>
      <c r="O435" s="304">
        <v>8.08</v>
      </c>
      <c r="P435" s="303">
        <v>9.35</v>
      </c>
    </row>
    <row r="436" spans="1:16" x14ac:dyDescent="0.3">
      <c r="A436" s="51" t="s">
        <v>3589</v>
      </c>
      <c r="B436" s="50"/>
      <c r="C436" s="262" t="s">
        <v>5358</v>
      </c>
      <c r="D436" s="43" t="s">
        <v>5492</v>
      </c>
      <c r="E436" s="40" t="s">
        <v>5493</v>
      </c>
      <c r="F436" s="42" t="s">
        <v>120</v>
      </c>
      <c r="G436" s="290" t="s">
        <v>5298</v>
      </c>
      <c r="H436" s="63">
        <v>14.35</v>
      </c>
      <c r="I436" s="61">
        <v>14.35</v>
      </c>
      <c r="J436" s="61">
        <v>14.35</v>
      </c>
      <c r="K436" s="291">
        <v>14.35</v>
      </c>
      <c r="M436" s="61">
        <v>17.170000000000002</v>
      </c>
      <c r="N436" s="61">
        <v>17.170000000000002</v>
      </c>
      <c r="O436" s="61">
        <v>17.170000000000002</v>
      </c>
      <c r="P436" s="291">
        <v>17.170000000000002</v>
      </c>
    </row>
    <row r="437" spans="1:16" x14ac:dyDescent="0.3">
      <c r="A437" s="51" t="s">
        <v>3590</v>
      </c>
      <c r="B437" s="50"/>
      <c r="C437" s="263" t="s">
        <v>5289</v>
      </c>
      <c r="D437" s="252"/>
      <c r="E437" s="252"/>
      <c r="F437" s="252"/>
      <c r="G437" s="252"/>
      <c r="H437" s="299"/>
      <c r="I437" s="253"/>
      <c r="J437" s="304">
        <v>14.35</v>
      </c>
      <c r="K437" s="303">
        <v>14.35</v>
      </c>
      <c r="M437" s="292"/>
      <c r="N437" s="293"/>
      <c r="O437" s="304">
        <v>17.170000000000002</v>
      </c>
      <c r="P437" s="303">
        <v>17.170000000000002</v>
      </c>
    </row>
    <row r="438" spans="1:16" x14ac:dyDescent="0.25">
      <c r="A438" s="51" t="s">
        <v>3591</v>
      </c>
      <c r="B438" s="38"/>
      <c r="C438" s="264"/>
      <c r="D438" s="38"/>
      <c r="E438" s="38"/>
      <c r="F438" s="38"/>
      <c r="G438" s="38"/>
      <c r="H438" s="258"/>
      <c r="I438" s="38"/>
      <c r="J438" s="258"/>
      <c r="K438" s="38"/>
    </row>
    <row r="439" spans="1:16" x14ac:dyDescent="0.3">
      <c r="A439" s="51" t="s">
        <v>3592</v>
      </c>
      <c r="B439" s="256">
        <v>105</v>
      </c>
      <c r="C439" s="259" t="s">
        <v>5276</v>
      </c>
      <c r="D439" s="242" t="s">
        <v>93</v>
      </c>
      <c r="E439" s="243" t="s">
        <v>95</v>
      </c>
      <c r="F439" s="244" t="s">
        <v>5277</v>
      </c>
      <c r="G439" s="244" t="s">
        <v>5278</v>
      </c>
      <c r="H439" s="294" t="s">
        <v>5279</v>
      </c>
      <c r="I439" s="245"/>
      <c r="J439" s="294" t="s">
        <v>5280</v>
      </c>
      <c r="K439" s="246"/>
      <c r="M439" s="58"/>
      <c r="N439" s="293"/>
      <c r="O439" s="58"/>
      <c r="P439" s="292"/>
    </row>
    <row r="440" spans="1:16" x14ac:dyDescent="0.3">
      <c r="A440" s="51" t="s">
        <v>3593</v>
      </c>
      <c r="B440" s="257"/>
      <c r="C440" s="260"/>
      <c r="D440" s="248"/>
      <c r="E440" s="249"/>
      <c r="F440" s="250"/>
      <c r="G440" s="250"/>
      <c r="H440" s="295" t="s">
        <v>5281</v>
      </c>
      <c r="I440" s="228" t="s">
        <v>5282</v>
      </c>
      <c r="J440" s="295" t="s">
        <v>5281</v>
      </c>
      <c r="K440" s="229" t="s">
        <v>5282</v>
      </c>
      <c r="M440" s="55"/>
      <c r="N440" s="55"/>
      <c r="O440" s="55"/>
      <c r="P440" s="58"/>
    </row>
    <row r="441" spans="1:16" ht="24" x14ac:dyDescent="0.3">
      <c r="A441" s="51" t="s">
        <v>3594</v>
      </c>
      <c r="B441" s="251"/>
      <c r="C441" s="261" t="s">
        <v>274</v>
      </c>
      <c r="D441" s="39" t="s">
        <v>2236</v>
      </c>
      <c r="E441" s="230" t="s">
        <v>5768</v>
      </c>
      <c r="F441" s="231" t="s">
        <v>120</v>
      </c>
      <c r="G441" s="235"/>
      <c r="H441" s="301"/>
      <c r="I441" s="235"/>
      <c r="J441" s="307">
        <v>72.06</v>
      </c>
      <c r="K441" s="306">
        <v>72.91</v>
      </c>
      <c r="M441" s="55"/>
      <c r="N441" s="55"/>
      <c r="O441" s="307">
        <v>86.19</v>
      </c>
      <c r="P441" s="306">
        <v>87.21</v>
      </c>
    </row>
    <row r="442" spans="1:16" x14ac:dyDescent="0.3">
      <c r="A442" s="51" t="s">
        <v>3595</v>
      </c>
      <c r="B442" s="50"/>
      <c r="C442" s="262" t="s">
        <v>5283</v>
      </c>
      <c r="D442" s="233">
        <v>12</v>
      </c>
      <c r="E442" s="40" t="s">
        <v>5357</v>
      </c>
      <c r="F442" s="42" t="s">
        <v>49</v>
      </c>
      <c r="G442" s="290" t="s">
        <v>5437</v>
      </c>
      <c r="H442" s="63">
        <v>16.11</v>
      </c>
      <c r="I442" s="61">
        <v>18.64</v>
      </c>
      <c r="J442" s="61">
        <v>3.21</v>
      </c>
      <c r="K442" s="291">
        <v>3.72</v>
      </c>
      <c r="M442" s="61">
        <v>19.27</v>
      </c>
      <c r="N442" s="61">
        <v>22.3</v>
      </c>
      <c r="O442" s="61">
        <v>3.85</v>
      </c>
      <c r="P442" s="291">
        <v>4.46</v>
      </c>
    </row>
    <row r="443" spans="1:16" x14ac:dyDescent="0.3">
      <c r="A443" s="51" t="s">
        <v>3596</v>
      </c>
      <c r="B443" s="50"/>
      <c r="C443" s="262" t="s">
        <v>5283</v>
      </c>
      <c r="D443" s="233">
        <v>8</v>
      </c>
      <c r="E443" s="40" t="s">
        <v>5317</v>
      </c>
      <c r="F443" s="42" t="s">
        <v>49</v>
      </c>
      <c r="G443" s="290" t="s">
        <v>5437</v>
      </c>
      <c r="H443" s="63">
        <v>10.88</v>
      </c>
      <c r="I443" s="61">
        <v>12.59</v>
      </c>
      <c r="J443" s="61">
        <v>2.17</v>
      </c>
      <c r="K443" s="291">
        <v>2.5099999999999998</v>
      </c>
      <c r="M443" s="61">
        <v>13.02</v>
      </c>
      <c r="N443" s="61">
        <v>15.06</v>
      </c>
      <c r="O443" s="61">
        <v>2.6</v>
      </c>
      <c r="P443" s="291">
        <v>3.01</v>
      </c>
    </row>
    <row r="444" spans="1:16" x14ac:dyDescent="0.25">
      <c r="A444" s="51" t="s">
        <v>3597</v>
      </c>
      <c r="B444" s="38"/>
      <c r="C444" s="263" t="s">
        <v>5288</v>
      </c>
      <c r="D444" s="252"/>
      <c r="E444" s="252"/>
      <c r="F444" s="252"/>
      <c r="G444" s="252"/>
      <c r="H444" s="299"/>
      <c r="I444" s="253"/>
      <c r="J444" s="304">
        <v>5.39</v>
      </c>
      <c r="K444" s="303">
        <v>6.24</v>
      </c>
      <c r="L444" s="38"/>
      <c r="M444" s="292"/>
      <c r="N444" s="293"/>
      <c r="O444" s="304">
        <v>6.45</v>
      </c>
      <c r="P444" s="303">
        <v>7.47</v>
      </c>
    </row>
    <row r="445" spans="1:16" x14ac:dyDescent="0.3">
      <c r="A445" s="51" t="s">
        <v>3598</v>
      </c>
      <c r="B445" s="48"/>
      <c r="C445" s="262" t="s">
        <v>5358</v>
      </c>
      <c r="D445" s="43" t="s">
        <v>5494</v>
      </c>
      <c r="E445" s="40" t="s">
        <v>5495</v>
      </c>
      <c r="F445" s="42" t="s">
        <v>120</v>
      </c>
      <c r="G445" s="290" t="s">
        <v>5298</v>
      </c>
      <c r="H445" s="63">
        <v>66.67</v>
      </c>
      <c r="I445" s="61">
        <v>66.67</v>
      </c>
      <c r="J445" s="61">
        <v>66.67</v>
      </c>
      <c r="K445" s="291">
        <v>66.67</v>
      </c>
      <c r="L445" s="48"/>
      <c r="M445" s="61">
        <v>79.739999999999995</v>
      </c>
      <c r="N445" s="61">
        <v>79.739999999999995</v>
      </c>
      <c r="O445" s="61">
        <v>79.739999999999995</v>
      </c>
      <c r="P445" s="291">
        <v>79.739999999999995</v>
      </c>
    </row>
    <row r="446" spans="1:16" x14ac:dyDescent="0.25">
      <c r="A446" s="51" t="s">
        <v>3599</v>
      </c>
      <c r="B446" s="38"/>
      <c r="C446" s="263" t="s">
        <v>5289</v>
      </c>
      <c r="D446" s="252"/>
      <c r="E446" s="252"/>
      <c r="F446" s="252"/>
      <c r="G446" s="252"/>
      <c r="H446" s="299"/>
      <c r="I446" s="253"/>
      <c r="J446" s="304">
        <v>66.67</v>
      </c>
      <c r="K446" s="303">
        <v>66.67</v>
      </c>
      <c r="L446" s="38"/>
      <c r="M446" s="292"/>
      <c r="N446" s="293"/>
      <c r="O446" s="304">
        <v>79.739999999999995</v>
      </c>
      <c r="P446" s="303">
        <v>79.739999999999995</v>
      </c>
    </row>
    <row r="447" spans="1:16" x14ac:dyDescent="0.25">
      <c r="A447" s="51" t="s">
        <v>3600</v>
      </c>
      <c r="B447" s="38"/>
      <c r="C447" s="264"/>
      <c r="D447" s="38"/>
      <c r="E447" s="38"/>
      <c r="F447" s="38"/>
      <c r="G447" s="38"/>
      <c r="H447" s="258"/>
      <c r="I447" s="38"/>
      <c r="J447" s="258"/>
      <c r="K447" s="38"/>
      <c r="L447" s="38"/>
    </row>
    <row r="448" spans="1:16" x14ac:dyDescent="0.25">
      <c r="A448" s="51" t="s">
        <v>3601</v>
      </c>
      <c r="B448" s="256">
        <v>119</v>
      </c>
      <c r="C448" s="259" t="s">
        <v>5276</v>
      </c>
      <c r="D448" s="242" t="s">
        <v>93</v>
      </c>
      <c r="E448" s="243" t="s">
        <v>95</v>
      </c>
      <c r="F448" s="244" t="s">
        <v>5277</v>
      </c>
      <c r="G448" s="244" t="s">
        <v>5278</v>
      </c>
      <c r="H448" s="294" t="s">
        <v>5279</v>
      </c>
      <c r="I448" s="245"/>
      <c r="J448" s="294" t="s">
        <v>5280</v>
      </c>
      <c r="K448" s="246"/>
      <c r="L448" s="38"/>
      <c r="M448" s="58"/>
      <c r="N448" s="293"/>
      <c r="O448" s="58"/>
      <c r="P448" s="292"/>
    </row>
    <row r="449" spans="1:16" x14ac:dyDescent="0.25">
      <c r="A449" s="51" t="s">
        <v>3602</v>
      </c>
      <c r="B449" s="257"/>
      <c r="C449" s="260"/>
      <c r="D449" s="248"/>
      <c r="E449" s="249"/>
      <c r="F449" s="250"/>
      <c r="G449" s="250"/>
      <c r="H449" s="295" t="s">
        <v>5281</v>
      </c>
      <c r="I449" s="228" t="s">
        <v>5282</v>
      </c>
      <c r="J449" s="295" t="s">
        <v>5281</v>
      </c>
      <c r="K449" s="229" t="s">
        <v>5282</v>
      </c>
      <c r="L449" s="38"/>
      <c r="M449" s="55"/>
      <c r="N449" s="55"/>
      <c r="O449" s="55"/>
      <c r="P449" s="58"/>
    </row>
    <row r="450" spans="1:16" ht="24" x14ac:dyDescent="0.3">
      <c r="A450" s="51" t="s">
        <v>3603</v>
      </c>
      <c r="B450" s="251"/>
      <c r="C450" s="261" t="s">
        <v>274</v>
      </c>
      <c r="D450" s="39" t="s">
        <v>343</v>
      </c>
      <c r="E450" s="230" t="s">
        <v>5769</v>
      </c>
      <c r="F450" s="231" t="s">
        <v>345</v>
      </c>
      <c r="G450" s="235"/>
      <c r="H450" s="301"/>
      <c r="I450" s="235"/>
      <c r="J450" s="307">
        <v>161.22999999999999</v>
      </c>
      <c r="K450" s="306">
        <v>162.65</v>
      </c>
      <c r="L450" s="48"/>
      <c r="M450" s="55"/>
      <c r="N450" s="55"/>
      <c r="O450" s="307">
        <v>192.84</v>
      </c>
      <c r="P450" s="306">
        <v>194.54</v>
      </c>
    </row>
    <row r="451" spans="1:16" x14ac:dyDescent="0.25">
      <c r="A451" s="51" t="s">
        <v>3604</v>
      </c>
      <c r="B451" s="50"/>
      <c r="C451" s="262" t="s">
        <v>5283</v>
      </c>
      <c r="D451" s="233">
        <v>8</v>
      </c>
      <c r="E451" s="40" t="s">
        <v>5317</v>
      </c>
      <c r="F451" s="42" t="s">
        <v>49</v>
      </c>
      <c r="G451" s="290" t="s">
        <v>5496</v>
      </c>
      <c r="H451" s="63">
        <v>10.88</v>
      </c>
      <c r="I451" s="61">
        <v>12.59</v>
      </c>
      <c r="J451" s="61">
        <v>2.04</v>
      </c>
      <c r="K451" s="291">
        <v>2.36</v>
      </c>
      <c r="L451" s="38"/>
      <c r="M451" s="61">
        <v>13.02</v>
      </c>
      <c r="N451" s="61">
        <v>15.06</v>
      </c>
      <c r="O451" s="61">
        <v>2.44</v>
      </c>
      <c r="P451" s="291">
        <v>2.83</v>
      </c>
    </row>
    <row r="452" spans="1:16" x14ac:dyDescent="0.25">
      <c r="A452" s="51" t="s">
        <v>3605</v>
      </c>
      <c r="B452" s="50"/>
      <c r="C452" s="262" t="s">
        <v>5283</v>
      </c>
      <c r="D452" s="233">
        <v>12</v>
      </c>
      <c r="E452" s="40" t="s">
        <v>5357</v>
      </c>
      <c r="F452" s="42" t="s">
        <v>49</v>
      </c>
      <c r="G452" s="290" t="s">
        <v>5497</v>
      </c>
      <c r="H452" s="63">
        <v>16.11</v>
      </c>
      <c r="I452" s="61">
        <v>18.64</v>
      </c>
      <c r="J452" s="61">
        <v>6.91</v>
      </c>
      <c r="K452" s="291">
        <v>8</v>
      </c>
      <c r="L452" s="38"/>
      <c r="M452" s="61">
        <v>19.27</v>
      </c>
      <c r="N452" s="61">
        <v>22.3</v>
      </c>
      <c r="O452" s="61">
        <v>8.27</v>
      </c>
      <c r="P452" s="291">
        <v>9.58</v>
      </c>
    </row>
    <row r="453" spans="1:16" x14ac:dyDescent="0.25">
      <c r="A453" s="51" t="s">
        <v>3606</v>
      </c>
      <c r="B453" s="50"/>
      <c r="C453" s="263" t="s">
        <v>5288</v>
      </c>
      <c r="D453" s="252"/>
      <c r="E453" s="252"/>
      <c r="F453" s="252"/>
      <c r="G453" s="252"/>
      <c r="H453" s="299"/>
      <c r="I453" s="253"/>
      <c r="J453" s="304">
        <v>8.9499999999999993</v>
      </c>
      <c r="K453" s="303">
        <v>10.37</v>
      </c>
      <c r="L453" s="38"/>
      <c r="M453" s="292"/>
      <c r="N453" s="293"/>
      <c r="O453" s="304">
        <v>10.71</v>
      </c>
      <c r="P453" s="303">
        <v>12.41</v>
      </c>
    </row>
    <row r="454" spans="1:16" ht="36" x14ac:dyDescent="0.3">
      <c r="A454" s="51" t="s">
        <v>3607</v>
      </c>
      <c r="B454" s="50"/>
      <c r="C454" s="262" t="s">
        <v>5293</v>
      </c>
      <c r="D454" s="41">
        <v>38785</v>
      </c>
      <c r="E454" s="54" t="s">
        <v>5770</v>
      </c>
      <c r="F454" s="42" t="s">
        <v>120</v>
      </c>
      <c r="G454" s="290" t="s">
        <v>5298</v>
      </c>
      <c r="H454" s="63">
        <v>129.83000000000001</v>
      </c>
      <c r="I454" s="61">
        <v>129.83000000000001</v>
      </c>
      <c r="J454" s="61">
        <v>129.83000000000001</v>
      </c>
      <c r="K454" s="291">
        <v>129.83000000000001</v>
      </c>
      <c r="L454" s="48"/>
      <c r="M454" s="61">
        <v>155.29</v>
      </c>
      <c r="N454" s="61">
        <v>155.29</v>
      </c>
      <c r="O454" s="61">
        <v>155.29</v>
      </c>
      <c r="P454" s="291">
        <v>155.29</v>
      </c>
    </row>
    <row r="455" spans="1:16" x14ac:dyDescent="0.25">
      <c r="A455" s="51" t="s">
        <v>3608</v>
      </c>
      <c r="B455" s="50"/>
      <c r="C455" s="262" t="s">
        <v>5293</v>
      </c>
      <c r="D455" s="41">
        <v>39387</v>
      </c>
      <c r="E455" s="40" t="s">
        <v>5498</v>
      </c>
      <c r="F455" s="42" t="s">
        <v>120</v>
      </c>
      <c r="G455" s="290" t="s">
        <v>5287</v>
      </c>
      <c r="H455" s="63">
        <v>11.22</v>
      </c>
      <c r="I455" s="61">
        <v>11.22</v>
      </c>
      <c r="J455" s="61">
        <v>22.44</v>
      </c>
      <c r="K455" s="291">
        <v>22.44</v>
      </c>
      <c r="L455" s="38"/>
      <c r="M455" s="61">
        <v>13.42</v>
      </c>
      <c r="N455" s="61">
        <v>13.42</v>
      </c>
      <c r="O455" s="61">
        <v>26.84</v>
      </c>
      <c r="P455" s="291">
        <v>26.84</v>
      </c>
    </row>
    <row r="456" spans="1:16" x14ac:dyDescent="0.25">
      <c r="A456" s="51" t="s">
        <v>3609</v>
      </c>
      <c r="B456" s="50"/>
      <c r="C456" s="263" t="s">
        <v>5289</v>
      </c>
      <c r="D456" s="252"/>
      <c r="E456" s="252"/>
      <c r="F456" s="252"/>
      <c r="G456" s="252"/>
      <c r="H456" s="299"/>
      <c r="I456" s="253"/>
      <c r="J456" s="304">
        <v>152.27000000000001</v>
      </c>
      <c r="K456" s="303">
        <v>152.27000000000001</v>
      </c>
      <c r="L456" s="38"/>
      <c r="M456" s="292"/>
      <c r="N456" s="293"/>
      <c r="O456" s="304">
        <v>182.13</v>
      </c>
      <c r="P456" s="303">
        <v>182.13</v>
      </c>
    </row>
    <row r="457" spans="1:16" x14ac:dyDescent="0.25">
      <c r="A457" s="51" t="s">
        <v>3610</v>
      </c>
      <c r="B457" s="38"/>
      <c r="C457" s="264"/>
      <c r="D457" s="38"/>
      <c r="E457" s="38"/>
      <c r="F457" s="38"/>
      <c r="G457" s="38"/>
      <c r="H457" s="258"/>
      <c r="I457" s="38"/>
      <c r="J457" s="258"/>
      <c r="K457" s="38"/>
      <c r="L457" s="38"/>
    </row>
    <row r="458" spans="1:16" x14ac:dyDescent="0.25">
      <c r="A458" s="51" t="s">
        <v>3611</v>
      </c>
      <c r="B458" s="256">
        <v>128</v>
      </c>
      <c r="C458" s="259" t="s">
        <v>5276</v>
      </c>
      <c r="D458" s="242" t="s">
        <v>93</v>
      </c>
      <c r="E458" s="243" t="s">
        <v>95</v>
      </c>
      <c r="F458" s="244" t="s">
        <v>5277</v>
      </c>
      <c r="G458" s="244" t="s">
        <v>5278</v>
      </c>
      <c r="H458" s="294" t="s">
        <v>5279</v>
      </c>
      <c r="I458" s="245"/>
      <c r="J458" s="294" t="s">
        <v>5280</v>
      </c>
      <c r="K458" s="246"/>
      <c r="L458" s="38"/>
      <c r="M458" s="58"/>
      <c r="N458" s="293"/>
      <c r="O458" s="58"/>
      <c r="P458" s="292"/>
    </row>
    <row r="459" spans="1:16" x14ac:dyDescent="0.25">
      <c r="A459" s="51" t="s">
        <v>3612</v>
      </c>
      <c r="B459" s="257"/>
      <c r="C459" s="260"/>
      <c r="D459" s="248"/>
      <c r="E459" s="249"/>
      <c r="F459" s="250"/>
      <c r="G459" s="250"/>
      <c r="H459" s="295" t="s">
        <v>5281</v>
      </c>
      <c r="I459" s="228" t="s">
        <v>5282</v>
      </c>
      <c r="J459" s="295" t="s">
        <v>5281</v>
      </c>
      <c r="K459" s="229" t="s">
        <v>5282</v>
      </c>
      <c r="L459" s="38"/>
      <c r="M459" s="55"/>
      <c r="N459" s="55"/>
      <c r="O459" s="55"/>
      <c r="P459" s="58"/>
    </row>
    <row r="460" spans="1:16" ht="24" x14ac:dyDescent="0.3">
      <c r="A460" s="51" t="s">
        <v>3613</v>
      </c>
      <c r="B460" s="251"/>
      <c r="C460" s="261" t="s">
        <v>274</v>
      </c>
      <c r="D460" s="39" t="s">
        <v>670</v>
      </c>
      <c r="E460" s="230" t="s">
        <v>5771</v>
      </c>
      <c r="F460" s="231" t="s">
        <v>125</v>
      </c>
      <c r="G460" s="235"/>
      <c r="H460" s="301"/>
      <c r="I460" s="235"/>
      <c r="J460" s="307">
        <v>367.29</v>
      </c>
      <c r="K460" s="306">
        <v>372.42</v>
      </c>
      <c r="L460" s="48"/>
      <c r="M460" s="55"/>
      <c r="N460" s="55"/>
      <c r="O460" s="307">
        <v>439.3</v>
      </c>
      <c r="P460" s="306">
        <v>445.43</v>
      </c>
    </row>
    <row r="461" spans="1:16" x14ac:dyDescent="0.25">
      <c r="A461" s="51" t="s">
        <v>3614</v>
      </c>
      <c r="B461" s="50"/>
      <c r="C461" s="262" t="s">
        <v>194</v>
      </c>
      <c r="D461" s="41">
        <v>88316</v>
      </c>
      <c r="E461" s="40" t="s">
        <v>5499</v>
      </c>
      <c r="F461" s="42" t="s">
        <v>142</v>
      </c>
      <c r="G461" s="290" t="s">
        <v>5399</v>
      </c>
      <c r="H461" s="63">
        <v>14.66</v>
      </c>
      <c r="I461" s="61">
        <v>16.23</v>
      </c>
      <c r="J461" s="61">
        <v>5.86</v>
      </c>
      <c r="K461" s="291">
        <v>6.49</v>
      </c>
      <c r="L461" s="38"/>
      <c r="M461" s="61">
        <v>17.54</v>
      </c>
      <c r="N461" s="61">
        <v>19.420000000000002</v>
      </c>
      <c r="O461" s="61">
        <v>7.02</v>
      </c>
      <c r="P461" s="291">
        <v>7.77</v>
      </c>
    </row>
    <row r="462" spans="1:16" x14ac:dyDescent="0.25">
      <c r="A462" s="51" t="s">
        <v>3615</v>
      </c>
      <c r="B462" s="50"/>
      <c r="C462" s="262" t="s">
        <v>194</v>
      </c>
      <c r="D462" s="41">
        <v>88325</v>
      </c>
      <c r="E462" s="40" t="s">
        <v>5500</v>
      </c>
      <c r="F462" s="42" t="s">
        <v>142</v>
      </c>
      <c r="G462" s="290" t="s">
        <v>5287</v>
      </c>
      <c r="H462" s="63">
        <v>19.02</v>
      </c>
      <c r="I462" s="61">
        <v>21.27</v>
      </c>
      <c r="J462" s="61">
        <v>38.04</v>
      </c>
      <c r="K462" s="291">
        <v>42.54</v>
      </c>
      <c r="L462" s="38"/>
      <c r="M462" s="61">
        <v>22.75</v>
      </c>
      <c r="N462" s="61">
        <v>25.44</v>
      </c>
      <c r="O462" s="61">
        <v>45.5</v>
      </c>
      <c r="P462" s="291">
        <v>50.88</v>
      </c>
    </row>
    <row r="463" spans="1:16" x14ac:dyDescent="0.25">
      <c r="A463" s="51" t="s">
        <v>3616</v>
      </c>
      <c r="B463" s="50"/>
      <c r="C463" s="263" t="s">
        <v>5288</v>
      </c>
      <c r="D463" s="252"/>
      <c r="E463" s="252"/>
      <c r="F463" s="252"/>
      <c r="G463" s="252"/>
      <c r="H463" s="299"/>
      <c r="I463" s="253"/>
      <c r="J463" s="304">
        <v>43.91</v>
      </c>
      <c r="K463" s="303">
        <v>49.03</v>
      </c>
      <c r="L463" s="38"/>
      <c r="M463" s="292"/>
      <c r="N463" s="293"/>
      <c r="O463" s="304">
        <v>52.52</v>
      </c>
      <c r="P463" s="303">
        <v>58.65</v>
      </c>
    </row>
    <row r="464" spans="1:16" x14ac:dyDescent="0.25">
      <c r="A464" s="51" t="s">
        <v>3617</v>
      </c>
      <c r="B464" s="50"/>
      <c r="C464" s="262" t="s">
        <v>5293</v>
      </c>
      <c r="D464" s="41">
        <v>11186</v>
      </c>
      <c r="E464" s="40" t="s">
        <v>5501</v>
      </c>
      <c r="F464" s="42" t="s">
        <v>125</v>
      </c>
      <c r="G464" s="290" t="s">
        <v>5298</v>
      </c>
      <c r="H464" s="63">
        <v>297.2</v>
      </c>
      <c r="I464" s="61">
        <v>297.2</v>
      </c>
      <c r="J464" s="61">
        <v>297.2</v>
      </c>
      <c r="K464" s="291">
        <v>297.2</v>
      </c>
      <c r="L464" s="38"/>
      <c r="M464" s="61">
        <v>355.46</v>
      </c>
      <c r="N464" s="61">
        <v>355.46</v>
      </c>
      <c r="O464" s="61">
        <v>355.46</v>
      </c>
      <c r="P464" s="291">
        <v>355.46</v>
      </c>
    </row>
    <row r="465" spans="1:16" ht="24" x14ac:dyDescent="0.3">
      <c r="A465" s="51" t="s">
        <v>3618</v>
      </c>
      <c r="B465" s="50"/>
      <c r="C465" s="262" t="s">
        <v>5293</v>
      </c>
      <c r="D465" s="233">
        <v>442</v>
      </c>
      <c r="E465" s="54" t="s">
        <v>5772</v>
      </c>
      <c r="F465" s="42" t="s">
        <v>120</v>
      </c>
      <c r="G465" s="290" t="s">
        <v>5502</v>
      </c>
      <c r="H465" s="63">
        <v>6.54</v>
      </c>
      <c r="I465" s="61">
        <v>6.54</v>
      </c>
      <c r="J465" s="61">
        <v>26.18</v>
      </c>
      <c r="K465" s="291">
        <v>26.18</v>
      </c>
      <c r="L465" s="48"/>
      <c r="M465" s="61">
        <v>7.83</v>
      </c>
      <c r="N465" s="61">
        <v>7.83</v>
      </c>
      <c r="O465" s="61">
        <v>31.32</v>
      </c>
      <c r="P465" s="291">
        <v>31.32</v>
      </c>
    </row>
    <row r="466" spans="1:16" x14ac:dyDescent="0.25">
      <c r="A466" s="51" t="s">
        <v>3619</v>
      </c>
      <c r="B466" s="50"/>
      <c r="C466" s="263" t="s">
        <v>5289</v>
      </c>
      <c r="D466" s="252"/>
      <c r="E466" s="252"/>
      <c r="F466" s="252"/>
      <c r="G466" s="252"/>
      <c r="H466" s="299"/>
      <c r="I466" s="253"/>
      <c r="J466" s="304">
        <v>323.38</v>
      </c>
      <c r="K466" s="303">
        <v>323.38</v>
      </c>
      <c r="L466" s="38"/>
      <c r="M466" s="292"/>
      <c r="N466" s="293"/>
      <c r="O466" s="304">
        <v>386.78</v>
      </c>
      <c r="P466" s="303">
        <v>386.78</v>
      </c>
    </row>
    <row r="467" spans="1:16" x14ac:dyDescent="0.25">
      <c r="A467" s="51" t="s">
        <v>3620</v>
      </c>
      <c r="B467" s="38"/>
      <c r="C467" s="264"/>
      <c r="D467" s="38"/>
      <c r="E467" s="38"/>
      <c r="F467" s="38"/>
      <c r="G467" s="38"/>
      <c r="H467" s="258"/>
      <c r="I467" s="38"/>
      <c r="J467" s="258"/>
      <c r="K467" s="38"/>
      <c r="L467" s="38"/>
    </row>
    <row r="468" spans="1:16" x14ac:dyDescent="0.25">
      <c r="A468" s="51" t="s">
        <v>3621</v>
      </c>
      <c r="B468" s="256">
        <v>129</v>
      </c>
      <c r="C468" s="259" t="s">
        <v>5276</v>
      </c>
      <c r="D468" s="242" t="s">
        <v>93</v>
      </c>
      <c r="E468" s="243" t="s">
        <v>95</v>
      </c>
      <c r="F468" s="244" t="s">
        <v>5277</v>
      </c>
      <c r="G468" s="244" t="s">
        <v>5278</v>
      </c>
      <c r="H468" s="294" t="s">
        <v>5279</v>
      </c>
      <c r="I468" s="245"/>
      <c r="J468" s="294" t="s">
        <v>5280</v>
      </c>
      <c r="K468" s="246"/>
      <c r="L468" s="38"/>
      <c r="M468" s="58"/>
      <c r="N468" s="293"/>
      <c r="O468" s="58"/>
      <c r="P468" s="292"/>
    </row>
    <row r="469" spans="1:16" x14ac:dyDescent="0.25">
      <c r="A469" s="51" t="s">
        <v>3622</v>
      </c>
      <c r="B469" s="257"/>
      <c r="C469" s="260"/>
      <c r="D469" s="248"/>
      <c r="E469" s="249"/>
      <c r="F469" s="250"/>
      <c r="G469" s="250"/>
      <c r="H469" s="295" t="s">
        <v>5281</v>
      </c>
      <c r="I469" s="228" t="s">
        <v>5282</v>
      </c>
      <c r="J469" s="295" t="s">
        <v>5281</v>
      </c>
      <c r="K469" s="229" t="s">
        <v>5282</v>
      </c>
      <c r="L469" s="38"/>
      <c r="M469" s="55"/>
      <c r="N469" s="55"/>
      <c r="O469" s="55"/>
      <c r="P469" s="58"/>
    </row>
    <row r="470" spans="1:16" x14ac:dyDescent="0.3">
      <c r="A470" s="51" t="s">
        <v>3623</v>
      </c>
      <c r="B470" s="251"/>
      <c r="C470" s="261" t="s">
        <v>274</v>
      </c>
      <c r="D470" s="39" t="s">
        <v>1671</v>
      </c>
      <c r="E470" s="234" t="s">
        <v>1672</v>
      </c>
      <c r="F470" s="231" t="s">
        <v>120</v>
      </c>
      <c r="G470" s="235"/>
      <c r="H470" s="301"/>
      <c r="I470" s="235"/>
      <c r="J470" s="307">
        <v>195.02</v>
      </c>
      <c r="K470" s="306">
        <v>195.41</v>
      </c>
      <c r="L470" s="48"/>
      <c r="M470" s="55"/>
      <c r="N470" s="55"/>
      <c r="O470" s="307">
        <v>233.26</v>
      </c>
      <c r="P470" s="306">
        <v>233.72</v>
      </c>
    </row>
    <row r="471" spans="1:16" x14ac:dyDescent="0.25">
      <c r="A471" s="51" t="s">
        <v>3624</v>
      </c>
      <c r="B471" s="50"/>
      <c r="C471" s="262" t="s">
        <v>5283</v>
      </c>
      <c r="D471" s="233">
        <v>11</v>
      </c>
      <c r="E471" s="40" t="s">
        <v>5320</v>
      </c>
      <c r="F471" s="42" t="s">
        <v>49</v>
      </c>
      <c r="G471" s="290" t="s">
        <v>5321</v>
      </c>
      <c r="H471" s="63">
        <v>16.11</v>
      </c>
      <c r="I471" s="61">
        <v>18.64</v>
      </c>
      <c r="J471" s="61">
        <v>2.41</v>
      </c>
      <c r="K471" s="291">
        <v>2.8</v>
      </c>
      <c r="L471" s="38"/>
      <c r="M471" s="61">
        <v>19.27</v>
      </c>
      <c r="N471" s="61">
        <v>22.3</v>
      </c>
      <c r="O471" s="61">
        <v>2.89</v>
      </c>
      <c r="P471" s="291">
        <v>3.35</v>
      </c>
    </row>
    <row r="472" spans="1:16" x14ac:dyDescent="0.25">
      <c r="A472" s="51" t="s">
        <v>3625</v>
      </c>
      <c r="B472" s="50"/>
      <c r="C472" s="263" t="s">
        <v>5288</v>
      </c>
      <c r="D472" s="252"/>
      <c r="E472" s="252"/>
      <c r="F472" s="252"/>
      <c r="G472" s="252"/>
      <c r="H472" s="299"/>
      <c r="I472" s="253"/>
      <c r="J472" s="304">
        <v>2.41</v>
      </c>
      <c r="K472" s="303">
        <v>2.8</v>
      </c>
      <c r="L472" s="38"/>
      <c r="M472" s="292"/>
      <c r="N472" s="293"/>
      <c r="O472" s="304">
        <v>2.89</v>
      </c>
      <c r="P472" s="303">
        <v>3.35</v>
      </c>
    </row>
    <row r="473" spans="1:16" ht="24" x14ac:dyDescent="0.3">
      <c r="A473" s="51" t="s">
        <v>3626</v>
      </c>
      <c r="B473" s="50"/>
      <c r="C473" s="262" t="s">
        <v>5293</v>
      </c>
      <c r="D473" s="41">
        <v>21071</v>
      </c>
      <c r="E473" s="54" t="s">
        <v>5773</v>
      </c>
      <c r="F473" s="42" t="s">
        <v>120</v>
      </c>
      <c r="G473" s="290" t="s">
        <v>5298</v>
      </c>
      <c r="H473" s="63">
        <v>192.61</v>
      </c>
      <c r="I473" s="61">
        <v>192.61</v>
      </c>
      <c r="J473" s="61">
        <v>192.61</v>
      </c>
      <c r="K473" s="291">
        <v>192.61</v>
      </c>
      <c r="L473" s="48"/>
      <c r="M473" s="61">
        <v>230.37</v>
      </c>
      <c r="N473" s="61">
        <v>230.37</v>
      </c>
      <c r="O473" s="61">
        <v>230.37</v>
      </c>
      <c r="P473" s="291">
        <v>230.37</v>
      </c>
    </row>
    <row r="474" spans="1:16" x14ac:dyDescent="0.25">
      <c r="A474" s="51" t="s">
        <v>3627</v>
      </c>
      <c r="B474" s="50"/>
      <c r="C474" s="263" t="s">
        <v>5289</v>
      </c>
      <c r="D474" s="252"/>
      <c r="E474" s="252"/>
      <c r="F474" s="252"/>
      <c r="G474" s="252"/>
      <c r="H474" s="299"/>
      <c r="I474" s="253"/>
      <c r="J474" s="304">
        <v>192.61</v>
      </c>
      <c r="K474" s="303">
        <v>192.61</v>
      </c>
      <c r="L474" s="38"/>
      <c r="M474" s="292"/>
      <c r="N474" s="293"/>
      <c r="O474" s="304">
        <v>230.37</v>
      </c>
      <c r="P474" s="303">
        <v>230.37</v>
      </c>
    </row>
    <row r="475" spans="1:16" x14ac:dyDescent="0.25">
      <c r="A475" s="51" t="s">
        <v>3628</v>
      </c>
      <c r="B475" s="38"/>
      <c r="C475" s="264"/>
      <c r="D475" s="38"/>
      <c r="E475" s="38"/>
      <c r="F475" s="38"/>
      <c r="G475" s="38"/>
      <c r="H475" s="258"/>
      <c r="I475" s="38"/>
      <c r="J475" s="258"/>
      <c r="K475" s="38"/>
      <c r="L475" s="38"/>
    </row>
    <row r="476" spans="1:16" x14ac:dyDescent="0.25">
      <c r="A476" s="51" t="s">
        <v>3629</v>
      </c>
      <c r="B476" s="256">
        <v>130</v>
      </c>
      <c r="C476" s="259" t="s">
        <v>5276</v>
      </c>
      <c r="D476" s="242" t="s">
        <v>93</v>
      </c>
      <c r="E476" s="243" t="s">
        <v>95</v>
      </c>
      <c r="F476" s="244" t="s">
        <v>5277</v>
      </c>
      <c r="G476" s="244" t="s">
        <v>5278</v>
      </c>
      <c r="H476" s="294" t="s">
        <v>5279</v>
      </c>
      <c r="I476" s="245"/>
      <c r="J476" s="294" t="s">
        <v>5280</v>
      </c>
      <c r="K476" s="246"/>
      <c r="L476" s="38"/>
      <c r="M476" s="58"/>
      <c r="N476" s="293"/>
      <c r="O476" s="58"/>
      <c r="P476" s="292"/>
    </row>
    <row r="477" spans="1:16" x14ac:dyDescent="0.25">
      <c r="A477" s="51" t="s">
        <v>3630</v>
      </c>
      <c r="B477" s="257"/>
      <c r="C477" s="260"/>
      <c r="D477" s="248"/>
      <c r="E477" s="249"/>
      <c r="F477" s="250"/>
      <c r="G477" s="250"/>
      <c r="H477" s="295" t="s">
        <v>5281</v>
      </c>
      <c r="I477" s="228" t="s">
        <v>5282</v>
      </c>
      <c r="J477" s="295" t="s">
        <v>5281</v>
      </c>
      <c r="K477" s="229" t="s">
        <v>5282</v>
      </c>
      <c r="L477" s="38"/>
      <c r="M477" s="55"/>
      <c r="N477" s="55"/>
      <c r="O477" s="55"/>
      <c r="P477" s="58"/>
    </row>
    <row r="478" spans="1:16" x14ac:dyDescent="0.3">
      <c r="A478" s="51" t="s">
        <v>3631</v>
      </c>
      <c r="B478" s="251"/>
      <c r="C478" s="261" t="s">
        <v>274</v>
      </c>
      <c r="D478" s="39" t="s">
        <v>2201</v>
      </c>
      <c r="E478" s="234" t="s">
        <v>2202</v>
      </c>
      <c r="F478" s="231" t="s">
        <v>120</v>
      </c>
      <c r="G478" s="235"/>
      <c r="H478" s="301"/>
      <c r="I478" s="235"/>
      <c r="J478" s="307">
        <v>28.77</v>
      </c>
      <c r="K478" s="306">
        <v>29.62</v>
      </c>
      <c r="L478" s="48"/>
      <c r="M478" s="55"/>
      <c r="N478" s="55"/>
      <c r="O478" s="307">
        <v>34.409999999999997</v>
      </c>
      <c r="P478" s="306">
        <v>35.43</v>
      </c>
    </row>
    <row r="479" spans="1:16" x14ac:dyDescent="0.25">
      <c r="A479" s="51" t="s">
        <v>3632</v>
      </c>
      <c r="B479" s="50"/>
      <c r="C479" s="262" t="s">
        <v>5283</v>
      </c>
      <c r="D479" s="233">
        <v>8</v>
      </c>
      <c r="E479" s="40" t="s">
        <v>5317</v>
      </c>
      <c r="F479" s="42" t="s">
        <v>49</v>
      </c>
      <c r="G479" s="290" t="s">
        <v>5437</v>
      </c>
      <c r="H479" s="63">
        <v>10.88</v>
      </c>
      <c r="I479" s="61">
        <v>12.59</v>
      </c>
      <c r="J479" s="61">
        <v>2.17</v>
      </c>
      <c r="K479" s="291">
        <v>2.5099999999999998</v>
      </c>
      <c r="L479" s="38"/>
      <c r="M479" s="61">
        <v>13.02</v>
      </c>
      <c r="N479" s="61">
        <v>15.06</v>
      </c>
      <c r="O479" s="61">
        <v>2.6</v>
      </c>
      <c r="P479" s="291">
        <v>3.01</v>
      </c>
    </row>
    <row r="480" spans="1:16" x14ac:dyDescent="0.25">
      <c r="A480" s="51" t="s">
        <v>3633</v>
      </c>
      <c r="B480" s="50"/>
      <c r="C480" s="262" t="s">
        <v>5283</v>
      </c>
      <c r="D480" s="233">
        <v>12</v>
      </c>
      <c r="E480" s="40" t="s">
        <v>5357</v>
      </c>
      <c r="F480" s="42" t="s">
        <v>49</v>
      </c>
      <c r="G480" s="290" t="s">
        <v>5437</v>
      </c>
      <c r="H480" s="63">
        <v>16.11</v>
      </c>
      <c r="I480" s="61">
        <v>18.64</v>
      </c>
      <c r="J480" s="61">
        <v>3.21</v>
      </c>
      <c r="K480" s="291">
        <v>3.72</v>
      </c>
      <c r="L480" s="38"/>
      <c r="M480" s="61">
        <v>19.27</v>
      </c>
      <c r="N480" s="61">
        <v>22.3</v>
      </c>
      <c r="O480" s="61">
        <v>3.85</v>
      </c>
      <c r="P480" s="291">
        <v>4.46</v>
      </c>
    </row>
    <row r="481" spans="1:16" x14ac:dyDescent="0.25">
      <c r="A481" s="51" t="s">
        <v>3634</v>
      </c>
      <c r="B481" s="50"/>
      <c r="C481" s="263" t="s">
        <v>5288</v>
      </c>
      <c r="D481" s="252"/>
      <c r="E481" s="252"/>
      <c r="F481" s="252"/>
      <c r="G481" s="252"/>
      <c r="H481" s="299"/>
      <c r="I481" s="253"/>
      <c r="J481" s="304">
        <v>5.39</v>
      </c>
      <c r="K481" s="303">
        <v>6.24</v>
      </c>
      <c r="L481" s="38"/>
      <c r="M481" s="292"/>
      <c r="N481" s="293"/>
      <c r="O481" s="304">
        <v>6.45</v>
      </c>
      <c r="P481" s="303">
        <v>7.47</v>
      </c>
    </row>
    <row r="482" spans="1:16" x14ac:dyDescent="0.25">
      <c r="A482" s="51" t="s">
        <v>3635</v>
      </c>
      <c r="B482" s="50"/>
      <c r="C482" s="262" t="s">
        <v>5358</v>
      </c>
      <c r="D482" s="43" t="s">
        <v>5503</v>
      </c>
      <c r="E482" s="40" t="s">
        <v>5504</v>
      </c>
      <c r="F482" s="42" t="s">
        <v>2174</v>
      </c>
      <c r="G482" s="290" t="s">
        <v>5298</v>
      </c>
      <c r="H482" s="63">
        <v>23.37</v>
      </c>
      <c r="I482" s="61">
        <v>23.37</v>
      </c>
      <c r="J482" s="61">
        <v>23.37</v>
      </c>
      <c r="K482" s="291">
        <v>23.37</v>
      </c>
      <c r="L482" s="38"/>
      <c r="M482" s="61">
        <v>27.96</v>
      </c>
      <c r="N482" s="61">
        <v>27.96</v>
      </c>
      <c r="O482" s="61">
        <v>27.96</v>
      </c>
      <c r="P482" s="291">
        <v>27.96</v>
      </c>
    </row>
    <row r="483" spans="1:16" x14ac:dyDescent="0.25">
      <c r="A483" s="51" t="s">
        <v>3636</v>
      </c>
      <c r="B483" s="50"/>
      <c r="C483" s="263" t="s">
        <v>5289</v>
      </c>
      <c r="D483" s="252"/>
      <c r="E483" s="252"/>
      <c r="F483" s="252"/>
      <c r="G483" s="252"/>
      <c r="H483" s="299"/>
      <c r="I483" s="253"/>
      <c r="J483" s="304">
        <v>23.37</v>
      </c>
      <c r="K483" s="303">
        <v>23.37</v>
      </c>
      <c r="L483" s="38"/>
      <c r="M483" s="292"/>
      <c r="N483" s="293"/>
      <c r="O483" s="304">
        <v>27.96</v>
      </c>
      <c r="P483" s="303">
        <v>27.96</v>
      </c>
    </row>
    <row r="484" spans="1:16" x14ac:dyDescent="0.25">
      <c r="A484" s="51" t="s">
        <v>3637</v>
      </c>
      <c r="B484" s="38"/>
      <c r="C484" s="264"/>
      <c r="D484" s="38"/>
      <c r="E484" s="38"/>
      <c r="F484" s="38"/>
      <c r="G484" s="38"/>
      <c r="H484" s="258"/>
      <c r="I484" s="38"/>
      <c r="J484" s="258"/>
      <c r="K484" s="38"/>
      <c r="L484" s="38"/>
    </row>
    <row r="485" spans="1:16" x14ac:dyDescent="0.25">
      <c r="A485" s="51" t="s">
        <v>3638</v>
      </c>
      <c r="B485" s="256">
        <v>131</v>
      </c>
      <c r="C485" s="259" t="s">
        <v>5276</v>
      </c>
      <c r="D485" s="242" t="s">
        <v>93</v>
      </c>
      <c r="E485" s="243" t="s">
        <v>95</v>
      </c>
      <c r="F485" s="244" t="s">
        <v>5277</v>
      </c>
      <c r="G485" s="244" t="s">
        <v>5278</v>
      </c>
      <c r="H485" s="294" t="s">
        <v>5279</v>
      </c>
      <c r="I485" s="245"/>
      <c r="J485" s="294" t="s">
        <v>5280</v>
      </c>
      <c r="K485" s="246"/>
      <c r="L485" s="38"/>
      <c r="M485" s="58"/>
      <c r="N485" s="293"/>
      <c r="O485" s="58"/>
      <c r="P485" s="292"/>
    </row>
    <row r="486" spans="1:16" x14ac:dyDescent="0.25">
      <c r="A486" s="51" t="s">
        <v>3639</v>
      </c>
      <c r="B486" s="257"/>
      <c r="C486" s="260"/>
      <c r="D486" s="248"/>
      <c r="E486" s="249"/>
      <c r="F486" s="250"/>
      <c r="G486" s="250"/>
      <c r="H486" s="295" t="s">
        <v>5281</v>
      </c>
      <c r="I486" s="228" t="s">
        <v>5282</v>
      </c>
      <c r="J486" s="295" t="s">
        <v>5281</v>
      </c>
      <c r="K486" s="229" t="s">
        <v>5282</v>
      </c>
      <c r="L486" s="38"/>
      <c r="M486" s="55"/>
      <c r="N486" s="55"/>
      <c r="O486" s="55"/>
      <c r="P486" s="58"/>
    </row>
    <row r="487" spans="1:16" x14ac:dyDescent="0.3">
      <c r="A487" s="51" t="s">
        <v>3640</v>
      </c>
      <c r="B487" s="251"/>
      <c r="C487" s="261" t="s">
        <v>274</v>
      </c>
      <c r="D487" s="39" t="s">
        <v>2212</v>
      </c>
      <c r="E487" s="234" t="s">
        <v>2213</v>
      </c>
      <c r="F487" s="231" t="s">
        <v>120</v>
      </c>
      <c r="G487" s="235"/>
      <c r="H487" s="301"/>
      <c r="I487" s="235"/>
      <c r="J487" s="307">
        <v>249.68</v>
      </c>
      <c r="K487" s="306">
        <v>251.64</v>
      </c>
      <c r="L487" s="48"/>
      <c r="M487" s="55"/>
      <c r="N487" s="55"/>
      <c r="O487" s="307">
        <v>298.63</v>
      </c>
      <c r="P487" s="306">
        <v>300.97000000000003</v>
      </c>
    </row>
    <row r="488" spans="1:16" x14ac:dyDescent="0.25">
      <c r="A488" s="51" t="s">
        <v>3641</v>
      </c>
      <c r="B488" s="50"/>
      <c r="C488" s="262" t="s">
        <v>5283</v>
      </c>
      <c r="D488" s="233">
        <v>12</v>
      </c>
      <c r="E488" s="40" t="s">
        <v>5357</v>
      </c>
      <c r="F488" s="42" t="s">
        <v>49</v>
      </c>
      <c r="G488" s="290" t="s">
        <v>5505</v>
      </c>
      <c r="H488" s="63">
        <v>16.11</v>
      </c>
      <c r="I488" s="61">
        <v>18.64</v>
      </c>
      <c r="J488" s="61">
        <v>7.4</v>
      </c>
      <c r="K488" s="291">
        <v>8.57</v>
      </c>
      <c r="L488" s="38"/>
      <c r="M488" s="61">
        <v>19.27</v>
      </c>
      <c r="N488" s="61">
        <v>22.3</v>
      </c>
      <c r="O488" s="61">
        <v>8.86</v>
      </c>
      <c r="P488" s="291">
        <v>10.26</v>
      </c>
    </row>
    <row r="489" spans="1:16" x14ac:dyDescent="0.25">
      <c r="A489" s="51" t="s">
        <v>3642</v>
      </c>
      <c r="B489" s="50"/>
      <c r="C489" s="262" t="s">
        <v>5283</v>
      </c>
      <c r="D489" s="233">
        <v>8</v>
      </c>
      <c r="E489" s="40" t="s">
        <v>5317</v>
      </c>
      <c r="F489" s="42" t="s">
        <v>49</v>
      </c>
      <c r="G489" s="290" t="s">
        <v>5505</v>
      </c>
      <c r="H489" s="63">
        <v>10.88</v>
      </c>
      <c r="I489" s="61">
        <v>12.59</v>
      </c>
      <c r="J489" s="61">
        <v>5</v>
      </c>
      <c r="K489" s="291">
        <v>5.79</v>
      </c>
      <c r="L489" s="38"/>
      <c r="M489" s="61">
        <v>13.02</v>
      </c>
      <c r="N489" s="61">
        <v>15.06</v>
      </c>
      <c r="O489" s="61">
        <v>5.99</v>
      </c>
      <c r="P489" s="291">
        <v>6.93</v>
      </c>
    </row>
    <row r="490" spans="1:16" x14ac:dyDescent="0.25">
      <c r="A490" s="51" t="s">
        <v>3643</v>
      </c>
      <c r="B490" s="50"/>
      <c r="C490" s="263" t="s">
        <v>5288</v>
      </c>
      <c r="D490" s="252"/>
      <c r="E490" s="252"/>
      <c r="F490" s="252"/>
      <c r="G490" s="252"/>
      <c r="H490" s="299"/>
      <c r="I490" s="253"/>
      <c r="J490" s="304">
        <v>12.41</v>
      </c>
      <c r="K490" s="303">
        <v>14.37</v>
      </c>
      <c r="L490" s="38"/>
      <c r="M490" s="292"/>
      <c r="N490" s="293"/>
      <c r="O490" s="304">
        <v>14.85</v>
      </c>
      <c r="P490" s="303">
        <v>17.190000000000001</v>
      </c>
    </row>
    <row r="491" spans="1:16" x14ac:dyDescent="0.25">
      <c r="A491" s="51" t="s">
        <v>3644</v>
      </c>
      <c r="B491" s="50"/>
      <c r="C491" s="262" t="s">
        <v>5358</v>
      </c>
      <c r="D491" s="43" t="s">
        <v>5506</v>
      </c>
      <c r="E491" s="40" t="s">
        <v>5507</v>
      </c>
      <c r="F491" s="42" t="s">
        <v>2174</v>
      </c>
      <c r="G491" s="290" t="s">
        <v>5298</v>
      </c>
      <c r="H491" s="63">
        <v>237.26</v>
      </c>
      <c r="I491" s="61">
        <v>237.26</v>
      </c>
      <c r="J491" s="61">
        <v>237.26</v>
      </c>
      <c r="K491" s="291">
        <v>237.26</v>
      </c>
      <c r="L491" s="38"/>
      <c r="M491" s="61">
        <v>283.77999999999997</v>
      </c>
      <c r="N491" s="61">
        <v>283.77999999999997</v>
      </c>
      <c r="O491" s="61">
        <v>283.77999999999997</v>
      </c>
      <c r="P491" s="291">
        <v>283.77999999999997</v>
      </c>
    </row>
    <row r="492" spans="1:16" x14ac:dyDescent="0.25">
      <c r="A492" s="51" t="s">
        <v>3645</v>
      </c>
      <c r="B492" s="50"/>
      <c r="C492" s="263" t="s">
        <v>5289</v>
      </c>
      <c r="D492" s="252"/>
      <c r="E492" s="252"/>
      <c r="F492" s="252"/>
      <c r="G492" s="252"/>
      <c r="H492" s="299"/>
      <c r="I492" s="253"/>
      <c r="J492" s="304">
        <v>237.26</v>
      </c>
      <c r="K492" s="303">
        <v>237.26</v>
      </c>
      <c r="L492" s="38"/>
      <c r="M492" s="292"/>
      <c r="N492" s="293"/>
      <c r="O492" s="304">
        <v>283.77999999999997</v>
      </c>
      <c r="P492" s="303">
        <v>283.77999999999997</v>
      </c>
    </row>
    <row r="493" spans="1:16" x14ac:dyDescent="0.25">
      <c r="A493" s="51" t="s">
        <v>3646</v>
      </c>
      <c r="B493" s="38"/>
      <c r="C493" s="264"/>
      <c r="D493" s="38"/>
      <c r="E493" s="38"/>
      <c r="F493" s="38"/>
      <c r="G493" s="38"/>
      <c r="H493" s="258"/>
      <c r="I493" s="38"/>
      <c r="J493" s="258"/>
      <c r="K493" s="38"/>
      <c r="L493" s="38"/>
    </row>
    <row r="494" spans="1:16" x14ac:dyDescent="0.25">
      <c r="A494" s="51" t="s">
        <v>3647</v>
      </c>
      <c r="B494" s="256">
        <v>137</v>
      </c>
      <c r="C494" s="259" t="s">
        <v>5276</v>
      </c>
      <c r="D494" s="242" t="s">
        <v>93</v>
      </c>
      <c r="E494" s="243" t="s">
        <v>95</v>
      </c>
      <c r="F494" s="244" t="s">
        <v>5277</v>
      </c>
      <c r="G494" s="244" t="s">
        <v>5278</v>
      </c>
      <c r="H494" s="294" t="s">
        <v>5279</v>
      </c>
      <c r="I494" s="245"/>
      <c r="J494" s="294" t="s">
        <v>5280</v>
      </c>
      <c r="K494" s="246"/>
      <c r="L494" s="38"/>
      <c r="M494" s="58"/>
      <c r="N494" s="293"/>
      <c r="O494" s="58"/>
      <c r="P494" s="292"/>
    </row>
    <row r="495" spans="1:16" x14ac:dyDescent="0.25">
      <c r="A495" s="51" t="s">
        <v>3648</v>
      </c>
      <c r="B495" s="257"/>
      <c r="C495" s="260"/>
      <c r="D495" s="248"/>
      <c r="E495" s="249"/>
      <c r="F495" s="250"/>
      <c r="G495" s="250"/>
      <c r="H495" s="295" t="s">
        <v>5281</v>
      </c>
      <c r="I495" s="228" t="s">
        <v>5282</v>
      </c>
      <c r="J495" s="295" t="s">
        <v>5281</v>
      </c>
      <c r="K495" s="229" t="s">
        <v>5282</v>
      </c>
      <c r="L495" s="38"/>
      <c r="M495" s="55"/>
      <c r="N495" s="55"/>
      <c r="O495" s="55"/>
      <c r="P495" s="58"/>
    </row>
    <row r="496" spans="1:16" x14ac:dyDescent="0.3">
      <c r="A496" s="51" t="s">
        <v>3649</v>
      </c>
      <c r="B496" s="251"/>
      <c r="C496" s="261" t="s">
        <v>274</v>
      </c>
      <c r="D496" s="39" t="s">
        <v>2204</v>
      </c>
      <c r="E496" s="234" t="s">
        <v>2205</v>
      </c>
      <c r="F496" s="231" t="s">
        <v>120</v>
      </c>
      <c r="G496" s="235"/>
      <c r="H496" s="301"/>
      <c r="I496" s="235"/>
      <c r="J496" s="307">
        <v>16.440000000000001</v>
      </c>
      <c r="K496" s="306">
        <v>17.29</v>
      </c>
      <c r="L496" s="48"/>
      <c r="M496" s="55"/>
      <c r="N496" s="55"/>
      <c r="O496" s="307">
        <v>19.670000000000002</v>
      </c>
      <c r="P496" s="306">
        <v>20.69</v>
      </c>
    </row>
    <row r="497" spans="1:16" x14ac:dyDescent="0.25">
      <c r="A497" s="51" t="s">
        <v>3650</v>
      </c>
      <c r="B497" s="50"/>
      <c r="C497" s="262" t="s">
        <v>5283</v>
      </c>
      <c r="D497" s="233">
        <v>8</v>
      </c>
      <c r="E497" s="40" t="s">
        <v>5317</v>
      </c>
      <c r="F497" s="42" t="s">
        <v>49</v>
      </c>
      <c r="G497" s="290" t="s">
        <v>5437</v>
      </c>
      <c r="H497" s="63">
        <v>10.88</v>
      </c>
      <c r="I497" s="61">
        <v>12.59</v>
      </c>
      <c r="J497" s="61">
        <v>2.17</v>
      </c>
      <c r="K497" s="291">
        <v>2.5099999999999998</v>
      </c>
      <c r="L497" s="38"/>
      <c r="M497" s="61">
        <v>13.02</v>
      </c>
      <c r="N497" s="61">
        <v>15.06</v>
      </c>
      <c r="O497" s="61">
        <v>2.6</v>
      </c>
      <c r="P497" s="291">
        <v>3.01</v>
      </c>
    </row>
    <row r="498" spans="1:16" x14ac:dyDescent="0.25">
      <c r="A498" s="51" t="s">
        <v>3651</v>
      </c>
      <c r="B498" s="50"/>
      <c r="C498" s="262" t="s">
        <v>5283</v>
      </c>
      <c r="D498" s="233">
        <v>12</v>
      </c>
      <c r="E498" s="40" t="s">
        <v>5357</v>
      </c>
      <c r="F498" s="42" t="s">
        <v>49</v>
      </c>
      <c r="G498" s="290" t="s">
        <v>5437</v>
      </c>
      <c r="H498" s="63">
        <v>16.11</v>
      </c>
      <c r="I498" s="61">
        <v>18.64</v>
      </c>
      <c r="J498" s="61">
        <v>3.21</v>
      </c>
      <c r="K498" s="291">
        <v>3.72</v>
      </c>
      <c r="L498" s="38"/>
      <c r="M498" s="61">
        <v>19.27</v>
      </c>
      <c r="N498" s="61">
        <v>22.3</v>
      </c>
      <c r="O498" s="61">
        <v>3.85</v>
      </c>
      <c r="P498" s="291">
        <v>4.46</v>
      </c>
    </row>
    <row r="499" spans="1:16" x14ac:dyDescent="0.25">
      <c r="A499" s="51" t="s">
        <v>3652</v>
      </c>
      <c r="B499" s="50"/>
      <c r="C499" s="263" t="s">
        <v>5288</v>
      </c>
      <c r="D499" s="252"/>
      <c r="E499" s="252"/>
      <c r="F499" s="252"/>
      <c r="G499" s="252"/>
      <c r="H499" s="299"/>
      <c r="I499" s="253"/>
      <c r="J499" s="304">
        <v>5.39</v>
      </c>
      <c r="K499" s="303">
        <v>6.24</v>
      </c>
      <c r="L499" s="38"/>
      <c r="M499" s="292"/>
      <c r="N499" s="293"/>
      <c r="O499" s="304">
        <v>6.45</v>
      </c>
      <c r="P499" s="303">
        <v>7.47</v>
      </c>
    </row>
    <row r="500" spans="1:16" x14ac:dyDescent="0.25">
      <c r="A500" s="51" t="s">
        <v>3653</v>
      </c>
      <c r="B500" s="50"/>
      <c r="C500" s="262" t="s">
        <v>5358</v>
      </c>
      <c r="D500" s="43" t="s">
        <v>5508</v>
      </c>
      <c r="E500" s="40" t="s">
        <v>5509</v>
      </c>
      <c r="F500" s="42" t="s">
        <v>2174</v>
      </c>
      <c r="G500" s="290" t="s">
        <v>5298</v>
      </c>
      <c r="H500" s="63">
        <v>11.05</v>
      </c>
      <c r="I500" s="61">
        <v>11.05</v>
      </c>
      <c r="J500" s="61">
        <v>11.05</v>
      </c>
      <c r="K500" s="291">
        <v>11.05</v>
      </c>
      <c r="L500" s="38"/>
      <c r="M500" s="61">
        <v>13.22</v>
      </c>
      <c r="N500" s="61">
        <v>13.22</v>
      </c>
      <c r="O500" s="61">
        <v>13.22</v>
      </c>
      <c r="P500" s="291">
        <v>13.22</v>
      </c>
    </row>
    <row r="501" spans="1:16" x14ac:dyDescent="0.25">
      <c r="A501" s="51" t="s">
        <v>3654</v>
      </c>
      <c r="B501" s="50"/>
      <c r="C501" s="263" t="s">
        <v>5289</v>
      </c>
      <c r="D501" s="252"/>
      <c r="E501" s="252"/>
      <c r="F501" s="252"/>
      <c r="G501" s="252"/>
      <c r="H501" s="299"/>
      <c r="I501" s="253"/>
      <c r="J501" s="304">
        <v>11.05</v>
      </c>
      <c r="K501" s="303">
        <v>11.05</v>
      </c>
      <c r="L501" s="38"/>
      <c r="M501" s="292"/>
      <c r="N501" s="293"/>
      <c r="O501" s="304">
        <v>13.22</v>
      </c>
      <c r="P501" s="303">
        <v>13.22</v>
      </c>
    </row>
    <row r="502" spans="1:16" x14ac:dyDescent="0.25">
      <c r="A502" s="51" t="s">
        <v>3655</v>
      </c>
      <c r="B502" s="38"/>
      <c r="C502" s="264"/>
      <c r="D502" s="38"/>
      <c r="E502" s="38"/>
      <c r="F502" s="38"/>
      <c r="G502" s="38"/>
      <c r="H502" s="258"/>
      <c r="I502" s="38"/>
      <c r="J502" s="258"/>
      <c r="K502" s="38"/>
      <c r="L502" s="38"/>
    </row>
    <row r="503" spans="1:16" x14ac:dyDescent="0.25">
      <c r="A503" s="51" t="s">
        <v>3656</v>
      </c>
      <c r="B503" s="256">
        <v>138</v>
      </c>
      <c r="C503" s="259" t="s">
        <v>5276</v>
      </c>
      <c r="D503" s="242" t="s">
        <v>93</v>
      </c>
      <c r="E503" s="243" t="s">
        <v>95</v>
      </c>
      <c r="F503" s="244" t="s">
        <v>5277</v>
      </c>
      <c r="G503" s="244" t="s">
        <v>5278</v>
      </c>
      <c r="H503" s="294" t="s">
        <v>5279</v>
      </c>
      <c r="I503" s="245"/>
      <c r="J503" s="294" t="s">
        <v>5280</v>
      </c>
      <c r="K503" s="246"/>
      <c r="L503" s="38"/>
      <c r="M503" s="58"/>
      <c r="N503" s="293"/>
      <c r="O503" s="58"/>
      <c r="P503" s="292"/>
    </row>
    <row r="504" spans="1:16" x14ac:dyDescent="0.25">
      <c r="A504" s="51" t="s">
        <v>3657</v>
      </c>
      <c r="B504" s="257"/>
      <c r="C504" s="260"/>
      <c r="D504" s="248"/>
      <c r="E504" s="249"/>
      <c r="F504" s="250"/>
      <c r="G504" s="250"/>
      <c r="H504" s="295" t="s">
        <v>5281</v>
      </c>
      <c r="I504" s="228" t="s">
        <v>5282</v>
      </c>
      <c r="J504" s="295" t="s">
        <v>5281</v>
      </c>
      <c r="K504" s="229" t="s">
        <v>5282</v>
      </c>
      <c r="L504" s="38"/>
      <c r="M504" s="55"/>
      <c r="N504" s="55"/>
      <c r="O504" s="55"/>
      <c r="P504" s="58"/>
    </row>
    <row r="505" spans="1:16" x14ac:dyDescent="0.3">
      <c r="A505" s="51" t="s">
        <v>3658</v>
      </c>
      <c r="B505" s="251"/>
      <c r="C505" s="261" t="s">
        <v>274</v>
      </c>
      <c r="D505" s="39" t="s">
        <v>2241</v>
      </c>
      <c r="E505" s="234" t="s">
        <v>2242</v>
      </c>
      <c r="F505" s="231" t="s">
        <v>120</v>
      </c>
      <c r="G505" s="235"/>
      <c r="H505" s="301"/>
      <c r="I505" s="235"/>
      <c r="J505" s="307">
        <v>43.22</v>
      </c>
      <c r="K505" s="306">
        <v>43.87</v>
      </c>
      <c r="L505" s="48"/>
      <c r="M505" s="55"/>
      <c r="N505" s="55"/>
      <c r="O505" s="307">
        <v>51.7</v>
      </c>
      <c r="P505" s="306">
        <v>52.47</v>
      </c>
    </row>
    <row r="506" spans="1:16" x14ac:dyDescent="0.25">
      <c r="A506" s="51" t="s">
        <v>3659</v>
      </c>
      <c r="B506" s="50"/>
      <c r="C506" s="262" t="s">
        <v>5283</v>
      </c>
      <c r="D506" s="233">
        <v>12</v>
      </c>
      <c r="E506" s="40" t="s">
        <v>5357</v>
      </c>
      <c r="F506" s="42" t="s">
        <v>49</v>
      </c>
      <c r="G506" s="290" t="s">
        <v>5321</v>
      </c>
      <c r="H506" s="63">
        <v>16.11</v>
      </c>
      <c r="I506" s="61">
        <v>18.64</v>
      </c>
      <c r="J506" s="61">
        <v>2.41</v>
      </c>
      <c r="K506" s="291">
        <v>2.8</v>
      </c>
      <c r="L506" s="38"/>
      <c r="M506" s="61">
        <v>19.27</v>
      </c>
      <c r="N506" s="61">
        <v>22.3</v>
      </c>
      <c r="O506" s="61">
        <v>2.89</v>
      </c>
      <c r="P506" s="291">
        <v>3.35</v>
      </c>
    </row>
    <row r="507" spans="1:16" x14ac:dyDescent="0.25">
      <c r="A507" s="51" t="s">
        <v>3660</v>
      </c>
      <c r="B507" s="50"/>
      <c r="C507" s="262" t="s">
        <v>5283</v>
      </c>
      <c r="D507" s="233">
        <v>8</v>
      </c>
      <c r="E507" s="40" t="s">
        <v>5317</v>
      </c>
      <c r="F507" s="42" t="s">
        <v>49</v>
      </c>
      <c r="G507" s="290" t="s">
        <v>5321</v>
      </c>
      <c r="H507" s="63">
        <v>10.88</v>
      </c>
      <c r="I507" s="61">
        <v>12.59</v>
      </c>
      <c r="J507" s="61">
        <v>1.63</v>
      </c>
      <c r="K507" s="291">
        <v>1.88</v>
      </c>
      <c r="L507" s="38"/>
      <c r="M507" s="61">
        <v>13.02</v>
      </c>
      <c r="N507" s="61">
        <v>15.06</v>
      </c>
      <c r="O507" s="61">
        <v>1.95</v>
      </c>
      <c r="P507" s="291">
        <v>2.2599999999999998</v>
      </c>
    </row>
    <row r="508" spans="1:16" x14ac:dyDescent="0.25">
      <c r="A508" s="51" t="s">
        <v>3661</v>
      </c>
      <c r="B508" s="50"/>
      <c r="C508" s="263" t="s">
        <v>5288</v>
      </c>
      <c r="D508" s="252"/>
      <c r="E508" s="252"/>
      <c r="F508" s="252"/>
      <c r="G508" s="252"/>
      <c r="H508" s="299"/>
      <c r="I508" s="253"/>
      <c r="J508" s="304">
        <v>4.04</v>
      </c>
      <c r="K508" s="303">
        <v>4.6900000000000004</v>
      </c>
      <c r="L508" s="38"/>
      <c r="M508" s="292"/>
      <c r="N508" s="293"/>
      <c r="O508" s="304">
        <v>4.84</v>
      </c>
      <c r="P508" s="303">
        <v>5.61</v>
      </c>
    </row>
    <row r="509" spans="1:16" x14ac:dyDescent="0.25">
      <c r="A509" s="51" t="s">
        <v>3662</v>
      </c>
      <c r="B509" s="50"/>
      <c r="C509" s="262" t="s">
        <v>5358</v>
      </c>
      <c r="D509" s="43" t="s">
        <v>5510</v>
      </c>
      <c r="E509" s="40" t="s">
        <v>5511</v>
      </c>
      <c r="F509" s="42" t="s">
        <v>2174</v>
      </c>
      <c r="G509" s="290" t="s">
        <v>5298</v>
      </c>
      <c r="H509" s="63">
        <v>39.17</v>
      </c>
      <c r="I509" s="61">
        <v>39.17</v>
      </c>
      <c r="J509" s="61">
        <v>39.17</v>
      </c>
      <c r="K509" s="291">
        <v>39.17</v>
      </c>
      <c r="L509" s="38"/>
      <c r="M509" s="61">
        <v>46.86</v>
      </c>
      <c r="N509" s="61">
        <v>46.86</v>
      </c>
      <c r="O509" s="61">
        <v>46.86</v>
      </c>
      <c r="P509" s="291">
        <v>46.86</v>
      </c>
    </row>
    <row r="510" spans="1:16" x14ac:dyDescent="0.25">
      <c r="A510" s="51" t="s">
        <v>3663</v>
      </c>
      <c r="B510" s="50"/>
      <c r="C510" s="263" t="s">
        <v>5289</v>
      </c>
      <c r="D510" s="252"/>
      <c r="E510" s="252"/>
      <c r="F510" s="252"/>
      <c r="G510" s="252"/>
      <c r="H510" s="299"/>
      <c r="I510" s="253"/>
      <c r="J510" s="304">
        <v>39.17</v>
      </c>
      <c r="K510" s="303">
        <v>39.17</v>
      </c>
      <c r="L510" s="38"/>
      <c r="M510" s="292"/>
      <c r="N510" s="293"/>
      <c r="O510" s="304">
        <v>46.86</v>
      </c>
      <c r="P510" s="303">
        <v>46.86</v>
      </c>
    </row>
    <row r="511" spans="1:16" x14ac:dyDescent="0.25">
      <c r="A511" s="51" t="s">
        <v>3664</v>
      </c>
      <c r="B511" s="38"/>
      <c r="C511" s="264"/>
      <c r="D511" s="38"/>
      <c r="E511" s="38"/>
      <c r="F511" s="38"/>
      <c r="G511" s="38"/>
      <c r="H511" s="258"/>
      <c r="I511" s="38"/>
      <c r="J511" s="258"/>
      <c r="K511" s="38"/>
      <c r="L511" s="38"/>
    </row>
    <row r="512" spans="1:16" x14ac:dyDescent="0.25">
      <c r="A512" s="51" t="s">
        <v>3665</v>
      </c>
      <c r="B512" s="256">
        <v>139</v>
      </c>
      <c r="C512" s="259" t="s">
        <v>5276</v>
      </c>
      <c r="D512" s="242" t="s">
        <v>93</v>
      </c>
      <c r="E512" s="243" t="s">
        <v>95</v>
      </c>
      <c r="F512" s="244" t="s">
        <v>5277</v>
      </c>
      <c r="G512" s="244" t="s">
        <v>5278</v>
      </c>
      <c r="H512" s="294" t="s">
        <v>5279</v>
      </c>
      <c r="I512" s="245"/>
      <c r="J512" s="294" t="s">
        <v>5280</v>
      </c>
      <c r="K512" s="246"/>
      <c r="L512" s="38"/>
      <c r="M512" s="58"/>
      <c r="N512" s="293"/>
      <c r="O512" s="58"/>
      <c r="P512" s="292"/>
    </row>
    <row r="513" spans="1:16" x14ac:dyDescent="0.25">
      <c r="A513" s="51" t="s">
        <v>3666</v>
      </c>
      <c r="B513" s="257"/>
      <c r="C513" s="260"/>
      <c r="D513" s="248"/>
      <c r="E513" s="249"/>
      <c r="F513" s="250"/>
      <c r="G513" s="250"/>
      <c r="H513" s="295" t="s">
        <v>5281</v>
      </c>
      <c r="I513" s="228" t="s">
        <v>5282</v>
      </c>
      <c r="J513" s="295" t="s">
        <v>5281</v>
      </c>
      <c r="K513" s="229" t="s">
        <v>5282</v>
      </c>
      <c r="L513" s="38"/>
      <c r="M513" s="55"/>
      <c r="N513" s="55"/>
      <c r="O513" s="55"/>
      <c r="P513" s="58"/>
    </row>
    <row r="514" spans="1:16" x14ac:dyDescent="0.3">
      <c r="A514" s="51" t="s">
        <v>3667</v>
      </c>
      <c r="B514" s="251"/>
      <c r="C514" s="261" t="s">
        <v>274</v>
      </c>
      <c r="D514" s="39" t="s">
        <v>2244</v>
      </c>
      <c r="E514" s="234" t="s">
        <v>2245</v>
      </c>
      <c r="F514" s="231" t="s">
        <v>120</v>
      </c>
      <c r="G514" s="235"/>
      <c r="H514" s="301"/>
      <c r="I514" s="235"/>
      <c r="J514" s="307">
        <v>57.62</v>
      </c>
      <c r="K514" s="306">
        <v>58.26</v>
      </c>
      <c r="L514" s="48"/>
      <c r="M514" s="55"/>
      <c r="N514" s="55"/>
      <c r="O514" s="307">
        <v>68.92</v>
      </c>
      <c r="P514" s="306">
        <v>69.69</v>
      </c>
    </row>
    <row r="515" spans="1:16" x14ac:dyDescent="0.25">
      <c r="A515" s="51" t="s">
        <v>3668</v>
      </c>
      <c r="B515" s="50"/>
      <c r="C515" s="262" t="s">
        <v>5283</v>
      </c>
      <c r="D515" s="233">
        <v>12</v>
      </c>
      <c r="E515" s="40" t="s">
        <v>5357</v>
      </c>
      <c r="F515" s="42" t="s">
        <v>49</v>
      </c>
      <c r="G515" s="290" t="s">
        <v>5321</v>
      </c>
      <c r="H515" s="63">
        <v>16.11</v>
      </c>
      <c r="I515" s="61">
        <v>18.64</v>
      </c>
      <c r="J515" s="61">
        <v>2.41</v>
      </c>
      <c r="K515" s="291">
        <v>2.8</v>
      </c>
      <c r="L515" s="38"/>
      <c r="M515" s="61">
        <v>19.27</v>
      </c>
      <c r="N515" s="61">
        <v>22.3</v>
      </c>
      <c r="O515" s="61">
        <v>2.89</v>
      </c>
      <c r="P515" s="291">
        <v>3.35</v>
      </c>
    </row>
    <row r="516" spans="1:16" x14ac:dyDescent="0.25">
      <c r="A516" s="51" t="s">
        <v>3669</v>
      </c>
      <c r="B516" s="50"/>
      <c r="C516" s="262" t="s">
        <v>5283</v>
      </c>
      <c r="D516" s="233">
        <v>8</v>
      </c>
      <c r="E516" s="40" t="s">
        <v>5317</v>
      </c>
      <c r="F516" s="42" t="s">
        <v>49</v>
      </c>
      <c r="G516" s="290" t="s">
        <v>5321</v>
      </c>
      <c r="H516" s="63">
        <v>10.88</v>
      </c>
      <c r="I516" s="61">
        <v>12.59</v>
      </c>
      <c r="J516" s="61">
        <v>1.63</v>
      </c>
      <c r="K516" s="291">
        <v>1.88</v>
      </c>
      <c r="L516" s="38"/>
      <c r="M516" s="61">
        <v>13.02</v>
      </c>
      <c r="N516" s="61">
        <v>15.06</v>
      </c>
      <c r="O516" s="61">
        <v>1.95</v>
      </c>
      <c r="P516" s="291">
        <v>2.2599999999999998</v>
      </c>
    </row>
    <row r="517" spans="1:16" x14ac:dyDescent="0.25">
      <c r="A517" s="51" t="s">
        <v>3670</v>
      </c>
      <c r="B517" s="50"/>
      <c r="C517" s="263" t="s">
        <v>5288</v>
      </c>
      <c r="D517" s="252"/>
      <c r="E517" s="252"/>
      <c r="F517" s="252"/>
      <c r="G517" s="252"/>
      <c r="H517" s="299"/>
      <c r="I517" s="253"/>
      <c r="J517" s="304">
        <v>4.04</v>
      </c>
      <c r="K517" s="303">
        <v>4.6900000000000004</v>
      </c>
      <c r="L517" s="38"/>
      <c r="M517" s="292"/>
      <c r="N517" s="293"/>
      <c r="O517" s="304">
        <v>4.84</v>
      </c>
      <c r="P517" s="303">
        <v>5.61</v>
      </c>
    </row>
    <row r="518" spans="1:16" x14ac:dyDescent="0.25">
      <c r="A518" s="51" t="s">
        <v>3672</v>
      </c>
      <c r="B518" s="38"/>
      <c r="C518" s="262" t="s">
        <v>5358</v>
      </c>
      <c r="D518" s="43" t="s">
        <v>5512</v>
      </c>
      <c r="E518" s="40" t="s">
        <v>5513</v>
      </c>
      <c r="F518" s="42" t="s">
        <v>2174</v>
      </c>
      <c r="G518" s="290" t="s">
        <v>5298</v>
      </c>
      <c r="H518" s="63">
        <v>53.57</v>
      </c>
      <c r="I518" s="61">
        <v>53.57</v>
      </c>
      <c r="J518" s="61">
        <v>53.57</v>
      </c>
      <c r="K518" s="291">
        <v>53.57</v>
      </c>
      <c r="L518" s="38"/>
      <c r="M518" s="61">
        <v>64.08</v>
      </c>
      <c r="N518" s="61">
        <v>64.08</v>
      </c>
      <c r="O518" s="61">
        <v>64.08</v>
      </c>
      <c r="P518" s="291">
        <v>64.08</v>
      </c>
    </row>
    <row r="519" spans="1:16" x14ac:dyDescent="0.25">
      <c r="A519" s="51" t="s">
        <v>3673</v>
      </c>
      <c r="B519" s="38"/>
      <c r="C519" s="263" t="s">
        <v>5289</v>
      </c>
      <c r="D519" s="252"/>
      <c r="E519" s="252"/>
      <c r="F519" s="252"/>
      <c r="G519" s="252"/>
      <c r="H519" s="299"/>
      <c r="I519" s="253"/>
      <c r="J519" s="304">
        <v>53.57</v>
      </c>
      <c r="K519" s="303">
        <v>53.57</v>
      </c>
      <c r="L519" s="38"/>
      <c r="M519" s="292"/>
      <c r="N519" s="293"/>
      <c r="O519" s="304">
        <v>64.08</v>
      </c>
      <c r="P519" s="303">
        <v>64.08</v>
      </c>
    </row>
    <row r="520" spans="1:16" x14ac:dyDescent="0.25">
      <c r="A520" s="51" t="s">
        <v>3674</v>
      </c>
      <c r="B520" s="38"/>
      <c r="C520" s="264"/>
      <c r="D520" s="38"/>
      <c r="E520" s="38"/>
      <c r="F520" s="38"/>
      <c r="G520" s="38"/>
      <c r="H520" s="258"/>
      <c r="I520" s="38"/>
      <c r="J520" s="258"/>
      <c r="K520" s="38"/>
      <c r="L520" s="38"/>
    </row>
    <row r="521" spans="1:16" x14ac:dyDescent="0.25">
      <c r="A521" s="51" t="s">
        <v>3675</v>
      </c>
      <c r="B521" s="256">
        <v>141</v>
      </c>
      <c r="C521" s="259" t="s">
        <v>5276</v>
      </c>
      <c r="D521" s="242" t="s">
        <v>93</v>
      </c>
      <c r="E521" s="243" t="s">
        <v>95</v>
      </c>
      <c r="F521" s="244" t="s">
        <v>5277</v>
      </c>
      <c r="G521" s="244" t="s">
        <v>5278</v>
      </c>
      <c r="H521" s="294" t="s">
        <v>5279</v>
      </c>
      <c r="I521" s="245"/>
      <c r="J521" s="294" t="s">
        <v>5280</v>
      </c>
      <c r="K521" s="246"/>
      <c r="L521" s="38"/>
      <c r="M521" s="58"/>
      <c r="N521" s="293"/>
      <c r="O521" s="58"/>
      <c r="P521" s="292"/>
    </row>
    <row r="522" spans="1:16" x14ac:dyDescent="0.25">
      <c r="A522" s="51" t="s">
        <v>3676</v>
      </c>
      <c r="B522" s="257"/>
      <c r="C522" s="260"/>
      <c r="D522" s="248"/>
      <c r="E522" s="249"/>
      <c r="F522" s="250"/>
      <c r="G522" s="250"/>
      <c r="H522" s="295" t="s">
        <v>5281</v>
      </c>
      <c r="I522" s="228" t="s">
        <v>5282</v>
      </c>
      <c r="J522" s="295" t="s">
        <v>5281</v>
      </c>
      <c r="K522" s="229" t="s">
        <v>5282</v>
      </c>
      <c r="L522" s="38"/>
      <c r="M522" s="55"/>
      <c r="N522" s="55"/>
      <c r="O522" s="55"/>
      <c r="P522" s="58"/>
    </row>
    <row r="523" spans="1:16" x14ac:dyDescent="0.3">
      <c r="A523" s="51" t="s">
        <v>3677</v>
      </c>
      <c r="B523" s="251"/>
      <c r="C523" s="261" t="s">
        <v>274</v>
      </c>
      <c r="D523" s="39" t="s">
        <v>2257</v>
      </c>
      <c r="E523" s="234" t="s">
        <v>2258</v>
      </c>
      <c r="F523" s="231" t="s">
        <v>120</v>
      </c>
      <c r="G523" s="235"/>
      <c r="H523" s="301"/>
      <c r="I523" s="235"/>
      <c r="J523" s="307">
        <v>3067.63</v>
      </c>
      <c r="K523" s="306">
        <v>3067.63</v>
      </c>
      <c r="L523" s="48"/>
      <c r="M523" s="55"/>
      <c r="N523" s="55"/>
      <c r="O523" s="307">
        <v>3668.98</v>
      </c>
      <c r="P523" s="306">
        <v>3668.98</v>
      </c>
    </row>
    <row r="524" spans="1:16" x14ac:dyDescent="0.25">
      <c r="A524" s="51" t="s">
        <v>3678</v>
      </c>
      <c r="B524" s="50"/>
      <c r="C524" s="263" t="s">
        <v>5288</v>
      </c>
      <c r="D524" s="252"/>
      <c r="E524" s="252"/>
      <c r="F524" s="252"/>
      <c r="G524" s="252"/>
      <c r="H524" s="299"/>
      <c r="I524" s="253"/>
      <c r="J524" s="304">
        <v>0</v>
      </c>
      <c r="K524" s="303">
        <v>0</v>
      </c>
      <c r="L524" s="38"/>
      <c r="M524" s="292"/>
      <c r="N524" s="293"/>
      <c r="O524" s="304">
        <v>0</v>
      </c>
      <c r="P524" s="303">
        <v>0</v>
      </c>
    </row>
    <row r="525" spans="1:16" x14ac:dyDescent="0.25">
      <c r="A525" s="51" t="s">
        <v>3679</v>
      </c>
      <c r="B525" s="50"/>
      <c r="C525" s="262" t="s">
        <v>5358</v>
      </c>
      <c r="D525" s="43" t="s">
        <v>5514</v>
      </c>
      <c r="E525" s="40" t="s">
        <v>5515</v>
      </c>
      <c r="F525" s="42" t="s">
        <v>2174</v>
      </c>
      <c r="G525" s="290" t="s">
        <v>5298</v>
      </c>
      <c r="H525" s="63">
        <v>3067.63</v>
      </c>
      <c r="I525" s="61">
        <v>3067.63</v>
      </c>
      <c r="J525" s="61">
        <v>3067.63</v>
      </c>
      <c r="K525" s="291">
        <v>3067.63</v>
      </c>
      <c r="L525" s="38"/>
      <c r="M525" s="61">
        <v>3668.98</v>
      </c>
      <c r="N525" s="61">
        <v>3668.98</v>
      </c>
      <c r="O525" s="61">
        <v>3668.98</v>
      </c>
      <c r="P525" s="291">
        <v>3668.98</v>
      </c>
    </row>
    <row r="526" spans="1:16" x14ac:dyDescent="0.25">
      <c r="A526" s="51" t="s">
        <v>3680</v>
      </c>
      <c r="B526" s="50"/>
      <c r="C526" s="263" t="s">
        <v>5289</v>
      </c>
      <c r="D526" s="252"/>
      <c r="E526" s="252"/>
      <c r="F526" s="252"/>
      <c r="G526" s="252"/>
      <c r="H526" s="299"/>
      <c r="I526" s="253"/>
      <c r="J526" s="304">
        <v>3067.63</v>
      </c>
      <c r="K526" s="303">
        <v>3067.63</v>
      </c>
      <c r="L526" s="38"/>
      <c r="M526" s="292"/>
      <c r="N526" s="293"/>
      <c r="O526" s="304">
        <v>3668.98</v>
      </c>
      <c r="P526" s="303">
        <v>3668.98</v>
      </c>
    </row>
    <row r="527" spans="1:16" x14ac:dyDescent="0.25">
      <c r="A527" s="51" t="s">
        <v>3681</v>
      </c>
      <c r="B527" s="38"/>
      <c r="C527" s="264"/>
      <c r="D527" s="38"/>
      <c r="E527" s="38"/>
      <c r="F527" s="38"/>
      <c r="G527" s="38"/>
      <c r="H527" s="258"/>
      <c r="I527" s="38"/>
      <c r="J527" s="258"/>
      <c r="K527" s="38"/>
      <c r="L527" s="38"/>
    </row>
    <row r="528" spans="1:16" x14ac:dyDescent="0.25">
      <c r="A528" s="51" t="s">
        <v>3682</v>
      </c>
      <c r="B528" s="256">
        <v>186</v>
      </c>
      <c r="C528" s="259" t="s">
        <v>5276</v>
      </c>
      <c r="D528" s="242" t="s">
        <v>93</v>
      </c>
      <c r="E528" s="243" t="s">
        <v>95</v>
      </c>
      <c r="F528" s="244" t="s">
        <v>5277</v>
      </c>
      <c r="G528" s="244" t="s">
        <v>5278</v>
      </c>
      <c r="H528" s="294" t="s">
        <v>5279</v>
      </c>
      <c r="I528" s="245"/>
      <c r="J528" s="294" t="s">
        <v>5280</v>
      </c>
      <c r="K528" s="246"/>
      <c r="L528" s="38"/>
      <c r="M528" s="58"/>
      <c r="N528" s="293"/>
      <c r="O528" s="58"/>
      <c r="P528" s="292"/>
    </row>
    <row r="529" spans="1:16" x14ac:dyDescent="0.25">
      <c r="A529" s="51" t="s">
        <v>3683</v>
      </c>
      <c r="B529" s="257"/>
      <c r="C529" s="260"/>
      <c r="D529" s="248"/>
      <c r="E529" s="249"/>
      <c r="F529" s="250"/>
      <c r="G529" s="250"/>
      <c r="H529" s="295" t="s">
        <v>5281</v>
      </c>
      <c r="I529" s="228" t="s">
        <v>5282</v>
      </c>
      <c r="J529" s="295" t="s">
        <v>5281</v>
      </c>
      <c r="K529" s="229" t="s">
        <v>5282</v>
      </c>
      <c r="L529" s="38"/>
      <c r="M529" s="55"/>
      <c r="N529" s="55"/>
      <c r="O529" s="55"/>
      <c r="P529" s="58"/>
    </row>
    <row r="530" spans="1:16" ht="24" x14ac:dyDescent="0.3">
      <c r="A530" s="51" t="s">
        <v>3684</v>
      </c>
      <c r="B530" s="251"/>
      <c r="C530" s="261" t="s">
        <v>274</v>
      </c>
      <c r="D530" s="39" t="s">
        <v>1674</v>
      </c>
      <c r="E530" s="230" t="s">
        <v>5774</v>
      </c>
      <c r="F530" s="231" t="s">
        <v>120</v>
      </c>
      <c r="G530" s="235"/>
      <c r="H530" s="301"/>
      <c r="I530" s="235"/>
      <c r="J530" s="307">
        <v>123.93</v>
      </c>
      <c r="K530" s="306">
        <v>128.16999999999999</v>
      </c>
      <c r="L530" s="48"/>
      <c r="M530" s="55"/>
      <c r="N530" s="55"/>
      <c r="O530" s="307">
        <v>148.22999999999999</v>
      </c>
      <c r="P530" s="306">
        <v>153.30000000000001</v>
      </c>
    </row>
    <row r="531" spans="1:16" x14ac:dyDescent="0.25">
      <c r="A531" s="51" t="s">
        <v>3685</v>
      </c>
      <c r="B531" s="50"/>
      <c r="C531" s="262" t="s">
        <v>5283</v>
      </c>
      <c r="D531" s="233">
        <v>8</v>
      </c>
      <c r="E531" s="40" t="s">
        <v>5317</v>
      </c>
      <c r="F531" s="42" t="s">
        <v>49</v>
      </c>
      <c r="G531" s="290" t="s">
        <v>5298</v>
      </c>
      <c r="H531" s="63">
        <v>10.88</v>
      </c>
      <c r="I531" s="61">
        <v>12.59</v>
      </c>
      <c r="J531" s="61">
        <v>10.88</v>
      </c>
      <c r="K531" s="291">
        <v>12.59</v>
      </c>
      <c r="L531" s="38"/>
      <c r="M531" s="61">
        <v>13.02</v>
      </c>
      <c r="N531" s="61">
        <v>15.06</v>
      </c>
      <c r="O531" s="61">
        <v>13.02</v>
      </c>
      <c r="P531" s="291">
        <v>15.06</v>
      </c>
    </row>
    <row r="532" spans="1:16" x14ac:dyDescent="0.25">
      <c r="A532" s="51" t="s">
        <v>3686</v>
      </c>
      <c r="B532" s="50"/>
      <c r="C532" s="262" t="s">
        <v>5283</v>
      </c>
      <c r="D532" s="233">
        <v>12</v>
      </c>
      <c r="E532" s="40" t="s">
        <v>5357</v>
      </c>
      <c r="F532" s="42" t="s">
        <v>49</v>
      </c>
      <c r="G532" s="290" t="s">
        <v>5298</v>
      </c>
      <c r="H532" s="63">
        <v>16.11</v>
      </c>
      <c r="I532" s="61">
        <v>18.64</v>
      </c>
      <c r="J532" s="61">
        <v>16.11</v>
      </c>
      <c r="K532" s="291">
        <v>18.64</v>
      </c>
      <c r="L532" s="38"/>
      <c r="M532" s="61">
        <v>19.27</v>
      </c>
      <c r="N532" s="61">
        <v>22.3</v>
      </c>
      <c r="O532" s="61">
        <v>19.27</v>
      </c>
      <c r="P532" s="291">
        <v>22.3</v>
      </c>
    </row>
    <row r="533" spans="1:16" x14ac:dyDescent="0.25">
      <c r="A533" s="51" t="s">
        <v>3687</v>
      </c>
      <c r="B533" s="50"/>
      <c r="C533" s="263" t="s">
        <v>5288</v>
      </c>
      <c r="D533" s="252"/>
      <c r="E533" s="252"/>
      <c r="F533" s="252"/>
      <c r="G533" s="252"/>
      <c r="H533" s="299"/>
      <c r="I533" s="253"/>
      <c r="J533" s="304">
        <v>26.99</v>
      </c>
      <c r="K533" s="303">
        <v>31.23</v>
      </c>
      <c r="L533" s="38"/>
      <c r="M533" s="292"/>
      <c r="N533" s="293"/>
      <c r="O533" s="304">
        <v>32.29</v>
      </c>
      <c r="P533" s="303">
        <v>37.36</v>
      </c>
    </row>
    <row r="534" spans="1:16" x14ac:dyDescent="0.25">
      <c r="A534" s="51" t="s">
        <v>3688</v>
      </c>
      <c r="B534" s="50"/>
      <c r="C534" s="262" t="s">
        <v>5358</v>
      </c>
      <c r="D534" s="43" t="s">
        <v>5516</v>
      </c>
      <c r="E534" s="40" t="s">
        <v>5517</v>
      </c>
      <c r="F534" s="42" t="s">
        <v>120</v>
      </c>
      <c r="G534" s="290" t="s">
        <v>5298</v>
      </c>
      <c r="H534" s="63">
        <v>96.93</v>
      </c>
      <c r="I534" s="61">
        <v>96.93</v>
      </c>
      <c r="J534" s="61">
        <v>96.93</v>
      </c>
      <c r="K534" s="291">
        <v>96.93</v>
      </c>
      <c r="L534" s="38"/>
      <c r="M534" s="61">
        <v>115.94</v>
      </c>
      <c r="N534" s="61">
        <v>115.94</v>
      </c>
      <c r="O534" s="61">
        <v>115.94</v>
      </c>
      <c r="P534" s="291">
        <v>115.94</v>
      </c>
    </row>
    <row r="535" spans="1:16" x14ac:dyDescent="0.25">
      <c r="A535" s="51" t="s">
        <v>3689</v>
      </c>
      <c r="B535" s="50"/>
      <c r="C535" s="263" t="s">
        <v>5289</v>
      </c>
      <c r="D535" s="252"/>
      <c r="E535" s="252"/>
      <c r="F535" s="252"/>
      <c r="G535" s="252"/>
      <c r="H535" s="299"/>
      <c r="I535" s="253"/>
      <c r="J535" s="304">
        <v>96.93</v>
      </c>
      <c r="K535" s="303">
        <v>96.93</v>
      </c>
      <c r="L535" s="38"/>
      <c r="M535" s="292"/>
      <c r="N535" s="293"/>
      <c r="O535" s="304">
        <v>115.94</v>
      </c>
      <c r="P535" s="303">
        <v>115.94</v>
      </c>
    </row>
    <row r="536" spans="1:16" x14ac:dyDescent="0.25">
      <c r="A536" s="51" t="s">
        <v>3690</v>
      </c>
      <c r="B536" s="38"/>
      <c r="C536" s="264"/>
      <c r="D536" s="38"/>
      <c r="E536" s="38"/>
      <c r="F536" s="38"/>
      <c r="G536" s="38"/>
      <c r="H536" s="258"/>
      <c r="I536" s="38"/>
      <c r="J536" s="258"/>
      <c r="K536" s="38"/>
      <c r="L536" s="38"/>
    </row>
    <row r="537" spans="1:16" x14ac:dyDescent="0.25">
      <c r="A537" s="51" t="s">
        <v>3691</v>
      </c>
      <c r="B537" s="256">
        <v>188</v>
      </c>
      <c r="C537" s="259" t="s">
        <v>5276</v>
      </c>
      <c r="D537" s="242" t="s">
        <v>93</v>
      </c>
      <c r="E537" s="243" t="s">
        <v>95</v>
      </c>
      <c r="F537" s="244" t="s">
        <v>5277</v>
      </c>
      <c r="G537" s="244" t="s">
        <v>5278</v>
      </c>
      <c r="H537" s="294" t="s">
        <v>5279</v>
      </c>
      <c r="I537" s="245"/>
      <c r="J537" s="294" t="s">
        <v>5280</v>
      </c>
      <c r="K537" s="246"/>
      <c r="L537" s="38"/>
      <c r="M537" s="58"/>
      <c r="N537" s="293"/>
      <c r="O537" s="58"/>
      <c r="P537" s="292"/>
    </row>
    <row r="538" spans="1:16" x14ac:dyDescent="0.25">
      <c r="A538" s="51" t="s">
        <v>3692</v>
      </c>
      <c r="B538" s="257"/>
      <c r="C538" s="260"/>
      <c r="D538" s="248"/>
      <c r="E538" s="249"/>
      <c r="F538" s="250"/>
      <c r="G538" s="250"/>
      <c r="H538" s="295" t="s">
        <v>5281</v>
      </c>
      <c r="I538" s="228" t="s">
        <v>5282</v>
      </c>
      <c r="J538" s="295" t="s">
        <v>5281</v>
      </c>
      <c r="K538" s="229" t="s">
        <v>5282</v>
      </c>
      <c r="L538" s="38"/>
      <c r="M538" s="55"/>
      <c r="N538" s="55"/>
      <c r="O538" s="55"/>
      <c r="P538" s="58"/>
    </row>
    <row r="539" spans="1:16" ht="24" x14ac:dyDescent="0.3">
      <c r="A539" s="51" t="s">
        <v>3693</v>
      </c>
      <c r="B539" s="251"/>
      <c r="C539" s="261" t="s">
        <v>274</v>
      </c>
      <c r="D539" s="39" t="s">
        <v>1676</v>
      </c>
      <c r="E539" s="230" t="s">
        <v>5775</v>
      </c>
      <c r="F539" s="231" t="s">
        <v>120</v>
      </c>
      <c r="G539" s="235"/>
      <c r="H539" s="301"/>
      <c r="I539" s="235"/>
      <c r="J539" s="307">
        <v>62.69</v>
      </c>
      <c r="K539" s="306">
        <v>66.069999999999993</v>
      </c>
      <c r="L539" s="48"/>
      <c r="M539" s="55"/>
      <c r="N539" s="55"/>
      <c r="O539" s="307">
        <v>74.98</v>
      </c>
      <c r="P539" s="306">
        <v>79.03</v>
      </c>
    </row>
    <row r="540" spans="1:16" x14ac:dyDescent="0.25">
      <c r="A540" s="51" t="s">
        <v>3694</v>
      </c>
      <c r="B540" s="50"/>
      <c r="C540" s="262" t="s">
        <v>5283</v>
      </c>
      <c r="D540" s="233">
        <v>8</v>
      </c>
      <c r="E540" s="40" t="s">
        <v>5317</v>
      </c>
      <c r="F540" s="42" t="s">
        <v>49</v>
      </c>
      <c r="G540" s="290" t="s">
        <v>5518</v>
      </c>
      <c r="H540" s="63">
        <v>10.88</v>
      </c>
      <c r="I540" s="61">
        <v>12.59</v>
      </c>
      <c r="J540" s="61">
        <v>8.7100000000000009</v>
      </c>
      <c r="K540" s="291">
        <v>10.07</v>
      </c>
      <c r="L540" s="38"/>
      <c r="M540" s="61">
        <v>13.02</v>
      </c>
      <c r="N540" s="61">
        <v>15.06</v>
      </c>
      <c r="O540" s="61">
        <v>10.42</v>
      </c>
      <c r="P540" s="291">
        <v>12.05</v>
      </c>
    </row>
    <row r="541" spans="1:16" x14ac:dyDescent="0.25">
      <c r="A541" s="51" t="s">
        <v>3695</v>
      </c>
      <c r="B541" s="50"/>
      <c r="C541" s="262" t="s">
        <v>5283</v>
      </c>
      <c r="D541" s="233">
        <v>12</v>
      </c>
      <c r="E541" s="40" t="s">
        <v>5357</v>
      </c>
      <c r="F541" s="42" t="s">
        <v>49</v>
      </c>
      <c r="G541" s="290" t="s">
        <v>5518</v>
      </c>
      <c r="H541" s="63">
        <v>16.11</v>
      </c>
      <c r="I541" s="61">
        <v>18.64</v>
      </c>
      <c r="J541" s="61">
        <v>12.89</v>
      </c>
      <c r="K541" s="291">
        <v>14.91</v>
      </c>
      <c r="L541" s="38"/>
      <c r="M541" s="61">
        <v>19.27</v>
      </c>
      <c r="N541" s="61">
        <v>22.3</v>
      </c>
      <c r="O541" s="61">
        <v>15.42</v>
      </c>
      <c r="P541" s="291">
        <v>17.84</v>
      </c>
    </row>
    <row r="542" spans="1:16" x14ac:dyDescent="0.25">
      <c r="A542" s="51" t="s">
        <v>3696</v>
      </c>
      <c r="B542" s="50"/>
      <c r="C542" s="263" t="s">
        <v>5288</v>
      </c>
      <c r="D542" s="252"/>
      <c r="E542" s="252"/>
      <c r="F542" s="252"/>
      <c r="G542" s="252"/>
      <c r="H542" s="299"/>
      <c r="I542" s="253"/>
      <c r="J542" s="304">
        <v>21.6</v>
      </c>
      <c r="K542" s="303">
        <v>24.99</v>
      </c>
      <c r="L542" s="38"/>
      <c r="M542" s="292"/>
      <c r="N542" s="293"/>
      <c r="O542" s="304">
        <v>25.84</v>
      </c>
      <c r="P542" s="303">
        <v>29.89</v>
      </c>
    </row>
    <row r="543" spans="1:16" ht="36" x14ac:dyDescent="0.3">
      <c r="A543" s="51" t="s">
        <v>3697</v>
      </c>
      <c r="B543" s="50"/>
      <c r="C543" s="262" t="s">
        <v>5358</v>
      </c>
      <c r="D543" s="43" t="s">
        <v>5519</v>
      </c>
      <c r="E543" s="54" t="s">
        <v>5776</v>
      </c>
      <c r="F543" s="42" t="s">
        <v>120</v>
      </c>
      <c r="G543" s="290" t="s">
        <v>5298</v>
      </c>
      <c r="H543" s="63">
        <v>41.08</v>
      </c>
      <c r="I543" s="61">
        <v>41.08</v>
      </c>
      <c r="J543" s="61">
        <v>41.08</v>
      </c>
      <c r="K543" s="291">
        <v>41.08</v>
      </c>
      <c r="L543" s="48"/>
      <c r="M543" s="61">
        <v>49.14</v>
      </c>
      <c r="N543" s="61">
        <v>49.14</v>
      </c>
      <c r="O543" s="61">
        <v>49.14</v>
      </c>
      <c r="P543" s="291">
        <v>49.14</v>
      </c>
    </row>
    <row r="544" spans="1:16" x14ac:dyDescent="0.25">
      <c r="A544" s="51" t="s">
        <v>3698</v>
      </c>
      <c r="B544" s="50"/>
      <c r="C544" s="263" t="s">
        <v>5289</v>
      </c>
      <c r="D544" s="252"/>
      <c r="E544" s="252"/>
      <c r="F544" s="252"/>
      <c r="G544" s="252"/>
      <c r="H544" s="299"/>
      <c r="I544" s="253"/>
      <c r="J544" s="304">
        <v>41.08</v>
      </c>
      <c r="K544" s="303">
        <v>41.08</v>
      </c>
      <c r="L544" s="38"/>
      <c r="M544" s="292"/>
      <c r="N544" s="293"/>
      <c r="O544" s="304">
        <v>49.14</v>
      </c>
      <c r="P544" s="303">
        <v>49.14</v>
      </c>
    </row>
    <row r="545" spans="1:16" x14ac:dyDescent="0.25">
      <c r="A545" s="51" t="s">
        <v>3699</v>
      </c>
      <c r="B545" s="38"/>
      <c r="C545" s="264"/>
      <c r="D545" s="38"/>
      <c r="E545" s="38"/>
      <c r="F545" s="38"/>
      <c r="G545" s="38"/>
      <c r="H545" s="258"/>
      <c r="I545" s="38"/>
      <c r="J545" s="258"/>
      <c r="K545" s="38"/>
      <c r="L545" s="38"/>
    </row>
    <row r="546" spans="1:16" x14ac:dyDescent="0.25">
      <c r="A546" s="51" t="s">
        <v>3700</v>
      </c>
      <c r="B546" s="256">
        <v>190</v>
      </c>
      <c r="C546" s="259" t="s">
        <v>5276</v>
      </c>
      <c r="D546" s="242" t="s">
        <v>93</v>
      </c>
      <c r="E546" s="243" t="s">
        <v>95</v>
      </c>
      <c r="F546" s="244" t="s">
        <v>5277</v>
      </c>
      <c r="G546" s="244" t="s">
        <v>5278</v>
      </c>
      <c r="H546" s="294" t="s">
        <v>5279</v>
      </c>
      <c r="I546" s="245"/>
      <c r="J546" s="294" t="s">
        <v>5280</v>
      </c>
      <c r="K546" s="246"/>
      <c r="L546" s="38"/>
      <c r="O546" s="58"/>
      <c r="P546" s="292"/>
    </row>
    <row r="547" spans="1:16" x14ac:dyDescent="0.25">
      <c r="A547" s="51" t="s">
        <v>3701</v>
      </c>
      <c r="B547" s="257"/>
      <c r="C547" s="260"/>
      <c r="D547" s="248"/>
      <c r="E547" s="249"/>
      <c r="F547" s="250"/>
      <c r="G547" s="250"/>
      <c r="H547" s="295" t="s">
        <v>5281</v>
      </c>
      <c r="I547" s="228" t="s">
        <v>5282</v>
      </c>
      <c r="J547" s="295" t="s">
        <v>5281</v>
      </c>
      <c r="K547" s="229" t="s">
        <v>5282</v>
      </c>
      <c r="L547" s="38"/>
      <c r="O547" s="55"/>
      <c r="P547" s="58"/>
    </row>
    <row r="548" spans="1:16" ht="36" x14ac:dyDescent="0.3">
      <c r="A548" s="51" t="s">
        <v>3702</v>
      </c>
      <c r="B548" s="251"/>
      <c r="C548" s="267" t="s">
        <v>274</v>
      </c>
      <c r="D548" s="53" t="s">
        <v>1679</v>
      </c>
      <c r="E548" s="230" t="s">
        <v>5777</v>
      </c>
      <c r="F548" s="236" t="s">
        <v>120</v>
      </c>
      <c r="G548" s="235"/>
      <c r="H548" s="301"/>
      <c r="I548" s="235"/>
      <c r="J548" s="307">
        <v>687.4</v>
      </c>
      <c r="K548" s="306">
        <v>721.32</v>
      </c>
      <c r="L548" s="48"/>
      <c r="O548" s="307">
        <v>822.16</v>
      </c>
      <c r="P548" s="306">
        <v>862.72</v>
      </c>
    </row>
    <row r="549" spans="1:16" x14ac:dyDescent="0.25">
      <c r="A549" s="51" t="s">
        <v>3703</v>
      </c>
      <c r="B549" s="50"/>
      <c r="C549" s="262" t="s">
        <v>5283</v>
      </c>
      <c r="D549" s="233">
        <v>8</v>
      </c>
      <c r="E549" s="40" t="s">
        <v>5317</v>
      </c>
      <c r="F549" s="42" t="s">
        <v>49</v>
      </c>
      <c r="G549" s="290" t="s">
        <v>5360</v>
      </c>
      <c r="H549" s="63">
        <v>10.88</v>
      </c>
      <c r="I549" s="61">
        <v>12.59</v>
      </c>
      <c r="J549" s="61">
        <v>87.08</v>
      </c>
      <c r="K549" s="291">
        <v>100.73</v>
      </c>
      <c r="L549" s="38"/>
      <c r="M549" s="62">
        <v>13.02</v>
      </c>
      <c r="N549" s="62">
        <v>15.06</v>
      </c>
      <c r="O549" s="61">
        <v>104.16</v>
      </c>
      <c r="P549" s="291">
        <v>120.48</v>
      </c>
    </row>
    <row r="550" spans="1:16" x14ac:dyDescent="0.25">
      <c r="A550" s="51" t="s">
        <v>3704</v>
      </c>
      <c r="B550" s="50"/>
      <c r="C550" s="262" t="s">
        <v>5283</v>
      </c>
      <c r="D550" s="233">
        <v>12</v>
      </c>
      <c r="E550" s="40" t="s">
        <v>5357</v>
      </c>
      <c r="F550" s="42" t="s">
        <v>49</v>
      </c>
      <c r="G550" s="290" t="s">
        <v>5360</v>
      </c>
      <c r="H550" s="63">
        <v>16.11</v>
      </c>
      <c r="I550" s="61">
        <v>18.64</v>
      </c>
      <c r="J550" s="61">
        <v>128.88999999999999</v>
      </c>
      <c r="K550" s="291">
        <v>149.16</v>
      </c>
      <c r="L550" s="38"/>
      <c r="M550" s="62">
        <v>19.27</v>
      </c>
      <c r="N550" s="62">
        <v>22.3</v>
      </c>
      <c r="O550" s="61">
        <v>154.16</v>
      </c>
      <c r="P550" s="291">
        <v>178.4</v>
      </c>
    </row>
    <row r="551" spans="1:16" x14ac:dyDescent="0.25">
      <c r="A551" s="51" t="s">
        <v>3705</v>
      </c>
      <c r="B551" s="50"/>
      <c r="C551" s="263" t="s">
        <v>5288</v>
      </c>
      <c r="D551" s="252"/>
      <c r="E551" s="252"/>
      <c r="F551" s="252"/>
      <c r="G551" s="252"/>
      <c r="H551" s="299"/>
      <c r="I551" s="253"/>
      <c r="J551" s="304">
        <v>215.98</v>
      </c>
      <c r="K551" s="303">
        <v>249.89</v>
      </c>
      <c r="L551" s="38"/>
      <c r="O551" s="304">
        <v>258.32</v>
      </c>
      <c r="P551" s="303">
        <v>298.88</v>
      </c>
    </row>
    <row r="552" spans="1:16" ht="36" x14ac:dyDescent="0.3">
      <c r="A552" s="51" t="s">
        <v>3706</v>
      </c>
      <c r="B552" s="50"/>
      <c r="C552" s="262" t="s">
        <v>5358</v>
      </c>
      <c r="D552" s="43" t="s">
        <v>5520</v>
      </c>
      <c r="E552" s="54" t="s">
        <v>5778</v>
      </c>
      <c r="F552" s="42" t="s">
        <v>120</v>
      </c>
      <c r="G552" s="290" t="s">
        <v>5298</v>
      </c>
      <c r="H552" s="63">
        <v>331.76</v>
      </c>
      <c r="I552" s="61">
        <v>331.76</v>
      </c>
      <c r="J552" s="61">
        <v>331.76</v>
      </c>
      <c r="K552" s="291">
        <v>331.76</v>
      </c>
      <c r="L552" s="48"/>
      <c r="M552" s="62">
        <v>396.8</v>
      </c>
      <c r="N552" s="62">
        <v>396.8</v>
      </c>
      <c r="O552" s="61">
        <v>396.8</v>
      </c>
      <c r="P552" s="291">
        <v>396.8</v>
      </c>
    </row>
    <row r="553" spans="1:16" x14ac:dyDescent="0.25">
      <c r="A553" s="51" t="s">
        <v>3707</v>
      </c>
      <c r="B553" s="50"/>
      <c r="C553" s="262" t="s">
        <v>5358</v>
      </c>
      <c r="D553" s="43" t="s">
        <v>5521</v>
      </c>
      <c r="E553" s="40" t="s">
        <v>5522</v>
      </c>
      <c r="F553" s="42" t="s">
        <v>120</v>
      </c>
      <c r="G553" s="290" t="s">
        <v>5298</v>
      </c>
      <c r="H553" s="63">
        <v>139.66</v>
      </c>
      <c r="I553" s="61">
        <v>139.66</v>
      </c>
      <c r="J553" s="61">
        <v>139.66</v>
      </c>
      <c r="K553" s="291">
        <v>139.66</v>
      </c>
      <c r="L553" s="38"/>
      <c r="M553" s="62">
        <v>167.04</v>
      </c>
      <c r="N553" s="62">
        <v>167.04</v>
      </c>
      <c r="O553" s="61">
        <v>167.04</v>
      </c>
      <c r="P553" s="291">
        <v>167.04</v>
      </c>
    </row>
    <row r="554" spans="1:16" x14ac:dyDescent="0.25">
      <c r="A554" s="51" t="s">
        <v>3708</v>
      </c>
      <c r="B554" s="50"/>
      <c r="C554" s="263" t="s">
        <v>5289</v>
      </c>
      <c r="D554" s="252"/>
      <c r="E554" s="252"/>
      <c r="F554" s="252"/>
      <c r="G554" s="252"/>
      <c r="H554" s="299"/>
      <c r="I554" s="253"/>
      <c r="J554" s="304">
        <v>471.42</v>
      </c>
      <c r="K554" s="303">
        <v>471.42</v>
      </c>
      <c r="L554" s="38"/>
      <c r="O554" s="304">
        <v>563.84</v>
      </c>
      <c r="P554" s="303">
        <v>563.84</v>
      </c>
    </row>
    <row r="555" spans="1:16" x14ac:dyDescent="0.25">
      <c r="A555" s="51" t="s">
        <v>3709</v>
      </c>
      <c r="B555" s="38"/>
      <c r="C555" s="264"/>
      <c r="D555" s="38"/>
      <c r="E555" s="38"/>
      <c r="F555" s="38"/>
      <c r="G555" s="38"/>
      <c r="H555" s="258"/>
      <c r="I555" s="38"/>
      <c r="J555" s="258"/>
      <c r="K555" s="38"/>
      <c r="L555" s="38"/>
    </row>
    <row r="556" spans="1:16" x14ac:dyDescent="0.25">
      <c r="A556" s="51" t="s">
        <v>3710</v>
      </c>
      <c r="B556" s="256">
        <v>194</v>
      </c>
      <c r="C556" s="259" t="s">
        <v>5276</v>
      </c>
      <c r="D556" s="242" t="s">
        <v>93</v>
      </c>
      <c r="E556" s="243" t="s">
        <v>95</v>
      </c>
      <c r="F556" s="244" t="s">
        <v>5277</v>
      </c>
      <c r="G556" s="244" t="s">
        <v>5278</v>
      </c>
      <c r="H556" s="294" t="s">
        <v>5279</v>
      </c>
      <c r="I556" s="245"/>
      <c r="J556" s="294" t="s">
        <v>5280</v>
      </c>
      <c r="K556" s="246"/>
      <c r="L556" s="38"/>
      <c r="O556" s="58"/>
      <c r="P556" s="292"/>
    </row>
    <row r="557" spans="1:16" x14ac:dyDescent="0.25">
      <c r="A557" s="51" t="s">
        <v>3711</v>
      </c>
      <c r="B557" s="257"/>
      <c r="C557" s="260"/>
      <c r="D557" s="248"/>
      <c r="E557" s="249"/>
      <c r="F557" s="250"/>
      <c r="G557" s="250"/>
      <c r="H557" s="295" t="s">
        <v>5281</v>
      </c>
      <c r="I557" s="228" t="s">
        <v>5282</v>
      </c>
      <c r="J557" s="295" t="s">
        <v>5281</v>
      </c>
      <c r="K557" s="229" t="s">
        <v>5282</v>
      </c>
      <c r="L557" s="38"/>
      <c r="O557" s="55"/>
      <c r="P557" s="58"/>
    </row>
    <row r="558" spans="1:16" ht="24" x14ac:dyDescent="0.3">
      <c r="A558" s="51" t="s">
        <v>3712</v>
      </c>
      <c r="B558" s="251"/>
      <c r="C558" s="261" t="s">
        <v>274</v>
      </c>
      <c r="D558" s="39" t="s">
        <v>1640</v>
      </c>
      <c r="E558" s="230" t="s">
        <v>5779</v>
      </c>
      <c r="F558" s="231" t="s">
        <v>120</v>
      </c>
      <c r="G558" s="235"/>
      <c r="H558" s="301"/>
      <c r="I558" s="235"/>
      <c r="J558" s="307">
        <v>100.35</v>
      </c>
      <c r="K558" s="306">
        <v>100.74</v>
      </c>
      <c r="L558" s="48"/>
      <c r="O558" s="307">
        <v>120.03</v>
      </c>
      <c r="P558" s="306">
        <v>120.49</v>
      </c>
    </row>
    <row r="559" spans="1:16" x14ac:dyDescent="0.25">
      <c r="A559" s="51" t="s">
        <v>3713</v>
      </c>
      <c r="B559" s="50"/>
      <c r="C559" s="262" t="s">
        <v>5283</v>
      </c>
      <c r="D559" s="233">
        <v>11</v>
      </c>
      <c r="E559" s="40" t="s">
        <v>5320</v>
      </c>
      <c r="F559" s="42" t="s">
        <v>49</v>
      </c>
      <c r="G559" s="290" t="s">
        <v>5321</v>
      </c>
      <c r="H559" s="63">
        <v>16.11</v>
      </c>
      <c r="I559" s="61">
        <v>18.64</v>
      </c>
      <c r="J559" s="61">
        <v>2.41</v>
      </c>
      <c r="K559" s="291">
        <v>2.8</v>
      </c>
      <c r="L559" s="38"/>
      <c r="M559" s="62">
        <v>19.27</v>
      </c>
      <c r="N559" s="62">
        <v>22.3</v>
      </c>
      <c r="O559" s="61">
        <v>2.89</v>
      </c>
      <c r="P559" s="291">
        <v>3.35</v>
      </c>
    </row>
    <row r="560" spans="1:16" x14ac:dyDescent="0.25">
      <c r="A560" s="51" t="s">
        <v>3714</v>
      </c>
      <c r="B560" s="50"/>
      <c r="C560" s="263" t="s">
        <v>5288</v>
      </c>
      <c r="D560" s="252"/>
      <c r="E560" s="252"/>
      <c r="F560" s="252"/>
      <c r="G560" s="252"/>
      <c r="H560" s="299"/>
      <c r="I560" s="253"/>
      <c r="J560" s="304">
        <v>2.41</v>
      </c>
      <c r="K560" s="303">
        <v>2.8</v>
      </c>
      <c r="L560" s="38"/>
      <c r="O560" s="304">
        <v>2.89</v>
      </c>
      <c r="P560" s="303">
        <v>3.35</v>
      </c>
    </row>
    <row r="561" spans="1:16" ht="24" x14ac:dyDescent="0.3">
      <c r="A561" s="51" t="s">
        <v>3715</v>
      </c>
      <c r="B561" s="50"/>
      <c r="C561" s="262" t="s">
        <v>5293</v>
      </c>
      <c r="D561" s="41">
        <v>20964</v>
      </c>
      <c r="E561" s="54" t="s">
        <v>5780</v>
      </c>
      <c r="F561" s="42" t="s">
        <v>120</v>
      </c>
      <c r="G561" s="290" t="s">
        <v>5298</v>
      </c>
      <c r="H561" s="63">
        <v>97.94</v>
      </c>
      <c r="I561" s="61">
        <v>97.94</v>
      </c>
      <c r="J561" s="61">
        <v>97.94</v>
      </c>
      <c r="K561" s="291">
        <v>97.94</v>
      </c>
      <c r="L561" s="48"/>
      <c r="M561" s="62">
        <v>117.14</v>
      </c>
      <c r="N561" s="62">
        <v>117.14</v>
      </c>
      <c r="O561" s="61">
        <v>117.14</v>
      </c>
      <c r="P561" s="291">
        <v>117.14</v>
      </c>
    </row>
    <row r="562" spans="1:16" x14ac:dyDescent="0.25">
      <c r="A562" s="51" t="s">
        <v>3716</v>
      </c>
      <c r="B562" s="50"/>
      <c r="C562" s="263" t="s">
        <v>5289</v>
      </c>
      <c r="D562" s="252"/>
      <c r="E562" s="252"/>
      <c r="F562" s="252"/>
      <c r="G562" s="252"/>
      <c r="H562" s="299"/>
      <c r="I562" s="253"/>
      <c r="J562" s="304">
        <v>97.94</v>
      </c>
      <c r="K562" s="303">
        <v>97.94</v>
      </c>
      <c r="L562" s="38"/>
      <c r="O562" s="304">
        <v>117.14</v>
      </c>
      <c r="P562" s="303">
        <v>117.14</v>
      </c>
    </row>
    <row r="563" spans="1:16" x14ac:dyDescent="0.25">
      <c r="A563" s="51" t="s">
        <v>3717</v>
      </c>
      <c r="B563" s="38"/>
      <c r="C563" s="264"/>
      <c r="D563" s="38"/>
      <c r="E563" s="38"/>
      <c r="F563" s="38"/>
      <c r="G563" s="38"/>
      <c r="H563" s="258"/>
      <c r="I563" s="38"/>
      <c r="J563" s="258"/>
      <c r="K563" s="38"/>
      <c r="L563" s="38"/>
    </row>
    <row r="564" spans="1:16" x14ac:dyDescent="0.25">
      <c r="A564" s="51" t="s">
        <v>3718</v>
      </c>
      <c r="B564" s="256">
        <v>197</v>
      </c>
      <c r="C564" s="259" t="s">
        <v>5276</v>
      </c>
      <c r="D564" s="242" t="s">
        <v>93</v>
      </c>
      <c r="E564" s="243" t="s">
        <v>95</v>
      </c>
      <c r="F564" s="244" t="s">
        <v>5277</v>
      </c>
      <c r="G564" s="244" t="s">
        <v>5278</v>
      </c>
      <c r="H564" s="294" t="s">
        <v>5279</v>
      </c>
      <c r="I564" s="245"/>
      <c r="J564" s="294" t="s">
        <v>5280</v>
      </c>
      <c r="K564" s="246"/>
      <c r="L564" s="38"/>
      <c r="O564" s="58"/>
      <c r="P564" s="292"/>
    </row>
    <row r="565" spans="1:16" x14ac:dyDescent="0.25">
      <c r="A565" s="51" t="s">
        <v>3719</v>
      </c>
      <c r="B565" s="257"/>
      <c r="C565" s="260"/>
      <c r="D565" s="248"/>
      <c r="E565" s="249"/>
      <c r="F565" s="250"/>
      <c r="G565" s="250"/>
      <c r="H565" s="295" t="s">
        <v>5281</v>
      </c>
      <c r="I565" s="228" t="s">
        <v>5282</v>
      </c>
      <c r="J565" s="295" t="s">
        <v>5281</v>
      </c>
      <c r="K565" s="229" t="s">
        <v>5282</v>
      </c>
      <c r="L565" s="38"/>
      <c r="O565" s="55"/>
      <c r="P565" s="58"/>
    </row>
    <row r="566" spans="1:16" ht="24" x14ac:dyDescent="0.3">
      <c r="A566" s="51" t="s">
        <v>3720</v>
      </c>
      <c r="B566" s="251"/>
      <c r="C566" s="267" t="s">
        <v>274</v>
      </c>
      <c r="D566" s="53" t="s">
        <v>2254</v>
      </c>
      <c r="E566" s="234" t="s">
        <v>2255</v>
      </c>
      <c r="F566" s="236" t="s">
        <v>138</v>
      </c>
      <c r="G566" s="235"/>
      <c r="H566" s="301"/>
      <c r="I566" s="235"/>
      <c r="J566" s="307">
        <v>862.67</v>
      </c>
      <c r="K566" s="306">
        <v>930.57</v>
      </c>
      <c r="L566" s="48"/>
      <c r="O566" s="307">
        <v>1031.78</v>
      </c>
      <c r="P566" s="306">
        <v>1112.99</v>
      </c>
    </row>
    <row r="567" spans="1:16" x14ac:dyDescent="0.25">
      <c r="A567" s="51" t="s">
        <v>3721</v>
      </c>
      <c r="B567" s="50"/>
      <c r="C567" s="262" t="s">
        <v>5283</v>
      </c>
      <c r="D567" s="233">
        <v>10</v>
      </c>
      <c r="E567" s="40" t="s">
        <v>5330</v>
      </c>
      <c r="F567" s="42" t="s">
        <v>49</v>
      </c>
      <c r="G567" s="290" t="s">
        <v>5523</v>
      </c>
      <c r="H567" s="63">
        <v>16.11</v>
      </c>
      <c r="I567" s="61">
        <v>18.64</v>
      </c>
      <c r="J567" s="61">
        <v>113.91</v>
      </c>
      <c r="K567" s="291">
        <v>131.81</v>
      </c>
      <c r="L567" s="38"/>
      <c r="M567" s="62">
        <v>19.27</v>
      </c>
      <c r="N567" s="62">
        <v>22.3</v>
      </c>
      <c r="O567" s="61">
        <v>136.24</v>
      </c>
      <c r="P567" s="291">
        <v>157.66</v>
      </c>
    </row>
    <row r="568" spans="1:16" x14ac:dyDescent="0.25">
      <c r="A568" s="51" t="s">
        <v>3722</v>
      </c>
      <c r="B568" s="50"/>
      <c r="C568" s="262" t="s">
        <v>5283</v>
      </c>
      <c r="D568" s="233">
        <v>8</v>
      </c>
      <c r="E568" s="40" t="s">
        <v>5317</v>
      </c>
      <c r="F568" s="42" t="s">
        <v>49</v>
      </c>
      <c r="G568" s="290" t="s">
        <v>5524</v>
      </c>
      <c r="H568" s="63">
        <v>10.88</v>
      </c>
      <c r="I568" s="61">
        <v>12.59</v>
      </c>
      <c r="J568" s="61">
        <v>88.82</v>
      </c>
      <c r="K568" s="291">
        <v>102.74</v>
      </c>
      <c r="L568" s="38"/>
      <c r="M568" s="62">
        <v>13.02</v>
      </c>
      <c r="N568" s="62">
        <v>15.06</v>
      </c>
      <c r="O568" s="61">
        <v>106.24</v>
      </c>
      <c r="P568" s="291">
        <v>122.89</v>
      </c>
    </row>
    <row r="569" spans="1:16" x14ac:dyDescent="0.25">
      <c r="A569" s="51" t="s">
        <v>3723</v>
      </c>
      <c r="B569" s="50"/>
      <c r="C569" s="262" t="s">
        <v>5283</v>
      </c>
      <c r="D569" s="233">
        <v>4</v>
      </c>
      <c r="E569" s="40" t="s">
        <v>5286</v>
      </c>
      <c r="F569" s="42" t="s">
        <v>49</v>
      </c>
      <c r="G569" s="290" t="s">
        <v>5525</v>
      </c>
      <c r="H569" s="63">
        <v>16.11</v>
      </c>
      <c r="I569" s="61">
        <v>18.64</v>
      </c>
      <c r="J569" s="61">
        <v>69.760000000000005</v>
      </c>
      <c r="K569" s="291">
        <v>80.73</v>
      </c>
      <c r="L569" s="38"/>
      <c r="M569" s="62">
        <v>19.27</v>
      </c>
      <c r="N569" s="62">
        <v>22.3</v>
      </c>
      <c r="O569" s="61">
        <v>83.44</v>
      </c>
      <c r="P569" s="291">
        <v>96.56</v>
      </c>
    </row>
    <row r="570" spans="1:16" x14ac:dyDescent="0.25">
      <c r="A570" s="51" t="s">
        <v>3724</v>
      </c>
      <c r="B570" s="50"/>
      <c r="C570" s="262" t="s">
        <v>5283</v>
      </c>
      <c r="D570" s="233">
        <v>5</v>
      </c>
      <c r="E570" s="40" t="s">
        <v>5284</v>
      </c>
      <c r="F570" s="42" t="s">
        <v>49</v>
      </c>
      <c r="G570" s="290" t="s">
        <v>5526</v>
      </c>
      <c r="H570" s="63">
        <v>9.64</v>
      </c>
      <c r="I570" s="61">
        <v>11.15</v>
      </c>
      <c r="J570" s="61">
        <v>159.88999999999999</v>
      </c>
      <c r="K570" s="291">
        <v>184.99</v>
      </c>
      <c r="L570" s="38"/>
      <c r="M570" s="62">
        <v>11.53</v>
      </c>
      <c r="N570" s="62">
        <v>13.34</v>
      </c>
      <c r="O570" s="61">
        <v>191.24</v>
      </c>
      <c r="P570" s="291">
        <v>221.26</v>
      </c>
    </row>
    <row r="571" spans="1:16" x14ac:dyDescent="0.25">
      <c r="A571" s="51" t="s">
        <v>3725</v>
      </c>
      <c r="B571" s="50"/>
      <c r="C571" s="263" t="s">
        <v>5288</v>
      </c>
      <c r="D571" s="252"/>
      <c r="E571" s="252"/>
      <c r="F571" s="252"/>
      <c r="G571" s="252"/>
      <c r="H571" s="299"/>
      <c r="I571" s="253"/>
      <c r="J571" s="304">
        <v>432.39</v>
      </c>
      <c r="K571" s="303">
        <v>500.29</v>
      </c>
      <c r="L571" s="38"/>
      <c r="O571" s="304">
        <v>517.16</v>
      </c>
      <c r="P571" s="303">
        <v>598.37</v>
      </c>
    </row>
    <row r="572" spans="1:16" x14ac:dyDescent="0.25">
      <c r="A572" s="51" t="s">
        <v>3726</v>
      </c>
      <c r="B572" s="50"/>
      <c r="C572" s="262" t="s">
        <v>5283</v>
      </c>
      <c r="D572" s="41">
        <v>2804</v>
      </c>
      <c r="E572" s="40" t="s">
        <v>5527</v>
      </c>
      <c r="F572" s="42" t="s">
        <v>5300</v>
      </c>
      <c r="G572" s="290" t="s">
        <v>5528</v>
      </c>
      <c r="H572" s="63">
        <v>143.80000000000001</v>
      </c>
      <c r="I572" s="61">
        <v>143.80000000000001</v>
      </c>
      <c r="J572" s="61">
        <v>138.33000000000001</v>
      </c>
      <c r="K572" s="291">
        <v>138.33000000000001</v>
      </c>
      <c r="L572" s="38"/>
      <c r="M572" s="62">
        <v>171.99</v>
      </c>
      <c r="N572" s="62">
        <v>171.99</v>
      </c>
      <c r="O572" s="61">
        <v>165.45</v>
      </c>
      <c r="P572" s="291">
        <v>165.45</v>
      </c>
    </row>
    <row r="573" spans="1:16" x14ac:dyDescent="0.25">
      <c r="A573" s="51" t="s">
        <v>3727</v>
      </c>
      <c r="B573" s="50"/>
      <c r="C573" s="262" t="s">
        <v>5283</v>
      </c>
      <c r="D573" s="41">
        <v>2023</v>
      </c>
      <c r="E573" s="40" t="s">
        <v>5349</v>
      </c>
      <c r="F573" s="42" t="s">
        <v>5350</v>
      </c>
      <c r="G573" s="290" t="s">
        <v>5529</v>
      </c>
      <c r="H573" s="63">
        <v>12.24</v>
      </c>
      <c r="I573" s="61">
        <v>12.24</v>
      </c>
      <c r="J573" s="61">
        <v>23.13</v>
      </c>
      <c r="K573" s="291">
        <v>23.13</v>
      </c>
      <c r="L573" s="38"/>
      <c r="M573" s="62">
        <v>14.64</v>
      </c>
      <c r="N573" s="62">
        <v>14.64</v>
      </c>
      <c r="O573" s="61">
        <v>27.67</v>
      </c>
      <c r="P573" s="291">
        <v>27.67</v>
      </c>
    </row>
    <row r="574" spans="1:16" x14ac:dyDescent="0.25">
      <c r="A574" s="51" t="s">
        <v>3728</v>
      </c>
      <c r="B574" s="50"/>
      <c r="C574" s="262" t="s">
        <v>5283</v>
      </c>
      <c r="D574" s="41">
        <v>1863</v>
      </c>
      <c r="E574" s="40" t="s">
        <v>5530</v>
      </c>
      <c r="F574" s="42" t="s">
        <v>5296</v>
      </c>
      <c r="G574" s="290" t="s">
        <v>5531</v>
      </c>
      <c r="H574" s="63">
        <v>21.32</v>
      </c>
      <c r="I574" s="61">
        <v>21.32</v>
      </c>
      <c r="J574" s="61">
        <v>12.15</v>
      </c>
      <c r="K574" s="291">
        <v>12.15</v>
      </c>
      <c r="L574" s="38"/>
      <c r="M574" s="62">
        <v>25.5</v>
      </c>
      <c r="N574" s="62">
        <v>25.5</v>
      </c>
      <c r="O574" s="61">
        <v>14.54</v>
      </c>
      <c r="P574" s="291">
        <v>14.54</v>
      </c>
    </row>
    <row r="575" spans="1:16" x14ac:dyDescent="0.25">
      <c r="A575" s="51" t="s">
        <v>3729</v>
      </c>
      <c r="B575" s="50"/>
      <c r="C575" s="262" t="s">
        <v>5283</v>
      </c>
      <c r="D575" s="41">
        <v>1858</v>
      </c>
      <c r="E575" s="40" t="s">
        <v>5354</v>
      </c>
      <c r="F575" s="42" t="s">
        <v>5350</v>
      </c>
      <c r="G575" s="290" t="s">
        <v>5532</v>
      </c>
      <c r="H575" s="63">
        <v>7.18</v>
      </c>
      <c r="I575" s="61">
        <v>7.18</v>
      </c>
      <c r="J575" s="61">
        <v>60.9</v>
      </c>
      <c r="K575" s="291">
        <v>60.9</v>
      </c>
      <c r="L575" s="38"/>
      <c r="M575" s="62">
        <v>8.59</v>
      </c>
      <c r="N575" s="62">
        <v>8.59</v>
      </c>
      <c r="O575" s="61">
        <v>72.84</v>
      </c>
      <c r="P575" s="291">
        <v>72.84</v>
      </c>
    </row>
    <row r="576" spans="1:16" x14ac:dyDescent="0.25">
      <c r="A576" s="51" t="s">
        <v>3730</v>
      </c>
      <c r="B576" s="50"/>
      <c r="C576" s="262" t="s">
        <v>5283</v>
      </c>
      <c r="D576" s="41">
        <v>2497</v>
      </c>
      <c r="E576" s="40" t="s">
        <v>5344</v>
      </c>
      <c r="F576" s="42" t="s">
        <v>5300</v>
      </c>
      <c r="G576" s="290" t="s">
        <v>5533</v>
      </c>
      <c r="H576" s="63">
        <v>119.07</v>
      </c>
      <c r="I576" s="61">
        <v>119.07</v>
      </c>
      <c r="J576" s="61">
        <v>29.17</v>
      </c>
      <c r="K576" s="291">
        <v>29.17</v>
      </c>
      <c r="L576" s="38"/>
      <c r="M576" s="62">
        <v>142.41999999999999</v>
      </c>
      <c r="N576" s="62">
        <v>142.41999999999999</v>
      </c>
      <c r="O576" s="61">
        <v>34.89</v>
      </c>
      <c r="P576" s="291">
        <v>34.89</v>
      </c>
    </row>
    <row r="577" spans="1:16" x14ac:dyDescent="0.25">
      <c r="A577" s="51" t="s">
        <v>3731</v>
      </c>
      <c r="B577" s="50"/>
      <c r="C577" s="262" t="s">
        <v>5283</v>
      </c>
      <c r="D577" s="41">
        <v>2386</v>
      </c>
      <c r="E577" s="40" t="s">
        <v>5342</v>
      </c>
      <c r="F577" s="42" t="s">
        <v>5300</v>
      </c>
      <c r="G577" s="290" t="s">
        <v>5533</v>
      </c>
      <c r="H577" s="63">
        <v>123.22</v>
      </c>
      <c r="I577" s="61">
        <v>123.22</v>
      </c>
      <c r="J577" s="61">
        <v>30.19</v>
      </c>
      <c r="K577" s="291">
        <v>30.19</v>
      </c>
      <c r="L577" s="38"/>
      <c r="M577" s="62">
        <v>147.38</v>
      </c>
      <c r="N577" s="62">
        <v>147.38</v>
      </c>
      <c r="O577" s="61">
        <v>36.11</v>
      </c>
      <c r="P577" s="291">
        <v>36.11</v>
      </c>
    </row>
    <row r="578" spans="1:16" x14ac:dyDescent="0.25">
      <c r="A578" s="51" t="s">
        <v>3732</v>
      </c>
      <c r="B578" s="50"/>
      <c r="C578" s="262" t="s">
        <v>5283</v>
      </c>
      <c r="D578" s="41">
        <v>1695</v>
      </c>
      <c r="E578" s="40" t="s">
        <v>5534</v>
      </c>
      <c r="F578" s="42" t="s">
        <v>5362</v>
      </c>
      <c r="G578" s="290" t="s">
        <v>5535</v>
      </c>
      <c r="H578" s="63">
        <v>22.92</v>
      </c>
      <c r="I578" s="61">
        <v>22.92</v>
      </c>
      <c r="J578" s="61">
        <v>42.18</v>
      </c>
      <c r="K578" s="291">
        <v>42.18</v>
      </c>
      <c r="L578" s="38"/>
      <c r="M578" s="62">
        <v>27.42</v>
      </c>
      <c r="N578" s="62">
        <v>27.42</v>
      </c>
      <c r="O578" s="61">
        <v>50.45</v>
      </c>
      <c r="P578" s="291">
        <v>50.45</v>
      </c>
    </row>
    <row r="579" spans="1:16" x14ac:dyDescent="0.25">
      <c r="A579" s="51" t="s">
        <v>3733</v>
      </c>
      <c r="B579" s="50"/>
      <c r="C579" s="262" t="s">
        <v>5283</v>
      </c>
      <c r="D579" s="41">
        <v>1215</v>
      </c>
      <c r="E579" s="40" t="s">
        <v>5304</v>
      </c>
      <c r="F579" s="42" t="s">
        <v>5296</v>
      </c>
      <c r="G579" s="290" t="s">
        <v>5536</v>
      </c>
      <c r="H579" s="63">
        <v>0.51</v>
      </c>
      <c r="I579" s="61">
        <v>0.51</v>
      </c>
      <c r="J579" s="61">
        <v>94.2</v>
      </c>
      <c r="K579" s="291">
        <v>94.2</v>
      </c>
      <c r="L579" s="38"/>
      <c r="M579" s="62">
        <v>0.62</v>
      </c>
      <c r="N579" s="62">
        <v>0.62</v>
      </c>
      <c r="O579" s="61">
        <v>112.67</v>
      </c>
      <c r="P579" s="291">
        <v>112.67</v>
      </c>
    </row>
    <row r="580" spans="1:16" x14ac:dyDescent="0.25">
      <c r="A580" s="51" t="s">
        <v>3734</v>
      </c>
      <c r="B580" s="50"/>
      <c r="C580" s="263" t="s">
        <v>5289</v>
      </c>
      <c r="D580" s="252"/>
      <c r="E580" s="252"/>
      <c r="F580" s="252"/>
      <c r="G580" s="252"/>
      <c r="H580" s="299"/>
      <c r="I580" s="253"/>
      <c r="J580" s="304">
        <v>430.27</v>
      </c>
      <c r="K580" s="303">
        <v>430.27</v>
      </c>
      <c r="L580" s="38"/>
      <c r="O580" s="304">
        <v>514.62</v>
      </c>
      <c r="P580" s="303">
        <v>514.62</v>
      </c>
    </row>
    <row r="581" spans="1:16" x14ac:dyDescent="0.25">
      <c r="A581" s="51" t="s">
        <v>3735</v>
      </c>
      <c r="B581" s="38"/>
      <c r="C581" s="264"/>
      <c r="D581" s="38"/>
      <c r="E581" s="38"/>
      <c r="F581" s="38"/>
      <c r="G581" s="38"/>
      <c r="H581" s="258"/>
      <c r="I581" s="38"/>
      <c r="J581" s="258"/>
      <c r="K581" s="38"/>
      <c r="L581" s="38"/>
    </row>
    <row r="582" spans="1:16" x14ac:dyDescent="0.25">
      <c r="A582" s="51" t="s">
        <v>3736</v>
      </c>
      <c r="B582" s="256">
        <v>198</v>
      </c>
      <c r="C582" s="259" t="s">
        <v>5276</v>
      </c>
      <c r="D582" s="242" t="s">
        <v>93</v>
      </c>
      <c r="E582" s="243" t="s">
        <v>95</v>
      </c>
      <c r="F582" s="244" t="s">
        <v>5277</v>
      </c>
      <c r="G582" s="244" t="s">
        <v>5278</v>
      </c>
      <c r="H582" s="294" t="s">
        <v>5279</v>
      </c>
      <c r="I582" s="245"/>
      <c r="J582" s="294" t="s">
        <v>5280</v>
      </c>
      <c r="K582" s="246"/>
      <c r="L582" s="38"/>
      <c r="O582" s="58"/>
      <c r="P582" s="292"/>
    </row>
    <row r="583" spans="1:16" x14ac:dyDescent="0.25">
      <c r="A583" s="51" t="s">
        <v>3737</v>
      </c>
      <c r="B583" s="257"/>
      <c r="C583" s="260"/>
      <c r="D583" s="248"/>
      <c r="E583" s="249"/>
      <c r="F583" s="250"/>
      <c r="G583" s="250"/>
      <c r="H583" s="295" t="s">
        <v>5281</v>
      </c>
      <c r="I583" s="228" t="s">
        <v>5282</v>
      </c>
      <c r="J583" s="295" t="s">
        <v>5281</v>
      </c>
      <c r="K583" s="229" t="s">
        <v>5282</v>
      </c>
      <c r="L583" s="38"/>
      <c r="O583" s="55"/>
      <c r="P583" s="58"/>
    </row>
    <row r="584" spans="1:16" x14ac:dyDescent="0.3">
      <c r="A584" s="51" t="s">
        <v>3738</v>
      </c>
      <c r="B584" s="251"/>
      <c r="C584" s="261" t="s">
        <v>274</v>
      </c>
      <c r="D584" s="39" t="s">
        <v>2198</v>
      </c>
      <c r="E584" s="234" t="s">
        <v>2199</v>
      </c>
      <c r="F584" s="231" t="s">
        <v>120</v>
      </c>
      <c r="G584" s="235"/>
      <c r="H584" s="301"/>
      <c r="I584" s="235"/>
      <c r="J584" s="307">
        <v>19.28</v>
      </c>
      <c r="K584" s="306">
        <v>20.14</v>
      </c>
      <c r="L584" s="48"/>
      <c r="O584" s="307">
        <v>23.07</v>
      </c>
      <c r="P584" s="306">
        <v>24.09</v>
      </c>
    </row>
    <row r="585" spans="1:16" x14ac:dyDescent="0.25">
      <c r="A585" s="51" t="s">
        <v>3739</v>
      </c>
      <c r="B585" s="50"/>
      <c r="C585" s="262" t="s">
        <v>5283</v>
      </c>
      <c r="D585" s="233">
        <v>8</v>
      </c>
      <c r="E585" s="40" t="s">
        <v>5317</v>
      </c>
      <c r="F585" s="42" t="s">
        <v>49</v>
      </c>
      <c r="G585" s="290" t="s">
        <v>5437</v>
      </c>
      <c r="H585" s="63">
        <v>10.88</v>
      </c>
      <c r="I585" s="61">
        <v>12.59</v>
      </c>
      <c r="J585" s="61">
        <v>2.17</v>
      </c>
      <c r="K585" s="291">
        <v>2.5099999999999998</v>
      </c>
      <c r="L585" s="38"/>
      <c r="M585" s="62">
        <v>13.02</v>
      </c>
      <c r="N585" s="62">
        <v>15.06</v>
      </c>
      <c r="O585" s="61">
        <v>2.6</v>
      </c>
      <c r="P585" s="291">
        <v>3.01</v>
      </c>
    </row>
    <row r="586" spans="1:16" x14ac:dyDescent="0.25">
      <c r="A586" s="51" t="s">
        <v>3740</v>
      </c>
      <c r="B586" s="50"/>
      <c r="C586" s="262" t="s">
        <v>5283</v>
      </c>
      <c r="D586" s="233">
        <v>12</v>
      </c>
      <c r="E586" s="40" t="s">
        <v>5357</v>
      </c>
      <c r="F586" s="42" t="s">
        <v>49</v>
      </c>
      <c r="G586" s="290" t="s">
        <v>5437</v>
      </c>
      <c r="H586" s="63">
        <v>16.11</v>
      </c>
      <c r="I586" s="61">
        <v>18.64</v>
      </c>
      <c r="J586" s="61">
        <v>3.21</v>
      </c>
      <c r="K586" s="291">
        <v>3.72</v>
      </c>
      <c r="L586" s="38"/>
      <c r="M586" s="62">
        <v>19.27</v>
      </c>
      <c r="N586" s="62">
        <v>22.3</v>
      </c>
      <c r="O586" s="61">
        <v>3.85</v>
      </c>
      <c r="P586" s="291">
        <v>4.46</v>
      </c>
    </row>
    <row r="587" spans="1:16" x14ac:dyDescent="0.25">
      <c r="A587" s="51" t="s">
        <v>3741</v>
      </c>
      <c r="B587" s="50"/>
      <c r="C587" s="263" t="s">
        <v>5288</v>
      </c>
      <c r="D587" s="252"/>
      <c r="E587" s="252"/>
      <c r="F587" s="252"/>
      <c r="G587" s="252"/>
      <c r="H587" s="299"/>
      <c r="I587" s="253"/>
      <c r="J587" s="304">
        <v>5.39</v>
      </c>
      <c r="K587" s="303">
        <v>6.24</v>
      </c>
      <c r="L587" s="38"/>
      <c r="O587" s="304">
        <v>6.45</v>
      </c>
      <c r="P587" s="303">
        <v>7.47</v>
      </c>
    </row>
    <row r="588" spans="1:16" x14ac:dyDescent="0.25">
      <c r="A588" s="51" t="s">
        <v>3742</v>
      </c>
      <c r="B588" s="50"/>
      <c r="C588" s="262" t="s">
        <v>5358</v>
      </c>
      <c r="D588" s="43" t="s">
        <v>5537</v>
      </c>
      <c r="E588" s="40" t="s">
        <v>5538</v>
      </c>
      <c r="F588" s="42" t="s">
        <v>2174</v>
      </c>
      <c r="G588" s="290" t="s">
        <v>5298</v>
      </c>
      <c r="H588" s="63">
        <v>13.89</v>
      </c>
      <c r="I588" s="61">
        <v>13.89</v>
      </c>
      <c r="J588" s="61">
        <v>13.89</v>
      </c>
      <c r="K588" s="291">
        <v>13.89</v>
      </c>
      <c r="L588" s="38"/>
      <c r="M588" s="62">
        <v>16.62</v>
      </c>
      <c r="N588" s="62">
        <v>16.62</v>
      </c>
      <c r="O588" s="61">
        <v>16.62</v>
      </c>
      <c r="P588" s="291">
        <v>16.62</v>
      </c>
    </row>
    <row r="589" spans="1:16" x14ac:dyDescent="0.25">
      <c r="A589" s="51" t="s">
        <v>3743</v>
      </c>
      <c r="B589" s="50"/>
      <c r="C589" s="263" t="s">
        <v>5289</v>
      </c>
      <c r="D589" s="252"/>
      <c r="E589" s="252"/>
      <c r="F589" s="252"/>
      <c r="G589" s="252"/>
      <c r="H589" s="299"/>
      <c r="I589" s="253"/>
      <c r="J589" s="304">
        <v>13.89</v>
      </c>
      <c r="K589" s="303">
        <v>13.89</v>
      </c>
      <c r="L589" s="38"/>
      <c r="O589" s="304">
        <v>16.62</v>
      </c>
      <c r="P589" s="303">
        <v>16.62</v>
      </c>
    </row>
    <row r="590" spans="1:16" x14ac:dyDescent="0.25">
      <c r="A590" s="51" t="s">
        <v>3745</v>
      </c>
      <c r="B590" s="256">
        <v>200</v>
      </c>
      <c r="C590" s="259" t="s">
        <v>5276</v>
      </c>
      <c r="D590" s="242" t="s">
        <v>93</v>
      </c>
      <c r="E590" s="243" t="s">
        <v>95</v>
      </c>
      <c r="F590" s="244" t="s">
        <v>5277</v>
      </c>
      <c r="G590" s="244" t="s">
        <v>5278</v>
      </c>
      <c r="H590" s="294" t="s">
        <v>5279</v>
      </c>
      <c r="I590" s="245"/>
      <c r="J590" s="294" t="s">
        <v>5280</v>
      </c>
      <c r="K590" s="246"/>
      <c r="L590" s="38"/>
      <c r="O590" s="58"/>
      <c r="P590" s="292"/>
    </row>
    <row r="591" spans="1:16" x14ac:dyDescent="0.25">
      <c r="A591" s="51" t="s">
        <v>3746</v>
      </c>
      <c r="B591" s="257"/>
      <c r="C591" s="260"/>
      <c r="D591" s="248"/>
      <c r="E591" s="249"/>
      <c r="F591" s="250"/>
      <c r="G591" s="250"/>
      <c r="H591" s="295" t="s">
        <v>5281</v>
      </c>
      <c r="I591" s="228" t="s">
        <v>5282</v>
      </c>
      <c r="J591" s="295" t="s">
        <v>5281</v>
      </c>
      <c r="K591" s="229" t="s">
        <v>5282</v>
      </c>
      <c r="L591" s="38"/>
      <c r="O591" s="55"/>
      <c r="P591" s="58"/>
    </row>
    <row r="592" spans="1:16" ht="36" x14ac:dyDescent="0.3">
      <c r="A592" s="51" t="s">
        <v>3747</v>
      </c>
      <c r="B592" s="251"/>
      <c r="C592" s="261" t="s">
        <v>274</v>
      </c>
      <c r="D592" s="39" t="s">
        <v>697</v>
      </c>
      <c r="E592" s="234" t="s">
        <v>698</v>
      </c>
      <c r="F592" s="231" t="s">
        <v>125</v>
      </c>
      <c r="G592" s="239"/>
      <c r="H592" s="302"/>
      <c r="I592" s="239"/>
      <c r="J592" s="307">
        <v>206.89</v>
      </c>
      <c r="K592" s="306">
        <v>214.98</v>
      </c>
      <c r="L592" s="49"/>
      <c r="O592" s="307">
        <v>247.45</v>
      </c>
      <c r="P592" s="306">
        <v>257.13</v>
      </c>
    </row>
    <row r="593" spans="1:16" x14ac:dyDescent="0.25">
      <c r="A593" s="51" t="s">
        <v>3748</v>
      </c>
      <c r="B593" s="50"/>
      <c r="C593" s="263" t="s">
        <v>5288</v>
      </c>
      <c r="D593" s="252"/>
      <c r="E593" s="252"/>
      <c r="F593" s="252"/>
      <c r="G593" s="252"/>
      <c r="H593" s="299"/>
      <c r="I593" s="253"/>
      <c r="J593" s="304">
        <v>0</v>
      </c>
      <c r="K593" s="303">
        <v>0</v>
      </c>
      <c r="L593" s="38"/>
      <c r="O593" s="304">
        <v>0</v>
      </c>
      <c r="P593" s="303">
        <v>0</v>
      </c>
    </row>
    <row r="594" spans="1:16" ht="24" x14ac:dyDescent="0.3">
      <c r="A594" s="51" t="s">
        <v>3749</v>
      </c>
      <c r="B594" s="50"/>
      <c r="C594" s="262" t="s">
        <v>123</v>
      </c>
      <c r="D594" s="41">
        <v>110106</v>
      </c>
      <c r="E594" s="54" t="s">
        <v>5781</v>
      </c>
      <c r="F594" s="42" t="s">
        <v>5362</v>
      </c>
      <c r="G594" s="290" t="s">
        <v>5298</v>
      </c>
      <c r="H594" s="63">
        <v>80.23</v>
      </c>
      <c r="I594" s="61">
        <v>83.15</v>
      </c>
      <c r="J594" s="61">
        <v>80.23</v>
      </c>
      <c r="K594" s="291">
        <v>83.15</v>
      </c>
      <c r="L594" s="48"/>
      <c r="M594" s="62">
        <v>95.96</v>
      </c>
      <c r="N594" s="62">
        <v>99.45</v>
      </c>
      <c r="O594" s="61">
        <v>95.96</v>
      </c>
      <c r="P594" s="291">
        <v>99.45</v>
      </c>
    </row>
    <row r="595" spans="1:16" ht="24" x14ac:dyDescent="0.3">
      <c r="A595" s="51" t="s">
        <v>3750</v>
      </c>
      <c r="B595" s="50"/>
      <c r="C595" s="262" t="s">
        <v>123</v>
      </c>
      <c r="D595" s="41">
        <v>51032</v>
      </c>
      <c r="E595" s="40" t="s">
        <v>5539</v>
      </c>
      <c r="F595" s="42" t="s">
        <v>5300</v>
      </c>
      <c r="G595" s="290" t="s">
        <v>5540</v>
      </c>
      <c r="H595" s="63">
        <v>476.86</v>
      </c>
      <c r="I595" s="61">
        <v>480.76</v>
      </c>
      <c r="J595" s="61">
        <v>27.08</v>
      </c>
      <c r="K595" s="291">
        <v>27.3</v>
      </c>
      <c r="L595" s="48"/>
      <c r="M595" s="62">
        <v>570.34</v>
      </c>
      <c r="N595" s="62">
        <v>575.01</v>
      </c>
      <c r="O595" s="61">
        <v>32.4</v>
      </c>
      <c r="P595" s="291">
        <v>32.659999999999997</v>
      </c>
    </row>
    <row r="596" spans="1:16" ht="24" x14ac:dyDescent="0.3">
      <c r="A596" s="51" t="s">
        <v>3751</v>
      </c>
      <c r="B596" s="50"/>
      <c r="C596" s="262" t="s">
        <v>123</v>
      </c>
      <c r="D596" s="41">
        <v>51026</v>
      </c>
      <c r="E596" s="40" t="s">
        <v>5541</v>
      </c>
      <c r="F596" s="42" t="s">
        <v>5300</v>
      </c>
      <c r="G596" s="290" t="s">
        <v>5540</v>
      </c>
      <c r="H596" s="63">
        <v>29.13</v>
      </c>
      <c r="I596" s="61">
        <v>33.69</v>
      </c>
      <c r="J596" s="61">
        <v>1.65</v>
      </c>
      <c r="K596" s="291">
        <v>1.91</v>
      </c>
      <c r="L596" s="48"/>
      <c r="M596" s="62">
        <v>34.85</v>
      </c>
      <c r="N596" s="62">
        <v>40.299999999999997</v>
      </c>
      <c r="O596" s="61">
        <v>1.98</v>
      </c>
      <c r="P596" s="291">
        <v>2.29</v>
      </c>
    </row>
    <row r="597" spans="1:16" x14ac:dyDescent="0.25">
      <c r="A597" s="51" t="s">
        <v>3752</v>
      </c>
      <c r="B597" s="50"/>
      <c r="C597" s="262" t="s">
        <v>123</v>
      </c>
      <c r="D597" s="41">
        <v>52004</v>
      </c>
      <c r="E597" s="40" t="s">
        <v>742</v>
      </c>
      <c r="F597" s="42" t="s">
        <v>5296</v>
      </c>
      <c r="G597" s="290" t="s">
        <v>5542</v>
      </c>
      <c r="H597" s="63">
        <v>10</v>
      </c>
      <c r="I597" s="61">
        <v>10.34</v>
      </c>
      <c r="J597" s="61">
        <v>39.53</v>
      </c>
      <c r="K597" s="291">
        <v>40.85</v>
      </c>
      <c r="L597" s="38"/>
      <c r="M597" s="62">
        <v>11.97</v>
      </c>
      <c r="N597" s="62">
        <v>12.37</v>
      </c>
      <c r="O597" s="61">
        <v>47.28</v>
      </c>
      <c r="P597" s="291">
        <v>48.86</v>
      </c>
    </row>
    <row r="598" spans="1:16" ht="24" x14ac:dyDescent="0.3">
      <c r="A598" s="51" t="s">
        <v>3753</v>
      </c>
      <c r="B598" s="50"/>
      <c r="C598" s="262" t="s">
        <v>123</v>
      </c>
      <c r="D598" s="41">
        <v>121101</v>
      </c>
      <c r="E598" s="40" t="s">
        <v>5543</v>
      </c>
      <c r="F598" s="42" t="s">
        <v>5362</v>
      </c>
      <c r="G598" s="290" t="s">
        <v>5287</v>
      </c>
      <c r="H598" s="63">
        <v>15.36</v>
      </c>
      <c r="I598" s="61">
        <v>15.66</v>
      </c>
      <c r="J598" s="61">
        <v>30.73</v>
      </c>
      <c r="K598" s="291">
        <v>31.33</v>
      </c>
      <c r="L598" s="48"/>
      <c r="M598" s="62">
        <v>18.38</v>
      </c>
      <c r="N598" s="62">
        <v>18.739999999999998</v>
      </c>
      <c r="O598" s="61">
        <v>36.76</v>
      </c>
      <c r="P598" s="291">
        <v>37.479999999999997</v>
      </c>
    </row>
    <row r="599" spans="1:16" x14ac:dyDescent="0.25">
      <c r="A599" s="51" t="s">
        <v>3754</v>
      </c>
      <c r="B599" s="50"/>
      <c r="C599" s="262" t="s">
        <v>123</v>
      </c>
      <c r="D599" s="41">
        <v>200150</v>
      </c>
      <c r="E599" s="40" t="s">
        <v>600</v>
      </c>
      <c r="F599" s="42" t="s">
        <v>5362</v>
      </c>
      <c r="G599" s="290" t="s">
        <v>5298</v>
      </c>
      <c r="H599" s="63">
        <v>3.95</v>
      </c>
      <c r="I599" s="61">
        <v>4.09</v>
      </c>
      <c r="J599" s="61">
        <v>3.95</v>
      </c>
      <c r="K599" s="291">
        <v>4.09</v>
      </c>
      <c r="L599" s="38"/>
      <c r="M599" s="62">
        <v>4.7300000000000004</v>
      </c>
      <c r="N599" s="62">
        <v>4.9000000000000004</v>
      </c>
      <c r="O599" s="61">
        <v>4.7300000000000004</v>
      </c>
      <c r="P599" s="291">
        <v>4.9000000000000004</v>
      </c>
    </row>
    <row r="600" spans="1:16" x14ac:dyDescent="0.25">
      <c r="A600" s="51" t="s">
        <v>3755</v>
      </c>
      <c r="B600" s="50"/>
      <c r="C600" s="262" t="s">
        <v>123</v>
      </c>
      <c r="D600" s="41">
        <v>200403</v>
      </c>
      <c r="E600" s="40" t="s">
        <v>604</v>
      </c>
      <c r="F600" s="42" t="s">
        <v>5362</v>
      </c>
      <c r="G600" s="290" t="s">
        <v>5298</v>
      </c>
      <c r="H600" s="63">
        <v>13.36</v>
      </c>
      <c r="I600" s="61">
        <v>15.08</v>
      </c>
      <c r="J600" s="61">
        <v>13.36</v>
      </c>
      <c r="K600" s="291">
        <v>15.08</v>
      </c>
      <c r="L600" s="38"/>
      <c r="M600" s="62">
        <v>15.98</v>
      </c>
      <c r="N600" s="62">
        <v>18.04</v>
      </c>
      <c r="O600" s="61">
        <v>15.98</v>
      </c>
      <c r="P600" s="291">
        <v>18.04</v>
      </c>
    </row>
    <row r="601" spans="1:16" x14ac:dyDescent="0.25">
      <c r="A601" s="51" t="s">
        <v>3756</v>
      </c>
      <c r="B601" s="50"/>
      <c r="C601" s="262" t="s">
        <v>123</v>
      </c>
      <c r="D601" s="41">
        <v>261000</v>
      </c>
      <c r="E601" s="40" t="s">
        <v>653</v>
      </c>
      <c r="F601" s="42" t="s">
        <v>5362</v>
      </c>
      <c r="G601" s="290" t="s">
        <v>5298</v>
      </c>
      <c r="H601" s="63">
        <v>10.33</v>
      </c>
      <c r="I601" s="61">
        <v>11.24</v>
      </c>
      <c r="J601" s="61">
        <v>10.33</v>
      </c>
      <c r="K601" s="291">
        <v>11.24</v>
      </c>
      <c r="L601" s="38"/>
      <c r="M601" s="62">
        <v>12.36</v>
      </c>
      <c r="N601" s="62">
        <v>13.45</v>
      </c>
      <c r="O601" s="61">
        <v>12.36</v>
      </c>
      <c r="P601" s="291">
        <v>13.45</v>
      </c>
    </row>
    <row r="602" spans="1:16" x14ac:dyDescent="0.25">
      <c r="A602" s="51" t="s">
        <v>3757</v>
      </c>
      <c r="B602" s="50"/>
      <c r="C602" s="263" t="s">
        <v>5289</v>
      </c>
      <c r="D602" s="252"/>
      <c r="E602" s="252"/>
      <c r="F602" s="252"/>
      <c r="G602" s="252"/>
      <c r="H602" s="299"/>
      <c r="I602" s="253"/>
      <c r="J602" s="304">
        <v>206.89</v>
      </c>
      <c r="K602" s="303">
        <v>214.98</v>
      </c>
      <c r="L602" s="38"/>
      <c r="O602" s="304">
        <v>247.45</v>
      </c>
      <c r="P602" s="303">
        <v>257.13</v>
      </c>
    </row>
    <row r="603" spans="1:16" x14ac:dyDescent="0.25">
      <c r="A603" s="51" t="s">
        <v>3758</v>
      </c>
      <c r="B603" s="38"/>
      <c r="C603" s="264"/>
      <c r="D603" s="38"/>
      <c r="E603" s="38"/>
      <c r="F603" s="38"/>
      <c r="G603" s="38"/>
      <c r="H603" s="258"/>
      <c r="I603" s="38"/>
      <c r="J603" s="258"/>
      <c r="K603" s="38"/>
      <c r="L603" s="38"/>
    </row>
    <row r="604" spans="1:16" x14ac:dyDescent="0.25">
      <c r="A604" s="51" t="s">
        <v>3759</v>
      </c>
      <c r="B604" s="256">
        <v>209</v>
      </c>
      <c r="C604" s="259" t="s">
        <v>5276</v>
      </c>
      <c r="D604" s="242" t="s">
        <v>93</v>
      </c>
      <c r="E604" s="243" t="s">
        <v>95</v>
      </c>
      <c r="F604" s="244" t="s">
        <v>5277</v>
      </c>
      <c r="G604" s="244" t="s">
        <v>5278</v>
      </c>
      <c r="H604" s="294" t="s">
        <v>5279</v>
      </c>
      <c r="I604" s="245"/>
      <c r="J604" s="294" t="s">
        <v>5280</v>
      </c>
      <c r="K604" s="246"/>
      <c r="L604" s="38"/>
      <c r="O604" s="58"/>
      <c r="P604" s="292"/>
    </row>
    <row r="605" spans="1:16" x14ac:dyDescent="0.25">
      <c r="A605" s="51" t="s">
        <v>3760</v>
      </c>
      <c r="B605" s="257"/>
      <c r="C605" s="260"/>
      <c r="D605" s="248"/>
      <c r="E605" s="249"/>
      <c r="F605" s="250"/>
      <c r="G605" s="250"/>
      <c r="H605" s="295" t="s">
        <v>5281</v>
      </c>
      <c r="I605" s="228" t="s">
        <v>5282</v>
      </c>
      <c r="J605" s="295" t="s">
        <v>5281</v>
      </c>
      <c r="K605" s="229" t="s">
        <v>5282</v>
      </c>
      <c r="L605" s="38"/>
      <c r="O605" s="55"/>
      <c r="P605" s="58"/>
    </row>
    <row r="606" spans="1:16" ht="24" x14ac:dyDescent="0.3">
      <c r="A606" s="51" t="s">
        <v>3761</v>
      </c>
      <c r="B606" s="251"/>
      <c r="C606" s="261" t="s">
        <v>274</v>
      </c>
      <c r="D606" s="39" t="s">
        <v>432</v>
      </c>
      <c r="E606" s="230" t="s">
        <v>5782</v>
      </c>
      <c r="F606" s="231" t="s">
        <v>120</v>
      </c>
      <c r="G606" s="235"/>
      <c r="H606" s="301"/>
      <c r="I606" s="235"/>
      <c r="J606" s="307">
        <v>88.69</v>
      </c>
      <c r="K606" s="306">
        <v>89.75</v>
      </c>
      <c r="L606" s="48"/>
      <c r="O606" s="307">
        <v>106.08</v>
      </c>
      <c r="P606" s="306">
        <v>107.35</v>
      </c>
    </row>
    <row r="607" spans="1:16" x14ac:dyDescent="0.25">
      <c r="A607" s="51" t="s">
        <v>3762</v>
      </c>
      <c r="B607" s="50"/>
      <c r="C607" s="262" t="s">
        <v>5283</v>
      </c>
      <c r="D607" s="233">
        <v>8</v>
      </c>
      <c r="E607" s="40" t="s">
        <v>5317</v>
      </c>
      <c r="F607" s="42" t="s">
        <v>49</v>
      </c>
      <c r="G607" s="290" t="s">
        <v>5458</v>
      </c>
      <c r="H607" s="63">
        <v>10.88</v>
      </c>
      <c r="I607" s="61">
        <v>12.59</v>
      </c>
      <c r="J607" s="61">
        <v>2.72</v>
      </c>
      <c r="K607" s="291">
        <v>3.15</v>
      </c>
      <c r="L607" s="38"/>
      <c r="M607" s="62">
        <v>13.02</v>
      </c>
      <c r="N607" s="62">
        <v>15.06</v>
      </c>
      <c r="O607" s="61">
        <v>3.26</v>
      </c>
      <c r="P607" s="291">
        <v>3.77</v>
      </c>
    </row>
    <row r="608" spans="1:16" x14ac:dyDescent="0.25">
      <c r="A608" s="51" t="s">
        <v>3763</v>
      </c>
      <c r="B608" s="50"/>
      <c r="C608" s="262" t="s">
        <v>5283</v>
      </c>
      <c r="D608" s="233">
        <v>4</v>
      </c>
      <c r="E608" s="40" t="s">
        <v>5286</v>
      </c>
      <c r="F608" s="42" t="s">
        <v>49</v>
      </c>
      <c r="G608" s="290" t="s">
        <v>5458</v>
      </c>
      <c r="H608" s="63">
        <v>16.11</v>
      </c>
      <c r="I608" s="61">
        <v>18.64</v>
      </c>
      <c r="J608" s="61">
        <v>4.03</v>
      </c>
      <c r="K608" s="291">
        <v>4.66</v>
      </c>
      <c r="L608" s="38"/>
      <c r="M608" s="62">
        <v>19.27</v>
      </c>
      <c r="N608" s="62">
        <v>22.3</v>
      </c>
      <c r="O608" s="61">
        <v>4.82</v>
      </c>
      <c r="P608" s="291">
        <v>5.58</v>
      </c>
    </row>
    <row r="609" spans="1:16" x14ac:dyDescent="0.25">
      <c r="A609" s="51" t="s">
        <v>3764</v>
      </c>
      <c r="B609" s="50"/>
      <c r="C609" s="263" t="s">
        <v>5288</v>
      </c>
      <c r="D609" s="252"/>
      <c r="E609" s="252"/>
      <c r="F609" s="252"/>
      <c r="G609" s="252"/>
      <c r="H609" s="299"/>
      <c r="I609" s="253"/>
      <c r="J609" s="304">
        <v>6.75</v>
      </c>
      <c r="K609" s="303">
        <v>7.81</v>
      </c>
      <c r="L609" s="38"/>
      <c r="O609" s="304">
        <v>8.08</v>
      </c>
      <c r="P609" s="303">
        <v>9.35</v>
      </c>
    </row>
    <row r="610" spans="1:16" x14ac:dyDescent="0.3">
      <c r="A610" s="51" t="s">
        <v>3765</v>
      </c>
      <c r="B610" s="50"/>
      <c r="C610" s="262" t="s">
        <v>5293</v>
      </c>
      <c r="D610" s="41">
        <v>37401</v>
      </c>
      <c r="E610" s="40" t="s">
        <v>5544</v>
      </c>
      <c r="F610" s="42" t="s">
        <v>120</v>
      </c>
      <c r="G610" s="290" t="s">
        <v>5298</v>
      </c>
      <c r="H610" s="63">
        <v>79.59</v>
      </c>
      <c r="I610" s="61">
        <v>79.59</v>
      </c>
      <c r="J610" s="61">
        <v>79.59</v>
      </c>
      <c r="K610" s="291">
        <v>79.59</v>
      </c>
      <c r="L610" s="48"/>
      <c r="M610" s="62">
        <v>95.2</v>
      </c>
      <c r="N610" s="62">
        <v>95.2</v>
      </c>
      <c r="O610" s="61">
        <v>95.2</v>
      </c>
      <c r="P610" s="291">
        <v>95.2</v>
      </c>
    </row>
    <row r="611" spans="1:16" x14ac:dyDescent="0.25">
      <c r="A611" s="51" t="s">
        <v>3766</v>
      </c>
      <c r="B611" s="50"/>
      <c r="C611" s="262" t="s">
        <v>5283</v>
      </c>
      <c r="D611" s="41">
        <v>2221</v>
      </c>
      <c r="E611" s="40" t="s">
        <v>5545</v>
      </c>
      <c r="F611" s="42" t="s">
        <v>5315</v>
      </c>
      <c r="G611" s="290" t="s">
        <v>5502</v>
      </c>
      <c r="H611" s="63">
        <v>0.57999999999999996</v>
      </c>
      <c r="I611" s="61">
        <v>0.57999999999999996</v>
      </c>
      <c r="J611" s="61">
        <v>2.34</v>
      </c>
      <c r="K611" s="291">
        <v>2.34</v>
      </c>
      <c r="L611" s="38"/>
      <c r="M611" s="62">
        <v>0.7</v>
      </c>
      <c r="N611" s="62">
        <v>0.7</v>
      </c>
      <c r="O611" s="61">
        <v>2.8</v>
      </c>
      <c r="P611" s="291">
        <v>2.8</v>
      </c>
    </row>
    <row r="612" spans="1:16" x14ac:dyDescent="0.25">
      <c r="A612" s="51" t="s">
        <v>3767</v>
      </c>
      <c r="B612" s="50"/>
      <c r="C612" s="263" t="s">
        <v>5289</v>
      </c>
      <c r="D612" s="252"/>
      <c r="E612" s="252"/>
      <c r="F612" s="252"/>
      <c r="G612" s="252"/>
      <c r="H612" s="299"/>
      <c r="I612" s="253"/>
      <c r="J612" s="304">
        <v>81.93</v>
      </c>
      <c r="K612" s="303">
        <v>81.93</v>
      </c>
      <c r="L612" s="38"/>
      <c r="O612" s="304">
        <v>98</v>
      </c>
      <c r="P612" s="303">
        <v>98</v>
      </c>
    </row>
    <row r="613" spans="1:16" x14ac:dyDescent="0.25">
      <c r="A613" s="51" t="s">
        <v>3768</v>
      </c>
      <c r="B613" s="38"/>
      <c r="C613" s="264"/>
      <c r="D613" s="38"/>
      <c r="E613" s="38"/>
      <c r="F613" s="38"/>
      <c r="G613" s="38"/>
      <c r="H613" s="258"/>
      <c r="I613" s="38"/>
      <c r="J613" s="258"/>
      <c r="K613" s="38"/>
      <c r="L613" s="38"/>
    </row>
    <row r="614" spans="1:16" x14ac:dyDescent="0.25">
      <c r="A614" s="51" t="s">
        <v>3769</v>
      </c>
      <c r="B614" s="256">
        <v>210</v>
      </c>
      <c r="C614" s="259" t="s">
        <v>5276</v>
      </c>
      <c r="D614" s="242" t="s">
        <v>93</v>
      </c>
      <c r="E614" s="243" t="s">
        <v>95</v>
      </c>
      <c r="F614" s="244" t="s">
        <v>5277</v>
      </c>
      <c r="G614" s="244" t="s">
        <v>5278</v>
      </c>
      <c r="H614" s="294" t="s">
        <v>5279</v>
      </c>
      <c r="I614" s="245"/>
      <c r="J614" s="294" t="s">
        <v>5280</v>
      </c>
      <c r="K614" s="246"/>
      <c r="L614" s="38"/>
      <c r="O614" s="58"/>
      <c r="P614" s="292"/>
    </row>
    <row r="615" spans="1:16" x14ac:dyDescent="0.25">
      <c r="A615" s="51" t="s">
        <v>3770</v>
      </c>
      <c r="B615" s="257"/>
      <c r="C615" s="260"/>
      <c r="D615" s="248"/>
      <c r="E615" s="249"/>
      <c r="F615" s="250"/>
      <c r="G615" s="250"/>
      <c r="H615" s="295" t="s">
        <v>5281</v>
      </c>
      <c r="I615" s="228" t="s">
        <v>5282</v>
      </c>
      <c r="J615" s="295" t="s">
        <v>5281</v>
      </c>
      <c r="K615" s="229" t="s">
        <v>5282</v>
      </c>
      <c r="L615" s="38"/>
      <c r="O615" s="55"/>
      <c r="P615" s="58"/>
    </row>
    <row r="616" spans="1:16" ht="24" x14ac:dyDescent="0.3">
      <c r="A616" s="51" t="s">
        <v>3771</v>
      </c>
      <c r="B616" s="251"/>
      <c r="C616" s="261" t="s">
        <v>274</v>
      </c>
      <c r="D616" s="39" t="s">
        <v>1582</v>
      </c>
      <c r="E616" s="230" t="s">
        <v>5783</v>
      </c>
      <c r="F616" s="231" t="s">
        <v>120</v>
      </c>
      <c r="G616" s="235"/>
      <c r="H616" s="301"/>
      <c r="I616" s="235"/>
      <c r="J616" s="307">
        <v>150.68</v>
      </c>
      <c r="K616" s="306">
        <v>155.56</v>
      </c>
      <c r="L616" s="48"/>
      <c r="O616" s="307">
        <v>180.22</v>
      </c>
      <c r="P616" s="306">
        <v>186.06</v>
      </c>
    </row>
    <row r="617" spans="1:16" x14ac:dyDescent="0.25">
      <c r="A617" s="51" t="s">
        <v>3772</v>
      </c>
      <c r="B617" s="50"/>
      <c r="C617" s="262" t="s">
        <v>5283</v>
      </c>
      <c r="D617" s="233">
        <v>8</v>
      </c>
      <c r="E617" s="40" t="s">
        <v>5317</v>
      </c>
      <c r="F617" s="42" t="s">
        <v>49</v>
      </c>
      <c r="G617" s="290" t="s">
        <v>5483</v>
      </c>
      <c r="H617" s="63">
        <v>10.88</v>
      </c>
      <c r="I617" s="61">
        <v>12.59</v>
      </c>
      <c r="J617" s="61">
        <v>12.51</v>
      </c>
      <c r="K617" s="291">
        <v>14.48</v>
      </c>
      <c r="L617" s="38"/>
      <c r="M617" s="62">
        <v>13.02</v>
      </c>
      <c r="N617" s="62">
        <v>15.06</v>
      </c>
      <c r="O617" s="61">
        <v>14.97</v>
      </c>
      <c r="P617" s="291">
        <v>17.32</v>
      </c>
    </row>
    <row r="618" spans="1:16" x14ac:dyDescent="0.25">
      <c r="A618" s="51" t="s">
        <v>3773</v>
      </c>
      <c r="B618" s="50"/>
      <c r="C618" s="262" t="s">
        <v>5283</v>
      </c>
      <c r="D618" s="233">
        <v>11</v>
      </c>
      <c r="E618" s="40" t="s">
        <v>5320</v>
      </c>
      <c r="F618" s="42" t="s">
        <v>49</v>
      </c>
      <c r="G618" s="290" t="s">
        <v>5483</v>
      </c>
      <c r="H618" s="63">
        <v>16.11</v>
      </c>
      <c r="I618" s="61">
        <v>18.64</v>
      </c>
      <c r="J618" s="61">
        <v>18.52</v>
      </c>
      <c r="K618" s="291">
        <v>21.44</v>
      </c>
      <c r="L618" s="38"/>
      <c r="M618" s="62">
        <v>19.27</v>
      </c>
      <c r="N618" s="62">
        <v>22.3</v>
      </c>
      <c r="O618" s="61">
        <v>22.16</v>
      </c>
      <c r="P618" s="291">
        <v>25.65</v>
      </c>
    </row>
    <row r="619" spans="1:16" x14ac:dyDescent="0.25">
      <c r="A619" s="51" t="s">
        <v>3774</v>
      </c>
      <c r="B619" s="50"/>
      <c r="C619" s="263" t="s">
        <v>5288</v>
      </c>
      <c r="D619" s="252"/>
      <c r="E619" s="252"/>
      <c r="F619" s="252"/>
      <c r="G619" s="252"/>
      <c r="H619" s="299"/>
      <c r="I619" s="253"/>
      <c r="J619" s="304">
        <v>31.04</v>
      </c>
      <c r="K619" s="303">
        <v>35.92</v>
      </c>
      <c r="L619" s="38"/>
      <c r="O619" s="304">
        <v>37.130000000000003</v>
      </c>
      <c r="P619" s="303">
        <v>42.97</v>
      </c>
    </row>
    <row r="620" spans="1:16" ht="36" x14ac:dyDescent="0.3">
      <c r="A620" s="51" t="s">
        <v>3775</v>
      </c>
      <c r="B620" s="50"/>
      <c r="C620" s="262" t="s">
        <v>5358</v>
      </c>
      <c r="D620" s="43" t="s">
        <v>5546</v>
      </c>
      <c r="E620" s="54" t="s">
        <v>5784</v>
      </c>
      <c r="F620" s="42" t="s">
        <v>120</v>
      </c>
      <c r="G620" s="290" t="s">
        <v>5298</v>
      </c>
      <c r="H620" s="63">
        <v>118.57</v>
      </c>
      <c r="I620" s="61">
        <v>118.57</v>
      </c>
      <c r="J620" s="61">
        <v>118.57</v>
      </c>
      <c r="K620" s="291">
        <v>118.57</v>
      </c>
      <c r="L620" s="48"/>
      <c r="M620" s="62">
        <v>141.82</v>
      </c>
      <c r="N620" s="62">
        <v>141.82</v>
      </c>
      <c r="O620" s="61">
        <v>141.82</v>
      </c>
      <c r="P620" s="291">
        <v>141.82</v>
      </c>
    </row>
    <row r="621" spans="1:16" x14ac:dyDescent="0.25">
      <c r="A621" s="51" t="s">
        <v>3776</v>
      </c>
      <c r="B621" s="50"/>
      <c r="C621" s="262" t="s">
        <v>5283</v>
      </c>
      <c r="D621" s="43" t="s">
        <v>5430</v>
      </c>
      <c r="E621" s="40" t="s">
        <v>5431</v>
      </c>
      <c r="F621" s="42" t="s">
        <v>5350</v>
      </c>
      <c r="G621" s="290" t="s">
        <v>5484</v>
      </c>
      <c r="H621" s="63">
        <v>0.37</v>
      </c>
      <c r="I621" s="61">
        <v>0.37</v>
      </c>
      <c r="J621" s="61">
        <v>1.06</v>
      </c>
      <c r="K621" s="291">
        <v>1.06</v>
      </c>
      <c r="L621" s="38"/>
      <c r="M621" s="62">
        <v>0.45</v>
      </c>
      <c r="N621" s="62">
        <v>0.45</v>
      </c>
      <c r="O621" s="61">
        <v>1.27</v>
      </c>
      <c r="P621" s="291">
        <v>1.27</v>
      </c>
    </row>
    <row r="622" spans="1:16" x14ac:dyDescent="0.25">
      <c r="A622" s="51" t="s">
        <v>3777</v>
      </c>
      <c r="B622" s="50"/>
      <c r="C622" s="263" t="s">
        <v>5289</v>
      </c>
      <c r="D622" s="252"/>
      <c r="E622" s="252"/>
      <c r="F622" s="252"/>
      <c r="G622" s="252"/>
      <c r="H622" s="299"/>
      <c r="I622" s="253"/>
      <c r="J622" s="304">
        <v>119.63</v>
      </c>
      <c r="K622" s="303">
        <v>119.63</v>
      </c>
      <c r="L622" s="38"/>
      <c r="O622" s="304">
        <v>143.09</v>
      </c>
      <c r="P622" s="303">
        <v>143.09</v>
      </c>
    </row>
    <row r="623" spans="1:16" x14ac:dyDescent="0.25">
      <c r="A623" s="51" t="s">
        <v>3778</v>
      </c>
      <c r="B623" s="38"/>
      <c r="C623" s="264"/>
      <c r="D623" s="38"/>
      <c r="E623" s="38"/>
      <c r="F623" s="38"/>
      <c r="G623" s="38"/>
      <c r="H623" s="258"/>
      <c r="I623" s="38"/>
      <c r="J623" s="258"/>
      <c r="K623" s="38"/>
      <c r="L623" s="38"/>
    </row>
    <row r="624" spans="1:16" x14ac:dyDescent="0.25">
      <c r="A624" s="51" t="s">
        <v>3779</v>
      </c>
      <c r="B624" s="256">
        <v>212</v>
      </c>
      <c r="C624" s="259" t="s">
        <v>5276</v>
      </c>
      <c r="D624" s="242" t="s">
        <v>93</v>
      </c>
      <c r="E624" s="243" t="s">
        <v>95</v>
      </c>
      <c r="F624" s="244" t="s">
        <v>5277</v>
      </c>
      <c r="G624" s="244" t="s">
        <v>5278</v>
      </c>
      <c r="H624" s="294" t="s">
        <v>5279</v>
      </c>
      <c r="I624" s="245"/>
      <c r="J624" s="294" t="s">
        <v>5280</v>
      </c>
      <c r="K624" s="246"/>
      <c r="L624" s="38"/>
      <c r="O624" s="58"/>
      <c r="P624" s="292"/>
    </row>
    <row r="625" spans="1:16" x14ac:dyDescent="0.25">
      <c r="A625" s="51" t="s">
        <v>3780</v>
      </c>
      <c r="B625" s="257"/>
      <c r="C625" s="260"/>
      <c r="D625" s="248"/>
      <c r="E625" s="249"/>
      <c r="F625" s="250"/>
      <c r="G625" s="250"/>
      <c r="H625" s="295" t="s">
        <v>5281</v>
      </c>
      <c r="I625" s="228" t="s">
        <v>5282</v>
      </c>
      <c r="J625" s="295" t="s">
        <v>5281</v>
      </c>
      <c r="K625" s="229" t="s">
        <v>5282</v>
      </c>
      <c r="L625" s="38"/>
      <c r="O625" s="55"/>
      <c r="P625" s="58"/>
    </row>
    <row r="626" spans="1:16" x14ac:dyDescent="0.3">
      <c r="A626" s="51" t="s">
        <v>3781</v>
      </c>
      <c r="B626" s="251"/>
      <c r="C626" s="261" t="s">
        <v>274</v>
      </c>
      <c r="D626" s="39" t="s">
        <v>1559</v>
      </c>
      <c r="E626" s="234" t="s">
        <v>1560</v>
      </c>
      <c r="F626" s="231" t="s">
        <v>120</v>
      </c>
      <c r="G626" s="235"/>
      <c r="H626" s="301"/>
      <c r="I626" s="235"/>
      <c r="J626" s="307">
        <v>10.6</v>
      </c>
      <c r="K626" s="306">
        <v>11.28</v>
      </c>
      <c r="L626" s="48"/>
      <c r="O626" s="307">
        <v>12.68</v>
      </c>
      <c r="P626" s="306">
        <v>13.5</v>
      </c>
    </row>
    <row r="627" spans="1:16" x14ac:dyDescent="0.25">
      <c r="A627" s="51" t="s">
        <v>3782</v>
      </c>
      <c r="B627" s="50"/>
      <c r="C627" s="262" t="s">
        <v>5283</v>
      </c>
      <c r="D627" s="233">
        <v>8</v>
      </c>
      <c r="E627" s="40" t="s">
        <v>5317</v>
      </c>
      <c r="F627" s="42" t="s">
        <v>49</v>
      </c>
      <c r="G627" s="290" t="s">
        <v>5319</v>
      </c>
      <c r="H627" s="63">
        <v>10.88</v>
      </c>
      <c r="I627" s="61">
        <v>12.59</v>
      </c>
      <c r="J627" s="61">
        <v>1.73</v>
      </c>
      <c r="K627" s="291">
        <v>2.0099999999999998</v>
      </c>
      <c r="L627" s="38"/>
      <c r="M627" s="62">
        <v>13.02</v>
      </c>
      <c r="N627" s="62">
        <v>15.06</v>
      </c>
      <c r="O627" s="61">
        <v>2.08</v>
      </c>
      <c r="P627" s="291">
        <v>2.41</v>
      </c>
    </row>
    <row r="628" spans="1:16" x14ac:dyDescent="0.25">
      <c r="A628" s="51" t="s">
        <v>3783</v>
      </c>
      <c r="B628" s="50"/>
      <c r="C628" s="262" t="s">
        <v>5283</v>
      </c>
      <c r="D628" s="233">
        <v>11</v>
      </c>
      <c r="E628" s="40" t="s">
        <v>5320</v>
      </c>
      <c r="F628" s="42" t="s">
        <v>49</v>
      </c>
      <c r="G628" s="290" t="s">
        <v>5319</v>
      </c>
      <c r="H628" s="63">
        <v>16.11</v>
      </c>
      <c r="I628" s="61">
        <v>18.64</v>
      </c>
      <c r="J628" s="61">
        <v>2.57</v>
      </c>
      <c r="K628" s="291">
        <v>2.98</v>
      </c>
      <c r="L628" s="38"/>
      <c r="M628" s="62">
        <v>19.27</v>
      </c>
      <c r="N628" s="62">
        <v>22.3</v>
      </c>
      <c r="O628" s="61">
        <v>3.08</v>
      </c>
      <c r="P628" s="291">
        <v>3.57</v>
      </c>
    </row>
    <row r="629" spans="1:16" x14ac:dyDescent="0.25">
      <c r="A629" s="51" t="s">
        <v>3784</v>
      </c>
      <c r="B629" s="50"/>
      <c r="C629" s="263" t="s">
        <v>5288</v>
      </c>
      <c r="D629" s="252"/>
      <c r="E629" s="252"/>
      <c r="F629" s="252"/>
      <c r="G629" s="252"/>
      <c r="H629" s="299"/>
      <c r="I629" s="253"/>
      <c r="J629" s="304">
        <v>4.3099999999999996</v>
      </c>
      <c r="K629" s="303">
        <v>4.99</v>
      </c>
      <c r="L629" s="38"/>
      <c r="O629" s="304">
        <v>5.16</v>
      </c>
      <c r="P629" s="303">
        <v>5.98</v>
      </c>
    </row>
    <row r="630" spans="1:16" x14ac:dyDescent="0.3">
      <c r="A630" s="51" t="s">
        <v>3785</v>
      </c>
      <c r="B630" s="50"/>
      <c r="C630" s="262" t="s">
        <v>5293</v>
      </c>
      <c r="D630" s="41">
        <v>4186</v>
      </c>
      <c r="E630" s="40" t="s">
        <v>5547</v>
      </c>
      <c r="F630" s="42" t="s">
        <v>120</v>
      </c>
      <c r="G630" s="290" t="s">
        <v>5298</v>
      </c>
      <c r="H630" s="63">
        <v>6.28</v>
      </c>
      <c r="I630" s="61">
        <v>6.28</v>
      </c>
      <c r="J630" s="61">
        <v>6.28</v>
      </c>
      <c r="K630" s="291">
        <v>6.28</v>
      </c>
      <c r="L630" s="48"/>
      <c r="M630" s="62">
        <v>7.52</v>
      </c>
      <c r="N630" s="62">
        <v>7.52</v>
      </c>
      <c r="O630" s="61">
        <v>7.52</v>
      </c>
      <c r="P630" s="291">
        <v>7.52</v>
      </c>
    </row>
    <row r="631" spans="1:16" x14ac:dyDescent="0.25">
      <c r="A631" s="51" t="s">
        <v>3786</v>
      </c>
      <c r="B631" s="50"/>
      <c r="C631" s="263" t="s">
        <v>5289</v>
      </c>
      <c r="D631" s="252"/>
      <c r="E631" s="252"/>
      <c r="F631" s="252"/>
      <c r="G631" s="252"/>
      <c r="H631" s="299"/>
      <c r="I631" s="253"/>
      <c r="J631" s="304">
        <v>6.28</v>
      </c>
      <c r="K631" s="303">
        <v>6.28</v>
      </c>
      <c r="L631" s="38"/>
      <c r="O631" s="304">
        <v>7.52</v>
      </c>
      <c r="P631" s="303">
        <v>7.52</v>
      </c>
    </row>
    <row r="632" spans="1:16" x14ac:dyDescent="0.25">
      <c r="A632" s="51" t="s">
        <v>3787</v>
      </c>
      <c r="B632" s="38"/>
      <c r="C632" s="264"/>
      <c r="D632" s="38"/>
      <c r="E632" s="38"/>
      <c r="F632" s="38"/>
      <c r="G632" s="38"/>
      <c r="H632" s="258"/>
      <c r="I632" s="38"/>
      <c r="J632" s="258"/>
      <c r="K632" s="38"/>
      <c r="L632" s="38"/>
    </row>
    <row r="633" spans="1:16" x14ac:dyDescent="0.25">
      <c r="A633" s="51" t="s">
        <v>3788</v>
      </c>
      <c r="B633" s="256">
        <v>213</v>
      </c>
      <c r="C633" s="259" t="s">
        <v>5276</v>
      </c>
      <c r="D633" s="242" t="s">
        <v>93</v>
      </c>
      <c r="E633" s="243" t="s">
        <v>95</v>
      </c>
      <c r="F633" s="244" t="s">
        <v>5277</v>
      </c>
      <c r="G633" s="244" t="s">
        <v>5278</v>
      </c>
      <c r="H633" s="294" t="s">
        <v>5279</v>
      </c>
      <c r="I633" s="245"/>
      <c r="J633" s="294" t="s">
        <v>5280</v>
      </c>
      <c r="K633" s="246"/>
      <c r="L633" s="38"/>
      <c r="O633" s="58"/>
      <c r="P633" s="292"/>
    </row>
    <row r="634" spans="1:16" x14ac:dyDescent="0.25">
      <c r="A634" s="51" t="s">
        <v>3789</v>
      </c>
      <c r="B634" s="257"/>
      <c r="C634" s="260"/>
      <c r="D634" s="248"/>
      <c r="E634" s="249"/>
      <c r="F634" s="250"/>
      <c r="G634" s="250"/>
      <c r="H634" s="295" t="s">
        <v>5281</v>
      </c>
      <c r="I634" s="228" t="s">
        <v>5282</v>
      </c>
      <c r="J634" s="295" t="s">
        <v>5281</v>
      </c>
      <c r="K634" s="229" t="s">
        <v>5282</v>
      </c>
      <c r="L634" s="38"/>
      <c r="O634" s="55"/>
      <c r="P634" s="58"/>
    </row>
    <row r="635" spans="1:16" x14ac:dyDescent="0.3">
      <c r="A635" s="51" t="s">
        <v>3790</v>
      </c>
      <c r="B635" s="251"/>
      <c r="C635" s="261" t="s">
        <v>274</v>
      </c>
      <c r="D635" s="39" t="s">
        <v>1562</v>
      </c>
      <c r="E635" s="234" t="s">
        <v>1563</v>
      </c>
      <c r="F635" s="231" t="s">
        <v>120</v>
      </c>
      <c r="G635" s="235"/>
      <c r="H635" s="301"/>
      <c r="I635" s="235"/>
      <c r="J635" s="307">
        <v>12.49</v>
      </c>
      <c r="K635" s="306">
        <v>13.17</v>
      </c>
      <c r="L635" s="48"/>
      <c r="O635" s="307">
        <v>14.94</v>
      </c>
      <c r="P635" s="306">
        <v>15.76</v>
      </c>
    </row>
    <row r="636" spans="1:16" x14ac:dyDescent="0.25">
      <c r="A636" s="51" t="s">
        <v>3791</v>
      </c>
      <c r="B636" s="50"/>
      <c r="C636" s="262" t="s">
        <v>5283</v>
      </c>
      <c r="D636" s="233">
        <v>8</v>
      </c>
      <c r="E636" s="40" t="s">
        <v>5317</v>
      </c>
      <c r="F636" s="42" t="s">
        <v>49</v>
      </c>
      <c r="G636" s="290" t="s">
        <v>5319</v>
      </c>
      <c r="H636" s="63">
        <v>10.88</v>
      </c>
      <c r="I636" s="61">
        <v>12.59</v>
      </c>
      <c r="J636" s="61">
        <v>1.73</v>
      </c>
      <c r="K636" s="291">
        <v>2.0099999999999998</v>
      </c>
      <c r="L636" s="38"/>
      <c r="M636" s="62">
        <v>13.02</v>
      </c>
      <c r="N636" s="62">
        <v>15.06</v>
      </c>
      <c r="O636" s="61">
        <v>2.08</v>
      </c>
      <c r="P636" s="291">
        <v>2.41</v>
      </c>
    </row>
    <row r="637" spans="1:16" x14ac:dyDescent="0.25">
      <c r="A637" s="51" t="s">
        <v>3792</v>
      </c>
      <c r="B637" s="50"/>
      <c r="C637" s="262" t="s">
        <v>5283</v>
      </c>
      <c r="D637" s="233">
        <v>11</v>
      </c>
      <c r="E637" s="40" t="s">
        <v>5320</v>
      </c>
      <c r="F637" s="42" t="s">
        <v>49</v>
      </c>
      <c r="G637" s="290" t="s">
        <v>5319</v>
      </c>
      <c r="H637" s="63">
        <v>16.11</v>
      </c>
      <c r="I637" s="61">
        <v>18.64</v>
      </c>
      <c r="J637" s="61">
        <v>2.57</v>
      </c>
      <c r="K637" s="291">
        <v>2.98</v>
      </c>
      <c r="L637" s="38"/>
      <c r="M637" s="62">
        <v>19.27</v>
      </c>
      <c r="N637" s="62">
        <v>22.3</v>
      </c>
      <c r="O637" s="61">
        <v>3.08</v>
      </c>
      <c r="P637" s="291">
        <v>3.57</v>
      </c>
    </row>
    <row r="638" spans="1:16" x14ac:dyDescent="0.25">
      <c r="A638" s="51" t="s">
        <v>3793</v>
      </c>
      <c r="B638" s="50"/>
      <c r="C638" s="263" t="s">
        <v>5288</v>
      </c>
      <c r="D638" s="252"/>
      <c r="E638" s="252"/>
      <c r="F638" s="252"/>
      <c r="G638" s="252"/>
      <c r="H638" s="299"/>
      <c r="I638" s="253"/>
      <c r="J638" s="304">
        <v>4.3099999999999996</v>
      </c>
      <c r="K638" s="303">
        <v>4.99</v>
      </c>
      <c r="L638" s="38"/>
      <c r="O638" s="304">
        <v>5.16</v>
      </c>
      <c r="P638" s="303">
        <v>5.98</v>
      </c>
    </row>
    <row r="639" spans="1:16" x14ac:dyDescent="0.3">
      <c r="A639" s="51" t="s">
        <v>3794</v>
      </c>
      <c r="B639" s="50"/>
      <c r="C639" s="262" t="s">
        <v>5293</v>
      </c>
      <c r="D639" s="41">
        <v>4187</v>
      </c>
      <c r="E639" s="40" t="s">
        <v>5548</v>
      </c>
      <c r="F639" s="42" t="s">
        <v>120</v>
      </c>
      <c r="G639" s="290" t="s">
        <v>5298</v>
      </c>
      <c r="H639" s="63">
        <v>8.17</v>
      </c>
      <c r="I639" s="61">
        <v>8.17</v>
      </c>
      <c r="J639" s="61">
        <v>8.17</v>
      </c>
      <c r="K639" s="291">
        <v>8.17</v>
      </c>
      <c r="L639" s="48"/>
      <c r="M639" s="62">
        <v>9.7799999999999994</v>
      </c>
      <c r="N639" s="62">
        <v>9.7799999999999994</v>
      </c>
      <c r="O639" s="61">
        <v>9.7799999999999994</v>
      </c>
      <c r="P639" s="291">
        <v>9.7799999999999994</v>
      </c>
    </row>
    <row r="640" spans="1:16" x14ac:dyDescent="0.25">
      <c r="A640" s="51" t="s">
        <v>3795</v>
      </c>
      <c r="B640" s="50"/>
      <c r="C640" s="263" t="s">
        <v>5289</v>
      </c>
      <c r="D640" s="252"/>
      <c r="E640" s="252"/>
      <c r="F640" s="252"/>
      <c r="G640" s="252"/>
      <c r="H640" s="299"/>
      <c r="I640" s="253"/>
      <c r="J640" s="304">
        <v>8.17</v>
      </c>
      <c r="K640" s="303">
        <v>8.17</v>
      </c>
      <c r="L640" s="38"/>
      <c r="O640" s="304">
        <v>9.7799999999999994</v>
      </c>
      <c r="P640" s="303">
        <v>9.7799999999999994</v>
      </c>
    </row>
    <row r="641" spans="1:16" x14ac:dyDescent="0.25">
      <c r="A641" s="51" t="s">
        <v>3796</v>
      </c>
      <c r="B641" s="38"/>
      <c r="C641" s="264"/>
      <c r="D641" s="38"/>
      <c r="E641" s="38"/>
      <c r="F641" s="38"/>
      <c r="G641" s="38"/>
      <c r="H641" s="258"/>
      <c r="I641" s="38"/>
      <c r="J641" s="258"/>
      <c r="K641" s="38"/>
      <c r="L641" s="38"/>
    </row>
    <row r="642" spans="1:16" x14ac:dyDescent="0.25">
      <c r="A642" s="51" t="s">
        <v>3797</v>
      </c>
      <c r="B642" s="256">
        <v>217</v>
      </c>
      <c r="C642" s="259" t="s">
        <v>5276</v>
      </c>
      <c r="D642" s="242" t="s">
        <v>93</v>
      </c>
      <c r="E642" s="243" t="s">
        <v>95</v>
      </c>
      <c r="F642" s="244" t="s">
        <v>5277</v>
      </c>
      <c r="G642" s="244" t="s">
        <v>5278</v>
      </c>
      <c r="H642" s="294" t="s">
        <v>5279</v>
      </c>
      <c r="I642" s="245"/>
      <c r="J642" s="294" t="s">
        <v>5280</v>
      </c>
      <c r="K642" s="246"/>
      <c r="L642" s="38"/>
      <c r="O642" s="58"/>
      <c r="P642" s="292"/>
    </row>
    <row r="643" spans="1:16" x14ac:dyDescent="0.25">
      <c r="A643" s="51" t="s">
        <v>3798</v>
      </c>
      <c r="B643" s="257"/>
      <c r="C643" s="260"/>
      <c r="D643" s="248"/>
      <c r="E643" s="249"/>
      <c r="F643" s="250"/>
      <c r="G643" s="250"/>
      <c r="H643" s="295" t="s">
        <v>5281</v>
      </c>
      <c r="I643" s="228" t="s">
        <v>5282</v>
      </c>
      <c r="J643" s="295" t="s">
        <v>5281</v>
      </c>
      <c r="K643" s="229" t="s">
        <v>5282</v>
      </c>
      <c r="L643" s="38"/>
      <c r="O643" s="55"/>
      <c r="P643" s="58"/>
    </row>
    <row r="644" spans="1:16" ht="24" x14ac:dyDescent="0.3">
      <c r="A644" s="51" t="s">
        <v>3799</v>
      </c>
      <c r="B644" s="251"/>
      <c r="C644" s="261" t="s">
        <v>274</v>
      </c>
      <c r="D644" s="39" t="s">
        <v>363</v>
      </c>
      <c r="E644" s="230" t="s">
        <v>5785</v>
      </c>
      <c r="F644" s="231" t="s">
        <v>120</v>
      </c>
      <c r="G644" s="235"/>
      <c r="H644" s="301"/>
      <c r="I644" s="235"/>
      <c r="J644" s="307">
        <v>31.86</v>
      </c>
      <c r="K644" s="306">
        <v>31.86</v>
      </c>
      <c r="L644" s="48"/>
      <c r="O644" s="307">
        <v>38.11</v>
      </c>
      <c r="P644" s="306">
        <v>38.11</v>
      </c>
    </row>
    <row r="645" spans="1:16" x14ac:dyDescent="0.25">
      <c r="A645" s="51" t="s">
        <v>3800</v>
      </c>
      <c r="B645" s="50"/>
      <c r="C645" s="263" t="s">
        <v>5288</v>
      </c>
      <c r="D645" s="252"/>
      <c r="E645" s="252"/>
      <c r="F645" s="252"/>
      <c r="G645" s="252"/>
      <c r="H645" s="299"/>
      <c r="I645" s="253"/>
      <c r="J645" s="304">
        <v>0</v>
      </c>
      <c r="K645" s="303">
        <v>0</v>
      </c>
      <c r="L645" s="38"/>
      <c r="O645" s="304">
        <v>0</v>
      </c>
      <c r="P645" s="303">
        <v>0</v>
      </c>
    </row>
    <row r="646" spans="1:16" ht="24" x14ac:dyDescent="0.3">
      <c r="A646" s="51" t="s">
        <v>3801</v>
      </c>
      <c r="B646" s="50"/>
      <c r="C646" s="262" t="s">
        <v>5358</v>
      </c>
      <c r="D646" s="43" t="s">
        <v>5549</v>
      </c>
      <c r="E646" s="40" t="s">
        <v>5550</v>
      </c>
      <c r="F646" s="42" t="s">
        <v>2174</v>
      </c>
      <c r="G646" s="290" t="s">
        <v>5298</v>
      </c>
      <c r="H646" s="63">
        <v>31.86</v>
      </c>
      <c r="I646" s="61">
        <v>31.86</v>
      </c>
      <c r="J646" s="61">
        <v>31.86</v>
      </c>
      <c r="K646" s="291">
        <v>31.86</v>
      </c>
      <c r="L646" s="48"/>
      <c r="M646" s="62">
        <v>38.11</v>
      </c>
      <c r="N646" s="62">
        <v>38.11</v>
      </c>
      <c r="O646" s="61">
        <v>38.11</v>
      </c>
      <c r="P646" s="291">
        <v>38.11</v>
      </c>
    </row>
    <row r="647" spans="1:16" x14ac:dyDescent="0.25">
      <c r="A647" s="51" t="s">
        <v>3802</v>
      </c>
      <c r="B647" s="47"/>
      <c r="C647" s="263" t="s">
        <v>5289</v>
      </c>
      <c r="D647" s="252"/>
      <c r="E647" s="252"/>
      <c r="F647" s="252"/>
      <c r="G647" s="252"/>
      <c r="H647" s="299"/>
      <c r="I647" s="253"/>
      <c r="J647" s="304">
        <v>31.86</v>
      </c>
      <c r="K647" s="303">
        <v>31.86</v>
      </c>
      <c r="L647" s="38"/>
      <c r="O647" s="304">
        <v>38.11</v>
      </c>
      <c r="P647" s="303">
        <v>38.11</v>
      </c>
    </row>
    <row r="648" spans="1:16" x14ac:dyDescent="0.25">
      <c r="A648" s="51" t="s">
        <v>3803</v>
      </c>
      <c r="B648" s="256">
        <v>219</v>
      </c>
      <c r="C648" s="259" t="s">
        <v>5276</v>
      </c>
      <c r="D648" s="242" t="s">
        <v>93</v>
      </c>
      <c r="E648" s="243" t="s">
        <v>95</v>
      </c>
      <c r="F648" s="244" t="s">
        <v>5277</v>
      </c>
      <c r="G648" s="244" t="s">
        <v>5278</v>
      </c>
      <c r="H648" s="294" t="s">
        <v>5279</v>
      </c>
      <c r="I648" s="245"/>
      <c r="J648" s="294" t="s">
        <v>5280</v>
      </c>
      <c r="K648" s="246"/>
      <c r="L648" s="38"/>
      <c r="O648" s="58"/>
      <c r="P648" s="292"/>
    </row>
    <row r="649" spans="1:16" x14ac:dyDescent="0.25">
      <c r="A649" s="51" t="s">
        <v>3804</v>
      </c>
      <c r="B649" s="257"/>
      <c r="C649" s="260"/>
      <c r="D649" s="248"/>
      <c r="E649" s="249"/>
      <c r="F649" s="250"/>
      <c r="G649" s="250"/>
      <c r="H649" s="295" t="s">
        <v>5281</v>
      </c>
      <c r="I649" s="228" t="s">
        <v>5282</v>
      </c>
      <c r="J649" s="295" t="s">
        <v>5281</v>
      </c>
      <c r="K649" s="229" t="s">
        <v>5282</v>
      </c>
      <c r="L649" s="38"/>
      <c r="O649" s="55"/>
      <c r="P649" s="58"/>
    </row>
    <row r="650" spans="1:16" x14ac:dyDescent="0.3">
      <c r="A650" s="51" t="s">
        <v>3805</v>
      </c>
      <c r="B650" s="251"/>
      <c r="C650" s="261" t="s">
        <v>274</v>
      </c>
      <c r="D650" s="39" t="s">
        <v>2157</v>
      </c>
      <c r="E650" s="234" t="s">
        <v>2158</v>
      </c>
      <c r="F650" s="231" t="s">
        <v>120</v>
      </c>
      <c r="G650" s="235"/>
      <c r="H650" s="301"/>
      <c r="I650" s="235"/>
      <c r="J650" s="307">
        <v>0.81</v>
      </c>
      <c r="K650" s="306">
        <v>0.81</v>
      </c>
      <c r="L650" s="48"/>
      <c r="O650" s="307">
        <v>0.97</v>
      </c>
      <c r="P650" s="306">
        <v>0.97</v>
      </c>
    </row>
    <row r="651" spans="1:16" x14ac:dyDescent="0.25">
      <c r="A651" s="51" t="s">
        <v>3806</v>
      </c>
      <c r="B651" s="50"/>
      <c r="C651" s="263" t="s">
        <v>5288</v>
      </c>
      <c r="D651" s="252"/>
      <c r="E651" s="252"/>
      <c r="F651" s="252"/>
      <c r="G651" s="252"/>
      <c r="H651" s="299"/>
      <c r="I651" s="253"/>
      <c r="J651" s="304">
        <v>0</v>
      </c>
      <c r="K651" s="303">
        <v>0</v>
      </c>
      <c r="L651" s="38"/>
      <c r="O651" s="304">
        <v>0</v>
      </c>
      <c r="P651" s="303">
        <v>0</v>
      </c>
    </row>
    <row r="652" spans="1:16" x14ac:dyDescent="0.25">
      <c r="A652" s="51" t="s">
        <v>3807</v>
      </c>
      <c r="B652" s="50"/>
      <c r="C652" s="262" t="s">
        <v>5358</v>
      </c>
      <c r="D652" s="43" t="s">
        <v>5551</v>
      </c>
      <c r="E652" s="40" t="s">
        <v>5552</v>
      </c>
      <c r="F652" s="42" t="s">
        <v>2174</v>
      </c>
      <c r="G652" s="290" t="s">
        <v>5298</v>
      </c>
      <c r="H652" s="63">
        <v>0.81</v>
      </c>
      <c r="I652" s="61">
        <v>0.81</v>
      </c>
      <c r="J652" s="61">
        <v>0.81</v>
      </c>
      <c r="K652" s="291">
        <v>0.81</v>
      </c>
      <c r="L652" s="38"/>
      <c r="M652" s="62">
        <v>0.97</v>
      </c>
      <c r="N652" s="62">
        <v>0.97</v>
      </c>
      <c r="O652" s="61">
        <v>0.97</v>
      </c>
      <c r="P652" s="291">
        <v>0.97</v>
      </c>
    </row>
    <row r="653" spans="1:16" x14ac:dyDescent="0.25">
      <c r="A653" s="51" t="s">
        <v>3808</v>
      </c>
      <c r="B653" s="50"/>
      <c r="C653" s="263" t="s">
        <v>5289</v>
      </c>
      <c r="D653" s="252"/>
      <c r="E653" s="252"/>
      <c r="F653" s="252"/>
      <c r="G653" s="252"/>
      <c r="H653" s="299"/>
      <c r="I653" s="253"/>
      <c r="J653" s="304">
        <v>0.81</v>
      </c>
      <c r="K653" s="303">
        <v>0.81</v>
      </c>
      <c r="L653" s="38"/>
      <c r="O653" s="304">
        <v>0.97</v>
      </c>
      <c r="P653" s="303">
        <v>0.97</v>
      </c>
    </row>
    <row r="654" spans="1:16" x14ac:dyDescent="0.25">
      <c r="A654" s="51" t="s">
        <v>3809</v>
      </c>
      <c r="B654" s="38"/>
      <c r="C654" s="264"/>
      <c r="D654" s="38"/>
      <c r="E654" s="38"/>
      <c r="F654" s="38"/>
      <c r="G654" s="38"/>
      <c r="H654" s="258"/>
      <c r="I654" s="38"/>
      <c r="J654" s="258"/>
      <c r="K654" s="38"/>
      <c r="L654" s="38"/>
    </row>
    <row r="655" spans="1:16" x14ac:dyDescent="0.25">
      <c r="A655" s="51" t="s">
        <v>3810</v>
      </c>
      <c r="B655" s="256">
        <v>226</v>
      </c>
      <c r="C655" s="259" t="s">
        <v>5276</v>
      </c>
      <c r="D655" s="242" t="s">
        <v>93</v>
      </c>
      <c r="E655" s="243" t="s">
        <v>95</v>
      </c>
      <c r="F655" s="244" t="s">
        <v>5277</v>
      </c>
      <c r="G655" s="244" t="s">
        <v>5278</v>
      </c>
      <c r="H655" s="294" t="s">
        <v>5279</v>
      </c>
      <c r="I655" s="245"/>
      <c r="J655" s="294" t="s">
        <v>5280</v>
      </c>
      <c r="K655" s="246"/>
      <c r="L655" s="38"/>
      <c r="O655" s="58"/>
      <c r="P655" s="292"/>
    </row>
    <row r="656" spans="1:16" x14ac:dyDescent="0.25">
      <c r="A656" s="51" t="s">
        <v>3811</v>
      </c>
      <c r="B656" s="257"/>
      <c r="C656" s="260"/>
      <c r="D656" s="248"/>
      <c r="E656" s="249"/>
      <c r="F656" s="250"/>
      <c r="G656" s="250"/>
      <c r="H656" s="295" t="s">
        <v>5281</v>
      </c>
      <c r="I656" s="228" t="s">
        <v>5282</v>
      </c>
      <c r="J656" s="295" t="s">
        <v>5281</v>
      </c>
      <c r="K656" s="229" t="s">
        <v>5282</v>
      </c>
      <c r="L656" s="38"/>
      <c r="O656" s="55"/>
      <c r="P656" s="58"/>
    </row>
    <row r="657" spans="1:16" ht="36" x14ac:dyDescent="0.3">
      <c r="A657" s="51" t="s">
        <v>3812</v>
      </c>
      <c r="B657" s="240"/>
      <c r="C657" s="267" t="s">
        <v>274</v>
      </c>
      <c r="D657" s="53" t="s">
        <v>803</v>
      </c>
      <c r="E657" s="230" t="s">
        <v>5786</v>
      </c>
      <c r="F657" s="236" t="s">
        <v>120</v>
      </c>
      <c r="G657" s="235"/>
      <c r="H657" s="301"/>
      <c r="I657" s="235"/>
      <c r="J657" s="307">
        <v>112.13</v>
      </c>
      <c r="K657" s="306">
        <v>113.91</v>
      </c>
      <c r="L657" s="330"/>
      <c r="O657" s="307">
        <v>134.12</v>
      </c>
      <c r="P657" s="306">
        <v>136.24</v>
      </c>
    </row>
    <row r="658" spans="1:16" x14ac:dyDescent="0.25">
      <c r="A658" s="51" t="s">
        <v>3814</v>
      </c>
      <c r="B658" s="50"/>
      <c r="C658" s="262" t="s">
        <v>5283</v>
      </c>
      <c r="D658" s="233">
        <v>8</v>
      </c>
      <c r="E658" s="40" t="s">
        <v>5317</v>
      </c>
      <c r="F658" s="42" t="s">
        <v>49</v>
      </c>
      <c r="G658" s="290" t="s">
        <v>5459</v>
      </c>
      <c r="H658" s="63">
        <v>10.88</v>
      </c>
      <c r="I658" s="61">
        <v>12.59</v>
      </c>
      <c r="J658" s="61">
        <v>3.26</v>
      </c>
      <c r="K658" s="291">
        <v>3.77</v>
      </c>
      <c r="L658" s="38"/>
      <c r="M658" s="62">
        <v>13.02</v>
      </c>
      <c r="N658" s="62">
        <v>15.06</v>
      </c>
      <c r="O658" s="61">
        <v>3.91</v>
      </c>
      <c r="P658" s="291">
        <v>4.5199999999999996</v>
      </c>
    </row>
    <row r="659" spans="1:16" x14ac:dyDescent="0.25">
      <c r="A659" s="51" t="s">
        <v>3815</v>
      </c>
      <c r="B659" s="50"/>
      <c r="C659" s="262" t="s">
        <v>5283</v>
      </c>
      <c r="D659" s="233">
        <v>12</v>
      </c>
      <c r="E659" s="40" t="s">
        <v>5357</v>
      </c>
      <c r="F659" s="42" t="s">
        <v>49</v>
      </c>
      <c r="G659" s="290" t="s">
        <v>5553</v>
      </c>
      <c r="H659" s="63">
        <v>16.11</v>
      </c>
      <c r="I659" s="61">
        <v>18.64</v>
      </c>
      <c r="J659" s="61">
        <v>8.06</v>
      </c>
      <c r="K659" s="291">
        <v>9.32</v>
      </c>
      <c r="L659" s="38"/>
      <c r="M659" s="62">
        <v>19.27</v>
      </c>
      <c r="N659" s="62">
        <v>22.3</v>
      </c>
      <c r="O659" s="61">
        <v>9.64</v>
      </c>
      <c r="P659" s="291">
        <v>11.15</v>
      </c>
    </row>
    <row r="660" spans="1:16" x14ac:dyDescent="0.25">
      <c r="A660" s="51" t="s">
        <v>3816</v>
      </c>
      <c r="B660" s="50"/>
      <c r="C660" s="263" t="s">
        <v>5288</v>
      </c>
      <c r="D660" s="252"/>
      <c r="E660" s="252"/>
      <c r="F660" s="252"/>
      <c r="G660" s="252"/>
      <c r="H660" s="299"/>
      <c r="I660" s="253"/>
      <c r="J660" s="304">
        <v>11.32</v>
      </c>
      <c r="K660" s="304">
        <v>13.1</v>
      </c>
      <c r="L660" s="38"/>
      <c r="O660" s="304">
        <v>13.55</v>
      </c>
      <c r="P660" s="304">
        <v>15.67</v>
      </c>
    </row>
    <row r="661" spans="1:16" x14ac:dyDescent="0.25">
      <c r="A661" s="51" t="s">
        <v>3817</v>
      </c>
      <c r="B661" s="47"/>
      <c r="C661" s="262" t="s">
        <v>5283</v>
      </c>
      <c r="D661" s="41">
        <v>3067</v>
      </c>
      <c r="E661" s="40" t="s">
        <v>1596</v>
      </c>
      <c r="F661" s="42" t="s">
        <v>5315</v>
      </c>
      <c r="G661" s="290" t="s">
        <v>5287</v>
      </c>
      <c r="H661" s="63">
        <v>0.37</v>
      </c>
      <c r="I661" s="61">
        <v>0.37</v>
      </c>
      <c r="J661" s="61">
        <v>0.75</v>
      </c>
      <c r="K661" s="291">
        <v>0.75</v>
      </c>
      <c r="L661" s="38"/>
      <c r="M661" s="62">
        <v>0.45</v>
      </c>
      <c r="N661" s="62">
        <v>0.45</v>
      </c>
      <c r="O661" s="61">
        <v>0.9</v>
      </c>
      <c r="P661" s="291">
        <v>0.9</v>
      </c>
    </row>
    <row r="662" spans="1:16" x14ac:dyDescent="0.25">
      <c r="A662" s="51"/>
      <c r="B662" s="50"/>
      <c r="C662" s="262" t="s">
        <v>5283</v>
      </c>
      <c r="D662" s="41">
        <v>3390</v>
      </c>
      <c r="E662" s="40" t="s">
        <v>1594</v>
      </c>
      <c r="F662" s="42" t="s">
        <v>5315</v>
      </c>
      <c r="G662" s="290" t="s">
        <v>5287</v>
      </c>
      <c r="H662" s="63">
        <v>0.48</v>
      </c>
      <c r="I662" s="61">
        <v>0.48</v>
      </c>
      <c r="J662" s="61">
        <v>0.96</v>
      </c>
      <c r="K662" s="291">
        <v>0.96</v>
      </c>
      <c r="L662" s="38"/>
      <c r="M662" s="62">
        <v>0.57999999999999996</v>
      </c>
      <c r="N662" s="62">
        <v>0.57999999999999996</v>
      </c>
      <c r="O662" s="61">
        <f>M662*G662</f>
        <v>1.1599999999999999</v>
      </c>
      <c r="P662" s="61">
        <f>N662*G662</f>
        <v>1.1599999999999999</v>
      </c>
    </row>
    <row r="663" spans="1:16" ht="24" x14ac:dyDescent="0.25">
      <c r="A663" s="51"/>
      <c r="B663" s="50"/>
      <c r="C663" s="262" t="s">
        <v>5358</v>
      </c>
      <c r="D663" s="41" t="s">
        <v>5853</v>
      </c>
      <c r="E663" s="40" t="s">
        <v>5852</v>
      </c>
      <c r="F663" s="42" t="s">
        <v>5315</v>
      </c>
      <c r="G663" s="329" t="s">
        <v>5298</v>
      </c>
      <c r="H663" s="63">
        <v>99.09</v>
      </c>
      <c r="I663" s="61">
        <v>99.09</v>
      </c>
      <c r="J663" s="61">
        <v>99.09</v>
      </c>
      <c r="K663" s="291">
        <v>99.09</v>
      </c>
      <c r="L663" s="38"/>
      <c r="M663" s="62">
        <f>112+5.45+0.9+0.17</f>
        <v>118.52000000000001</v>
      </c>
      <c r="N663" s="62">
        <f>112+5.45+0.9+0.17</f>
        <v>118.52000000000001</v>
      </c>
      <c r="O663" s="291">
        <f>M663*G663</f>
        <v>118.52000000000001</v>
      </c>
      <c r="P663" s="328">
        <f>N663*G663</f>
        <v>118.52000000000001</v>
      </c>
    </row>
    <row r="664" spans="1:16" x14ac:dyDescent="0.25">
      <c r="A664" s="51"/>
      <c r="B664" s="50"/>
      <c r="C664" s="263" t="s">
        <v>5289</v>
      </c>
      <c r="D664" s="252"/>
      <c r="E664" s="252"/>
      <c r="F664" s="252"/>
      <c r="G664" s="252"/>
      <c r="H664" s="299"/>
      <c r="I664" s="253"/>
      <c r="J664" s="304">
        <v>100.81</v>
      </c>
      <c r="K664" s="303">
        <v>100.81</v>
      </c>
      <c r="L664" s="38"/>
      <c r="M664" s="62"/>
      <c r="N664" s="62"/>
      <c r="O664" s="291">
        <v>120.58</v>
      </c>
      <c r="P664" s="328">
        <v>120.58</v>
      </c>
    </row>
    <row r="665" spans="1:16" x14ac:dyDescent="0.25">
      <c r="A665" s="51"/>
      <c r="B665" s="50"/>
      <c r="C665" s="264"/>
      <c r="D665" s="38"/>
      <c r="E665" s="38"/>
      <c r="F665" s="38"/>
      <c r="G665" s="38"/>
      <c r="H665" s="258"/>
      <c r="I665" s="38"/>
      <c r="J665" s="258"/>
      <c r="K665" s="38"/>
      <c r="L665" s="38"/>
      <c r="M665" s="62"/>
      <c r="N665" s="62"/>
      <c r="O665" s="291"/>
      <c r="P665" s="328"/>
    </row>
    <row r="666" spans="1:16" x14ac:dyDescent="0.25">
      <c r="A666" s="51" t="s">
        <v>3818</v>
      </c>
      <c r="B666" s="256">
        <v>235</v>
      </c>
      <c r="C666" s="259" t="s">
        <v>5276</v>
      </c>
      <c r="D666" s="242" t="s">
        <v>93</v>
      </c>
      <c r="E666" s="243" t="s">
        <v>95</v>
      </c>
      <c r="F666" s="244" t="s">
        <v>5277</v>
      </c>
      <c r="G666" s="244" t="s">
        <v>5278</v>
      </c>
      <c r="H666" s="294" t="s">
        <v>5279</v>
      </c>
      <c r="I666" s="245"/>
      <c r="J666" s="294" t="s">
        <v>5280</v>
      </c>
      <c r="K666" s="246"/>
      <c r="L666" s="38"/>
      <c r="O666" s="58"/>
      <c r="P666" s="292"/>
    </row>
    <row r="667" spans="1:16" x14ac:dyDescent="0.25">
      <c r="A667" s="51" t="s">
        <v>3819</v>
      </c>
      <c r="B667" s="257"/>
      <c r="C667" s="260"/>
      <c r="D667" s="248"/>
      <c r="E667" s="249"/>
      <c r="F667" s="250"/>
      <c r="G667" s="250"/>
      <c r="H667" s="295" t="s">
        <v>5281</v>
      </c>
      <c r="I667" s="228" t="s">
        <v>5282</v>
      </c>
      <c r="J667" s="295" t="s">
        <v>5281</v>
      </c>
      <c r="K667" s="229" t="s">
        <v>5282</v>
      </c>
      <c r="L667" s="38"/>
      <c r="O667" s="55"/>
      <c r="P667" s="58"/>
    </row>
    <row r="668" spans="1:16" ht="24" x14ac:dyDescent="0.3">
      <c r="A668" s="51" t="s">
        <v>3820</v>
      </c>
      <c r="B668" s="251"/>
      <c r="C668" s="261" t="s">
        <v>274</v>
      </c>
      <c r="D668" s="39" t="s">
        <v>1587</v>
      </c>
      <c r="E668" s="230" t="s">
        <v>5787</v>
      </c>
      <c r="F668" s="231" t="s">
        <v>120</v>
      </c>
      <c r="G668" s="235"/>
      <c r="H668" s="301"/>
      <c r="I668" s="235"/>
      <c r="J668" s="307">
        <v>26.41</v>
      </c>
      <c r="K668" s="306">
        <v>26.54</v>
      </c>
      <c r="L668" s="48"/>
      <c r="O668" s="307">
        <v>31.59</v>
      </c>
      <c r="P668" s="306">
        <v>31.75</v>
      </c>
    </row>
    <row r="669" spans="1:16" x14ac:dyDescent="0.25">
      <c r="A669" s="51" t="s">
        <v>3821</v>
      </c>
      <c r="B669" s="50"/>
      <c r="C669" s="262" t="s">
        <v>5283</v>
      </c>
      <c r="D669" s="233">
        <v>5</v>
      </c>
      <c r="E669" s="40" t="s">
        <v>5284</v>
      </c>
      <c r="F669" s="42" t="s">
        <v>49</v>
      </c>
      <c r="G669" s="290" t="s">
        <v>5322</v>
      </c>
      <c r="H669" s="63">
        <v>9.64</v>
      </c>
      <c r="I669" s="61">
        <v>11.15</v>
      </c>
      <c r="J669" s="61">
        <v>0.86</v>
      </c>
      <c r="K669" s="291">
        <v>1</v>
      </c>
      <c r="L669" s="38"/>
      <c r="M669" s="62">
        <v>11.53</v>
      </c>
      <c r="N669" s="62">
        <v>13.34</v>
      </c>
      <c r="O669" s="61">
        <v>1.04</v>
      </c>
      <c r="P669" s="291">
        <v>1.2</v>
      </c>
    </row>
    <row r="670" spans="1:16" x14ac:dyDescent="0.25">
      <c r="A670" s="51" t="s">
        <v>3822</v>
      </c>
      <c r="B670" s="50"/>
      <c r="C670" s="263" t="s">
        <v>5288</v>
      </c>
      <c r="D670" s="252"/>
      <c r="E670" s="252"/>
      <c r="F670" s="252"/>
      <c r="G670" s="252"/>
      <c r="H670" s="299"/>
      <c r="I670" s="253"/>
      <c r="J670" s="304">
        <v>0.86</v>
      </c>
      <c r="K670" s="303">
        <v>1</v>
      </c>
      <c r="L670" s="38"/>
      <c r="O670" s="304">
        <v>1.04</v>
      </c>
      <c r="P670" s="303">
        <v>1.2</v>
      </c>
    </row>
    <row r="671" spans="1:16" x14ac:dyDescent="0.25">
      <c r="A671" s="51" t="s">
        <v>3823</v>
      </c>
      <c r="B671" s="50"/>
      <c r="C671" s="262" t="s">
        <v>5283</v>
      </c>
      <c r="D671" s="41">
        <v>3070</v>
      </c>
      <c r="E671" s="40" t="s">
        <v>287</v>
      </c>
      <c r="F671" s="42" t="s">
        <v>5315</v>
      </c>
      <c r="G671" s="290" t="s">
        <v>5287</v>
      </c>
      <c r="H671" s="63">
        <v>0.15</v>
      </c>
      <c r="I671" s="61">
        <v>0.15</v>
      </c>
      <c r="J671" s="61">
        <v>0.3</v>
      </c>
      <c r="K671" s="291">
        <v>0.3</v>
      </c>
      <c r="L671" s="38"/>
      <c r="M671" s="62">
        <v>0.18</v>
      </c>
      <c r="N671" s="62">
        <v>0.18</v>
      </c>
      <c r="O671" s="61">
        <v>0.36</v>
      </c>
      <c r="P671" s="291">
        <v>0.36</v>
      </c>
    </row>
    <row r="672" spans="1:16" x14ac:dyDescent="0.25">
      <c r="A672" s="51" t="s">
        <v>3824</v>
      </c>
      <c r="B672" s="50"/>
      <c r="C672" s="262" t="s">
        <v>5283</v>
      </c>
      <c r="D672" s="41">
        <v>3393</v>
      </c>
      <c r="E672" s="40" t="s">
        <v>351</v>
      </c>
      <c r="F672" s="42" t="s">
        <v>5315</v>
      </c>
      <c r="G672" s="290" t="s">
        <v>5287</v>
      </c>
      <c r="H672" s="63">
        <v>0.1</v>
      </c>
      <c r="I672" s="61">
        <v>0.1</v>
      </c>
      <c r="J672" s="61">
        <v>0.2</v>
      </c>
      <c r="K672" s="291">
        <v>0.2</v>
      </c>
      <c r="L672" s="38"/>
      <c r="M672" s="62">
        <v>0.12</v>
      </c>
      <c r="N672" s="62">
        <v>0.12</v>
      </c>
      <c r="O672" s="61">
        <v>0.24</v>
      </c>
      <c r="P672" s="291">
        <v>0.24</v>
      </c>
    </row>
    <row r="673" spans="1:16" ht="48" x14ac:dyDescent="0.3">
      <c r="A673" s="51" t="s">
        <v>3825</v>
      </c>
      <c r="B673" s="50"/>
      <c r="C673" s="265" t="s">
        <v>5293</v>
      </c>
      <c r="D673" s="44">
        <v>37556</v>
      </c>
      <c r="E673" s="54" t="s">
        <v>5746</v>
      </c>
      <c r="F673" s="45" t="s">
        <v>120</v>
      </c>
      <c r="G673" s="290" t="s">
        <v>5298</v>
      </c>
      <c r="H673" s="63">
        <v>25.04</v>
      </c>
      <c r="I673" s="61">
        <v>25.04</v>
      </c>
      <c r="J673" s="61">
        <v>25.04</v>
      </c>
      <c r="K673" s="291">
        <v>25.04</v>
      </c>
      <c r="L673" s="48"/>
      <c r="M673" s="62">
        <v>29.95</v>
      </c>
      <c r="N673" s="62">
        <v>29.95</v>
      </c>
      <c r="O673" s="61">
        <v>29.95</v>
      </c>
      <c r="P673" s="291">
        <v>29.95</v>
      </c>
    </row>
    <row r="674" spans="1:16" x14ac:dyDescent="0.25">
      <c r="A674" s="51" t="s">
        <v>3826</v>
      </c>
      <c r="B674" s="50"/>
      <c r="C674" s="263" t="s">
        <v>5289</v>
      </c>
      <c r="D674" s="252"/>
      <c r="E674" s="252"/>
      <c r="F674" s="252"/>
      <c r="G674" s="252"/>
      <c r="H674" s="299"/>
      <c r="I674" s="253"/>
      <c r="J674" s="304">
        <v>25.54</v>
      </c>
      <c r="K674" s="303">
        <v>25.54</v>
      </c>
      <c r="L674" s="38"/>
      <c r="O674" s="304">
        <v>30.55</v>
      </c>
      <c r="P674" s="303">
        <v>30.55</v>
      </c>
    </row>
    <row r="675" spans="1:16" x14ac:dyDescent="0.25">
      <c r="A675" s="51" t="s">
        <v>3827</v>
      </c>
      <c r="B675" s="38"/>
      <c r="C675" s="264"/>
      <c r="D675" s="38"/>
      <c r="E675" s="38"/>
      <c r="F675" s="38"/>
      <c r="G675" s="38"/>
      <c r="H675" s="258"/>
      <c r="I675" s="38"/>
      <c r="J675" s="258"/>
      <c r="K675" s="38"/>
      <c r="L675" s="38"/>
    </row>
    <row r="676" spans="1:16" x14ac:dyDescent="0.25">
      <c r="A676" s="51" t="s">
        <v>3828</v>
      </c>
      <c r="B676" s="256">
        <v>236</v>
      </c>
      <c r="C676" s="259" t="s">
        <v>5276</v>
      </c>
      <c r="D676" s="242" t="s">
        <v>93</v>
      </c>
      <c r="E676" s="243" t="s">
        <v>95</v>
      </c>
      <c r="F676" s="244" t="s">
        <v>5277</v>
      </c>
      <c r="G676" s="244" t="s">
        <v>5278</v>
      </c>
      <c r="H676" s="294" t="s">
        <v>5279</v>
      </c>
      <c r="I676" s="245"/>
      <c r="J676" s="294" t="s">
        <v>5280</v>
      </c>
      <c r="K676" s="246"/>
      <c r="L676" s="38"/>
      <c r="O676" s="58"/>
      <c r="P676" s="292"/>
    </row>
    <row r="677" spans="1:16" x14ac:dyDescent="0.25">
      <c r="A677" s="51" t="s">
        <v>3829</v>
      </c>
      <c r="B677" s="257"/>
      <c r="C677" s="260"/>
      <c r="D677" s="248"/>
      <c r="E677" s="249"/>
      <c r="F677" s="250"/>
      <c r="G677" s="250"/>
      <c r="H677" s="295" t="s">
        <v>5281</v>
      </c>
      <c r="I677" s="228" t="s">
        <v>5282</v>
      </c>
      <c r="J677" s="295" t="s">
        <v>5281</v>
      </c>
      <c r="K677" s="229" t="s">
        <v>5282</v>
      </c>
      <c r="L677" s="38"/>
      <c r="O677" s="55"/>
      <c r="P677" s="58"/>
    </row>
    <row r="678" spans="1:16" ht="24" x14ac:dyDescent="0.3">
      <c r="A678" s="51" t="s">
        <v>3830</v>
      </c>
      <c r="B678" s="251"/>
      <c r="C678" s="261" t="s">
        <v>274</v>
      </c>
      <c r="D678" s="39" t="s">
        <v>1590</v>
      </c>
      <c r="E678" s="230" t="s">
        <v>5788</v>
      </c>
      <c r="F678" s="231" t="s">
        <v>120</v>
      </c>
      <c r="G678" s="235"/>
      <c r="H678" s="301"/>
      <c r="I678" s="235"/>
      <c r="J678" s="307">
        <v>26.41</v>
      </c>
      <c r="K678" s="306">
        <v>26.54</v>
      </c>
      <c r="L678" s="48"/>
      <c r="O678" s="307">
        <v>31.59</v>
      </c>
      <c r="P678" s="306">
        <v>31.75</v>
      </c>
    </row>
    <row r="679" spans="1:16" x14ac:dyDescent="0.25">
      <c r="A679" s="51" t="s">
        <v>3831</v>
      </c>
      <c r="B679" s="50"/>
      <c r="C679" s="262" t="s">
        <v>5283</v>
      </c>
      <c r="D679" s="233">
        <v>5</v>
      </c>
      <c r="E679" s="40" t="s">
        <v>5284</v>
      </c>
      <c r="F679" s="42" t="s">
        <v>49</v>
      </c>
      <c r="G679" s="290" t="s">
        <v>5322</v>
      </c>
      <c r="H679" s="63">
        <v>9.64</v>
      </c>
      <c r="I679" s="61">
        <v>11.15</v>
      </c>
      <c r="J679" s="61">
        <v>0.86</v>
      </c>
      <c r="K679" s="291">
        <v>1</v>
      </c>
      <c r="L679" s="38"/>
      <c r="M679" s="62">
        <v>11.53</v>
      </c>
      <c r="N679" s="62">
        <v>13.34</v>
      </c>
      <c r="O679" s="61">
        <v>1.04</v>
      </c>
      <c r="P679" s="291">
        <v>1.2</v>
      </c>
    </row>
    <row r="680" spans="1:16" x14ac:dyDescent="0.25">
      <c r="A680" s="51" t="s">
        <v>3832</v>
      </c>
      <c r="B680" s="50"/>
      <c r="C680" s="263" t="s">
        <v>5288</v>
      </c>
      <c r="D680" s="252"/>
      <c r="E680" s="252"/>
      <c r="F680" s="252"/>
      <c r="G680" s="252"/>
      <c r="H680" s="299"/>
      <c r="I680" s="253"/>
      <c r="J680" s="304">
        <v>0.86</v>
      </c>
      <c r="K680" s="303">
        <v>1</v>
      </c>
      <c r="L680" s="38"/>
      <c r="O680" s="304">
        <v>1.04</v>
      </c>
      <c r="P680" s="303">
        <v>1.2</v>
      </c>
    </row>
    <row r="681" spans="1:16" x14ac:dyDescent="0.25">
      <c r="A681" s="51" t="s">
        <v>3833</v>
      </c>
      <c r="B681" s="50"/>
      <c r="C681" s="262" t="s">
        <v>5283</v>
      </c>
      <c r="D681" s="41">
        <v>3070</v>
      </c>
      <c r="E681" s="40" t="s">
        <v>287</v>
      </c>
      <c r="F681" s="42" t="s">
        <v>5315</v>
      </c>
      <c r="G681" s="290" t="s">
        <v>5287</v>
      </c>
      <c r="H681" s="63">
        <v>0.15</v>
      </c>
      <c r="I681" s="61">
        <v>0.15</v>
      </c>
      <c r="J681" s="61">
        <v>0.3</v>
      </c>
      <c r="K681" s="291">
        <v>0.3</v>
      </c>
      <c r="L681" s="38"/>
      <c r="M681" s="62">
        <v>0.18</v>
      </c>
      <c r="N681" s="62">
        <v>0.18</v>
      </c>
      <c r="O681" s="61">
        <v>0.36</v>
      </c>
      <c r="P681" s="291">
        <v>0.36</v>
      </c>
    </row>
    <row r="682" spans="1:16" x14ac:dyDescent="0.25">
      <c r="A682" s="51" t="s">
        <v>3834</v>
      </c>
      <c r="B682" s="50"/>
      <c r="C682" s="262" t="s">
        <v>5283</v>
      </c>
      <c r="D682" s="41">
        <v>3393</v>
      </c>
      <c r="E682" s="40" t="s">
        <v>351</v>
      </c>
      <c r="F682" s="42" t="s">
        <v>5315</v>
      </c>
      <c r="G682" s="290" t="s">
        <v>5287</v>
      </c>
      <c r="H682" s="63">
        <v>0.1</v>
      </c>
      <c r="I682" s="61">
        <v>0.1</v>
      </c>
      <c r="J682" s="61">
        <v>0.2</v>
      </c>
      <c r="K682" s="291">
        <v>0.2</v>
      </c>
      <c r="L682" s="38"/>
      <c r="M682" s="62">
        <v>0.12</v>
      </c>
      <c r="N682" s="62">
        <v>0.12</v>
      </c>
      <c r="O682" s="61">
        <v>0.24</v>
      </c>
      <c r="P682" s="291">
        <v>0.24</v>
      </c>
    </row>
    <row r="683" spans="1:16" ht="48" x14ac:dyDescent="0.3">
      <c r="A683" s="51" t="s">
        <v>3835</v>
      </c>
      <c r="B683" s="50"/>
      <c r="C683" s="265" t="s">
        <v>5293</v>
      </c>
      <c r="D683" s="44">
        <v>37556</v>
      </c>
      <c r="E683" s="54" t="s">
        <v>5746</v>
      </c>
      <c r="F683" s="45" t="s">
        <v>120</v>
      </c>
      <c r="G683" s="290" t="s">
        <v>5298</v>
      </c>
      <c r="H683" s="63">
        <v>25.04</v>
      </c>
      <c r="I683" s="61">
        <v>25.04</v>
      </c>
      <c r="J683" s="61">
        <v>25.04</v>
      </c>
      <c r="K683" s="291">
        <v>25.04</v>
      </c>
      <c r="L683" s="48"/>
      <c r="M683" s="62">
        <v>29.95</v>
      </c>
      <c r="N683" s="62">
        <v>29.95</v>
      </c>
      <c r="O683" s="61">
        <v>29.95</v>
      </c>
      <c r="P683" s="291">
        <v>29.95</v>
      </c>
    </row>
    <row r="684" spans="1:16" x14ac:dyDescent="0.25">
      <c r="A684" s="51" t="s">
        <v>3836</v>
      </c>
      <c r="B684" s="50"/>
      <c r="C684" s="263" t="s">
        <v>5289</v>
      </c>
      <c r="D684" s="252"/>
      <c r="E684" s="252"/>
      <c r="F684" s="252"/>
      <c r="G684" s="252"/>
      <c r="H684" s="299"/>
      <c r="I684" s="253"/>
      <c r="J684" s="304">
        <v>25.54</v>
      </c>
      <c r="K684" s="303">
        <v>25.54</v>
      </c>
      <c r="L684" s="38"/>
      <c r="O684" s="304">
        <v>30.55</v>
      </c>
      <c r="P684" s="303">
        <v>30.55</v>
      </c>
    </row>
    <row r="685" spans="1:16" x14ac:dyDescent="0.25">
      <c r="A685" s="51" t="s">
        <v>3837</v>
      </c>
      <c r="B685" s="38"/>
      <c r="C685" s="264"/>
      <c r="D685" s="38"/>
      <c r="E685" s="38"/>
      <c r="F685" s="38"/>
      <c r="G685" s="38"/>
      <c r="H685" s="258"/>
      <c r="I685" s="38"/>
      <c r="J685" s="258"/>
      <c r="K685" s="38"/>
      <c r="L685" s="38"/>
    </row>
    <row r="686" spans="1:16" x14ac:dyDescent="0.25">
      <c r="A686" s="51" t="s">
        <v>3838</v>
      </c>
      <c r="B686" s="256">
        <v>237</v>
      </c>
      <c r="C686" s="259" t="s">
        <v>5276</v>
      </c>
      <c r="D686" s="242" t="s">
        <v>93</v>
      </c>
      <c r="E686" s="243" t="s">
        <v>95</v>
      </c>
      <c r="F686" s="244" t="s">
        <v>5277</v>
      </c>
      <c r="G686" s="244" t="s">
        <v>5278</v>
      </c>
      <c r="H686" s="294" t="s">
        <v>5279</v>
      </c>
      <c r="I686" s="245"/>
      <c r="J686" s="294" t="s">
        <v>5280</v>
      </c>
      <c r="K686" s="246"/>
      <c r="L686" s="38"/>
      <c r="O686" s="58"/>
      <c r="P686" s="292"/>
    </row>
    <row r="687" spans="1:16" x14ac:dyDescent="0.25">
      <c r="A687" s="51" t="s">
        <v>3839</v>
      </c>
      <c r="B687" s="257"/>
      <c r="C687" s="260"/>
      <c r="D687" s="248"/>
      <c r="E687" s="249"/>
      <c r="F687" s="250"/>
      <c r="G687" s="250"/>
      <c r="H687" s="295" t="s">
        <v>5281</v>
      </c>
      <c r="I687" s="228" t="s">
        <v>5282</v>
      </c>
      <c r="J687" s="295" t="s">
        <v>5281</v>
      </c>
      <c r="K687" s="229" t="s">
        <v>5282</v>
      </c>
      <c r="L687" s="38"/>
      <c r="O687" s="55"/>
      <c r="P687" s="58"/>
    </row>
    <row r="688" spans="1:16" x14ac:dyDescent="0.3">
      <c r="A688" s="51" t="s">
        <v>3840</v>
      </c>
      <c r="B688" s="251"/>
      <c r="C688" s="261" t="s">
        <v>274</v>
      </c>
      <c r="D688" s="39" t="s">
        <v>1568</v>
      </c>
      <c r="E688" s="234" t="s">
        <v>1569</v>
      </c>
      <c r="F688" s="231" t="s">
        <v>138</v>
      </c>
      <c r="G688" s="235"/>
      <c r="H688" s="301"/>
      <c r="I688" s="235"/>
      <c r="J688" s="307">
        <v>11.59</v>
      </c>
      <c r="K688" s="306">
        <v>12.44</v>
      </c>
      <c r="L688" s="48"/>
      <c r="O688" s="307">
        <v>13.87</v>
      </c>
      <c r="P688" s="306">
        <v>14.89</v>
      </c>
    </row>
    <row r="689" spans="1:16" x14ac:dyDescent="0.25">
      <c r="A689" s="51" t="s">
        <v>3841</v>
      </c>
      <c r="B689" s="50"/>
      <c r="C689" s="262" t="s">
        <v>5283</v>
      </c>
      <c r="D689" s="233">
        <v>8</v>
      </c>
      <c r="E689" s="40" t="s">
        <v>5317</v>
      </c>
      <c r="F689" s="42" t="s">
        <v>49</v>
      </c>
      <c r="G689" s="290" t="s">
        <v>5437</v>
      </c>
      <c r="H689" s="63">
        <v>10.88</v>
      </c>
      <c r="I689" s="61">
        <v>12.59</v>
      </c>
      <c r="J689" s="61">
        <v>2.17</v>
      </c>
      <c r="K689" s="291">
        <v>2.5099999999999998</v>
      </c>
      <c r="L689" s="38"/>
      <c r="M689" s="62">
        <v>13.02</v>
      </c>
      <c r="N689" s="62">
        <v>15.06</v>
      </c>
      <c r="O689" s="61">
        <v>2.6</v>
      </c>
      <c r="P689" s="291">
        <v>3.01</v>
      </c>
    </row>
    <row r="690" spans="1:16" x14ac:dyDescent="0.25">
      <c r="A690" s="51" t="s">
        <v>3842</v>
      </c>
      <c r="B690" s="50"/>
      <c r="C690" s="262" t="s">
        <v>5283</v>
      </c>
      <c r="D690" s="233">
        <v>12</v>
      </c>
      <c r="E690" s="40" t="s">
        <v>5357</v>
      </c>
      <c r="F690" s="42" t="s">
        <v>49</v>
      </c>
      <c r="G690" s="290" t="s">
        <v>5437</v>
      </c>
      <c r="H690" s="63">
        <v>16.11</v>
      </c>
      <c r="I690" s="61">
        <v>18.64</v>
      </c>
      <c r="J690" s="61">
        <v>3.21</v>
      </c>
      <c r="K690" s="291">
        <v>3.72</v>
      </c>
      <c r="L690" s="38"/>
      <c r="M690" s="62">
        <v>19.27</v>
      </c>
      <c r="N690" s="62">
        <v>22.3</v>
      </c>
      <c r="O690" s="61">
        <v>3.85</v>
      </c>
      <c r="P690" s="291">
        <v>4.46</v>
      </c>
    </row>
    <row r="691" spans="1:16" x14ac:dyDescent="0.25">
      <c r="A691" s="51" t="s">
        <v>3843</v>
      </c>
      <c r="B691" s="50"/>
      <c r="C691" s="263" t="s">
        <v>5288</v>
      </c>
      <c r="D691" s="252"/>
      <c r="E691" s="252"/>
      <c r="F691" s="252"/>
      <c r="G691" s="252"/>
      <c r="H691" s="299"/>
      <c r="I691" s="253"/>
      <c r="J691" s="304">
        <v>5.39</v>
      </c>
      <c r="K691" s="303">
        <v>6.24</v>
      </c>
      <c r="L691" s="38"/>
      <c r="O691" s="304">
        <v>6.45</v>
      </c>
      <c r="P691" s="303">
        <v>7.47</v>
      </c>
    </row>
    <row r="692" spans="1:16" ht="24" x14ac:dyDescent="0.3">
      <c r="A692" s="51" t="s">
        <v>3844</v>
      </c>
      <c r="B692" s="50"/>
      <c r="C692" s="262" t="s">
        <v>5293</v>
      </c>
      <c r="D692" s="41">
        <v>39634</v>
      </c>
      <c r="E692" s="54" t="s">
        <v>5789</v>
      </c>
      <c r="F692" s="42" t="s">
        <v>138</v>
      </c>
      <c r="G692" s="290" t="s">
        <v>5298</v>
      </c>
      <c r="H692" s="63">
        <v>6.2</v>
      </c>
      <c r="I692" s="61">
        <v>6.2</v>
      </c>
      <c r="J692" s="61">
        <v>6.2</v>
      </c>
      <c r="K692" s="291">
        <v>6.2</v>
      </c>
      <c r="L692" s="48"/>
      <c r="M692" s="62">
        <v>7.42</v>
      </c>
      <c r="N692" s="62">
        <v>7.42</v>
      </c>
      <c r="O692" s="61">
        <v>7.42</v>
      </c>
      <c r="P692" s="291">
        <v>7.42</v>
      </c>
    </row>
    <row r="693" spans="1:16" x14ac:dyDescent="0.25">
      <c r="A693" s="51" t="s">
        <v>3845</v>
      </c>
      <c r="B693" s="50"/>
      <c r="C693" s="263" t="s">
        <v>5289</v>
      </c>
      <c r="D693" s="252"/>
      <c r="E693" s="252"/>
      <c r="F693" s="252"/>
      <c r="G693" s="252"/>
      <c r="H693" s="299"/>
      <c r="I693" s="253"/>
      <c r="J693" s="304">
        <v>6.2</v>
      </c>
      <c r="K693" s="303">
        <v>6.2</v>
      </c>
      <c r="L693" s="38"/>
      <c r="O693" s="304">
        <v>7.42</v>
      </c>
      <c r="P693" s="303">
        <v>7.42</v>
      </c>
    </row>
    <row r="694" spans="1:16" x14ac:dyDescent="0.25">
      <c r="A694" s="51" t="s">
        <v>3846</v>
      </c>
      <c r="B694" s="38"/>
      <c r="C694" s="264"/>
      <c r="D694" s="38"/>
      <c r="E694" s="38"/>
      <c r="F694" s="38"/>
      <c r="G694" s="38"/>
      <c r="H694" s="258"/>
      <c r="I694" s="38"/>
      <c r="J694" s="258"/>
      <c r="K694" s="38"/>
      <c r="L694" s="38"/>
    </row>
    <row r="695" spans="1:16" x14ac:dyDescent="0.25">
      <c r="A695" s="51" t="s">
        <v>3847</v>
      </c>
      <c r="B695" s="256">
        <v>272</v>
      </c>
      <c r="C695" s="259" t="s">
        <v>5276</v>
      </c>
      <c r="D695" s="242" t="s">
        <v>93</v>
      </c>
      <c r="E695" s="243" t="s">
        <v>95</v>
      </c>
      <c r="F695" s="244" t="s">
        <v>5277</v>
      </c>
      <c r="G695" s="244" t="s">
        <v>5278</v>
      </c>
      <c r="H695" s="294" t="s">
        <v>5279</v>
      </c>
      <c r="I695" s="245"/>
      <c r="J695" s="294" t="s">
        <v>5280</v>
      </c>
      <c r="K695" s="246"/>
      <c r="L695" s="38"/>
      <c r="O695" s="58"/>
      <c r="P695" s="292"/>
    </row>
    <row r="696" spans="1:16" x14ac:dyDescent="0.25">
      <c r="A696" s="51" t="s">
        <v>3848</v>
      </c>
      <c r="B696" s="257"/>
      <c r="C696" s="260"/>
      <c r="D696" s="248"/>
      <c r="E696" s="249"/>
      <c r="F696" s="250"/>
      <c r="G696" s="250"/>
      <c r="H696" s="295" t="s">
        <v>5281</v>
      </c>
      <c r="I696" s="228" t="s">
        <v>5282</v>
      </c>
      <c r="J696" s="295" t="s">
        <v>5281</v>
      </c>
      <c r="K696" s="229" t="s">
        <v>5282</v>
      </c>
      <c r="L696" s="38"/>
      <c r="O696" s="55"/>
      <c r="P696" s="58"/>
    </row>
    <row r="697" spans="1:16" ht="36" x14ac:dyDescent="0.3">
      <c r="A697" s="51" t="s">
        <v>3849</v>
      </c>
      <c r="B697" s="251"/>
      <c r="C697" s="261" t="s">
        <v>274</v>
      </c>
      <c r="D697" s="39" t="s">
        <v>2365</v>
      </c>
      <c r="E697" s="230" t="s">
        <v>5790</v>
      </c>
      <c r="F697" s="231" t="s">
        <v>5362</v>
      </c>
      <c r="G697" s="235"/>
      <c r="H697" s="301"/>
      <c r="I697" s="235"/>
      <c r="J697" s="307">
        <v>106.15</v>
      </c>
      <c r="K697" s="306">
        <v>111.42</v>
      </c>
      <c r="L697" s="48"/>
      <c r="O697" s="307">
        <v>126.97</v>
      </c>
      <c r="P697" s="306">
        <v>133.27000000000001</v>
      </c>
    </row>
    <row r="698" spans="1:16" x14ac:dyDescent="0.25">
      <c r="A698" s="51" t="s">
        <v>3850</v>
      </c>
      <c r="B698" s="50"/>
      <c r="C698" s="262" t="s">
        <v>5283</v>
      </c>
      <c r="D698" s="233">
        <v>10</v>
      </c>
      <c r="E698" s="40" t="s">
        <v>5330</v>
      </c>
      <c r="F698" s="42" t="s">
        <v>49</v>
      </c>
      <c r="G698" s="290" t="s">
        <v>5554</v>
      </c>
      <c r="H698" s="63">
        <v>16.11</v>
      </c>
      <c r="I698" s="61">
        <v>18.64</v>
      </c>
      <c r="J698" s="61">
        <v>2.02</v>
      </c>
      <c r="K698" s="291">
        <v>2.34</v>
      </c>
      <c r="L698" s="38"/>
      <c r="M698" s="62">
        <v>19.27</v>
      </c>
      <c r="N698" s="62">
        <v>22.3</v>
      </c>
      <c r="O698" s="61">
        <v>2.42</v>
      </c>
      <c r="P698" s="291">
        <v>2.8</v>
      </c>
    </row>
    <row r="699" spans="1:16" x14ac:dyDescent="0.25">
      <c r="A699" s="51" t="s">
        <v>3851</v>
      </c>
      <c r="B699" s="50"/>
      <c r="C699" s="262" t="s">
        <v>5283</v>
      </c>
      <c r="D699" s="233">
        <v>8</v>
      </c>
      <c r="E699" s="40" t="s">
        <v>5317</v>
      </c>
      <c r="F699" s="42" t="s">
        <v>49</v>
      </c>
      <c r="G699" s="290" t="s">
        <v>5555</v>
      </c>
      <c r="H699" s="63">
        <v>10.88</v>
      </c>
      <c r="I699" s="61">
        <v>12.59</v>
      </c>
      <c r="J699" s="61">
        <v>4.32</v>
      </c>
      <c r="K699" s="291">
        <v>4.99</v>
      </c>
      <c r="L699" s="38"/>
      <c r="M699" s="62">
        <v>13.02</v>
      </c>
      <c r="N699" s="62">
        <v>15.06</v>
      </c>
      <c r="O699" s="61">
        <v>5.17</v>
      </c>
      <c r="P699" s="291">
        <v>5.98</v>
      </c>
    </row>
    <row r="700" spans="1:16" x14ac:dyDescent="0.25">
      <c r="A700" s="51" t="s">
        <v>3852</v>
      </c>
      <c r="B700" s="50"/>
      <c r="C700" s="262" t="s">
        <v>5283</v>
      </c>
      <c r="D700" s="233">
        <v>6</v>
      </c>
      <c r="E700" s="40" t="s">
        <v>5291</v>
      </c>
      <c r="F700" s="42" t="s">
        <v>49</v>
      </c>
      <c r="G700" s="290" t="s">
        <v>5556</v>
      </c>
      <c r="H700" s="63">
        <v>16.11</v>
      </c>
      <c r="I700" s="61">
        <v>18.64</v>
      </c>
      <c r="J700" s="61">
        <v>4.28</v>
      </c>
      <c r="K700" s="291">
        <v>4.96</v>
      </c>
      <c r="L700" s="38"/>
      <c r="M700" s="62">
        <v>19.27</v>
      </c>
      <c r="N700" s="62">
        <v>22.3</v>
      </c>
      <c r="O700" s="61">
        <v>5.13</v>
      </c>
      <c r="P700" s="291">
        <v>5.94</v>
      </c>
    </row>
    <row r="701" spans="1:16" x14ac:dyDescent="0.25">
      <c r="A701" s="51" t="s">
        <v>3853</v>
      </c>
      <c r="B701" s="50"/>
      <c r="C701" s="262" t="s">
        <v>5283</v>
      </c>
      <c r="D701" s="233">
        <v>4</v>
      </c>
      <c r="E701" s="40" t="s">
        <v>5286</v>
      </c>
      <c r="F701" s="42" t="s">
        <v>49</v>
      </c>
      <c r="G701" s="290" t="s">
        <v>5557</v>
      </c>
      <c r="H701" s="63">
        <v>16.11</v>
      </c>
      <c r="I701" s="61">
        <v>18.64</v>
      </c>
      <c r="J701" s="61">
        <v>9.2200000000000006</v>
      </c>
      <c r="K701" s="291">
        <v>10.66</v>
      </c>
      <c r="L701" s="38"/>
      <c r="M701" s="62">
        <v>19.27</v>
      </c>
      <c r="N701" s="62">
        <v>22.3</v>
      </c>
      <c r="O701" s="61">
        <v>11.03</v>
      </c>
      <c r="P701" s="291">
        <v>12.76</v>
      </c>
    </row>
    <row r="702" spans="1:16" x14ac:dyDescent="0.25">
      <c r="A702" s="51" t="s">
        <v>3854</v>
      </c>
      <c r="B702" s="50"/>
      <c r="C702" s="262" t="s">
        <v>5283</v>
      </c>
      <c r="D702" s="233">
        <v>32</v>
      </c>
      <c r="E702" s="40" t="s">
        <v>5326</v>
      </c>
      <c r="F702" s="42" t="s">
        <v>49</v>
      </c>
      <c r="G702" s="290" t="s">
        <v>5558</v>
      </c>
      <c r="H702" s="63">
        <v>11.56</v>
      </c>
      <c r="I702" s="61">
        <v>13.37</v>
      </c>
      <c r="J702" s="61">
        <v>1.03</v>
      </c>
      <c r="K702" s="291">
        <v>1.2</v>
      </c>
      <c r="L702" s="38"/>
      <c r="M702" s="62">
        <v>13.83</v>
      </c>
      <c r="N702" s="62">
        <v>16</v>
      </c>
      <c r="O702" s="61">
        <v>1.24</v>
      </c>
      <c r="P702" s="291">
        <v>1.44</v>
      </c>
    </row>
    <row r="703" spans="1:16" x14ac:dyDescent="0.25">
      <c r="A703" s="51" t="s">
        <v>3855</v>
      </c>
      <c r="B703" s="50"/>
      <c r="C703" s="262" t="s">
        <v>5283</v>
      </c>
      <c r="D703" s="233">
        <v>5</v>
      </c>
      <c r="E703" s="40" t="s">
        <v>5284</v>
      </c>
      <c r="F703" s="42" t="s">
        <v>49</v>
      </c>
      <c r="G703" s="290" t="s">
        <v>5559</v>
      </c>
      <c r="H703" s="63">
        <v>9.64</v>
      </c>
      <c r="I703" s="61">
        <v>11.15</v>
      </c>
      <c r="J703" s="61">
        <v>12.62</v>
      </c>
      <c r="K703" s="291">
        <v>14.6</v>
      </c>
      <c r="L703" s="38"/>
      <c r="M703" s="62">
        <v>11.53</v>
      </c>
      <c r="N703" s="62">
        <v>13.34</v>
      </c>
      <c r="O703" s="61">
        <v>15.1</v>
      </c>
      <c r="P703" s="291">
        <v>17.47</v>
      </c>
    </row>
    <row r="704" spans="1:16" x14ac:dyDescent="0.25">
      <c r="A704" s="51" t="s">
        <v>3856</v>
      </c>
      <c r="B704" s="50"/>
      <c r="C704" s="263" t="s">
        <v>5288</v>
      </c>
      <c r="D704" s="252"/>
      <c r="E704" s="252"/>
      <c r="F704" s="252"/>
      <c r="G704" s="252"/>
      <c r="H704" s="299"/>
      <c r="I704" s="253"/>
      <c r="J704" s="304">
        <v>33.51</v>
      </c>
      <c r="K704" s="303">
        <v>38.78</v>
      </c>
      <c r="L704" s="38"/>
      <c r="O704" s="304">
        <v>40.090000000000003</v>
      </c>
      <c r="P704" s="303">
        <v>46.39</v>
      </c>
    </row>
    <row r="705" spans="1:16" x14ac:dyDescent="0.25">
      <c r="A705" s="51" t="s">
        <v>3857</v>
      </c>
      <c r="B705" s="50"/>
      <c r="C705" s="262" t="s">
        <v>5283</v>
      </c>
      <c r="D705" s="233">
        <v>104</v>
      </c>
      <c r="E705" s="40" t="s">
        <v>5299</v>
      </c>
      <c r="F705" s="42" t="s">
        <v>5300</v>
      </c>
      <c r="G705" s="290" t="s">
        <v>5439</v>
      </c>
      <c r="H705" s="63">
        <v>150.52000000000001</v>
      </c>
      <c r="I705" s="61">
        <v>150.52000000000001</v>
      </c>
      <c r="J705" s="61">
        <v>8.3800000000000008</v>
      </c>
      <c r="K705" s="291">
        <v>8.3800000000000008</v>
      </c>
      <c r="L705" s="38"/>
      <c r="M705" s="62">
        <v>180.03</v>
      </c>
      <c r="N705" s="62">
        <v>180.03</v>
      </c>
      <c r="O705" s="61">
        <v>10.029999999999999</v>
      </c>
      <c r="P705" s="291">
        <v>10.029999999999999</v>
      </c>
    </row>
    <row r="706" spans="1:16" x14ac:dyDescent="0.25">
      <c r="A706" s="51" t="s">
        <v>3858</v>
      </c>
      <c r="B706" s="50"/>
      <c r="C706" s="262" t="s">
        <v>5283</v>
      </c>
      <c r="D706" s="41">
        <v>2497</v>
      </c>
      <c r="E706" s="40" t="s">
        <v>5344</v>
      </c>
      <c r="F706" s="42" t="s">
        <v>5300</v>
      </c>
      <c r="G706" s="290" t="s">
        <v>5560</v>
      </c>
      <c r="H706" s="63">
        <v>119.07</v>
      </c>
      <c r="I706" s="61">
        <v>119.07</v>
      </c>
      <c r="J706" s="61">
        <v>2.4300000000000002</v>
      </c>
      <c r="K706" s="291">
        <v>2.4300000000000002</v>
      </c>
      <c r="L706" s="38"/>
      <c r="M706" s="62">
        <v>142.41999999999999</v>
      </c>
      <c r="N706" s="62">
        <v>142.41999999999999</v>
      </c>
      <c r="O706" s="61">
        <v>2.91</v>
      </c>
      <c r="P706" s="291">
        <v>2.91</v>
      </c>
    </row>
    <row r="707" spans="1:16" x14ac:dyDescent="0.25">
      <c r="A707" s="51" t="s">
        <v>3859</v>
      </c>
      <c r="B707" s="50"/>
      <c r="C707" s="262" t="s">
        <v>5283</v>
      </c>
      <c r="D707" s="41">
        <v>2386</v>
      </c>
      <c r="E707" s="40" t="s">
        <v>5342</v>
      </c>
      <c r="F707" s="42" t="s">
        <v>5300</v>
      </c>
      <c r="G707" s="290" t="s">
        <v>5560</v>
      </c>
      <c r="H707" s="63">
        <v>123.22</v>
      </c>
      <c r="I707" s="61">
        <v>123.22</v>
      </c>
      <c r="J707" s="61">
        <v>2.5099999999999998</v>
      </c>
      <c r="K707" s="291">
        <v>2.5099999999999998</v>
      </c>
      <c r="L707" s="38"/>
      <c r="M707" s="62">
        <v>147.38</v>
      </c>
      <c r="N707" s="62">
        <v>147.38</v>
      </c>
      <c r="O707" s="61">
        <v>3.01</v>
      </c>
      <c r="P707" s="291">
        <v>3.01</v>
      </c>
    </row>
    <row r="708" spans="1:16" x14ac:dyDescent="0.25">
      <c r="A708" s="51" t="s">
        <v>3860</v>
      </c>
      <c r="B708" s="50"/>
      <c r="C708" s="262" t="s">
        <v>5283</v>
      </c>
      <c r="D708" s="233">
        <v>102</v>
      </c>
      <c r="E708" s="40" t="s">
        <v>5295</v>
      </c>
      <c r="F708" s="42" t="s">
        <v>5296</v>
      </c>
      <c r="G708" s="290" t="s">
        <v>5561</v>
      </c>
      <c r="H708" s="63">
        <v>20.49</v>
      </c>
      <c r="I708" s="61">
        <v>20.49</v>
      </c>
      <c r="J708" s="61">
        <v>1.41</v>
      </c>
      <c r="K708" s="291">
        <v>1.41</v>
      </c>
      <c r="L708" s="38"/>
      <c r="M708" s="62">
        <v>24.51</v>
      </c>
      <c r="N708" s="62">
        <v>24.51</v>
      </c>
      <c r="O708" s="61">
        <v>1.69</v>
      </c>
      <c r="P708" s="291">
        <v>1.69</v>
      </c>
    </row>
    <row r="709" spans="1:16" x14ac:dyDescent="0.25">
      <c r="A709" s="51" t="s">
        <v>3861</v>
      </c>
      <c r="B709" s="50"/>
      <c r="C709" s="262" t="s">
        <v>5283</v>
      </c>
      <c r="D709" s="41">
        <v>2426</v>
      </c>
      <c r="E709" s="40" t="s">
        <v>5334</v>
      </c>
      <c r="F709" s="42" t="s">
        <v>5296</v>
      </c>
      <c r="G709" s="290" t="s">
        <v>5562</v>
      </c>
      <c r="H709" s="63">
        <v>17.8</v>
      </c>
      <c r="I709" s="61">
        <v>17.8</v>
      </c>
      <c r="J709" s="61">
        <v>0.1</v>
      </c>
      <c r="K709" s="291">
        <v>0.1</v>
      </c>
      <c r="L709" s="38"/>
      <c r="M709" s="62">
        <v>21.29</v>
      </c>
      <c r="N709" s="62">
        <v>21.29</v>
      </c>
      <c r="O709" s="61">
        <v>0.13</v>
      </c>
      <c r="P709" s="291">
        <v>0.13</v>
      </c>
    </row>
    <row r="710" spans="1:16" x14ac:dyDescent="0.25">
      <c r="A710" s="51" t="s">
        <v>3862</v>
      </c>
      <c r="B710" s="50"/>
      <c r="C710" s="262" t="s">
        <v>5283</v>
      </c>
      <c r="D710" s="41">
        <v>2448</v>
      </c>
      <c r="E710" s="40" t="s">
        <v>5336</v>
      </c>
      <c r="F710" s="42" t="s">
        <v>5296</v>
      </c>
      <c r="G710" s="290" t="s">
        <v>5563</v>
      </c>
      <c r="H710" s="63">
        <v>9.27</v>
      </c>
      <c r="I710" s="61">
        <v>9.27</v>
      </c>
      <c r="J710" s="61">
        <v>10.7</v>
      </c>
      <c r="K710" s="291">
        <v>10.7</v>
      </c>
      <c r="L710" s="38"/>
      <c r="M710" s="62">
        <v>11.09</v>
      </c>
      <c r="N710" s="62">
        <v>11.09</v>
      </c>
      <c r="O710" s="61">
        <v>12.8</v>
      </c>
      <c r="P710" s="291">
        <v>12.8</v>
      </c>
    </row>
    <row r="711" spans="1:16" x14ac:dyDescent="0.25">
      <c r="A711" s="51" t="s">
        <v>3863</v>
      </c>
      <c r="B711" s="50"/>
      <c r="C711" s="262" t="s">
        <v>5283</v>
      </c>
      <c r="D711" s="41">
        <v>2438</v>
      </c>
      <c r="E711" s="40" t="s">
        <v>5340</v>
      </c>
      <c r="F711" s="42" t="s">
        <v>5296</v>
      </c>
      <c r="G711" s="290" t="s">
        <v>5564</v>
      </c>
      <c r="H711" s="63">
        <v>6.76</v>
      </c>
      <c r="I711" s="61">
        <v>6.76</v>
      </c>
      <c r="J711" s="61">
        <v>13.46</v>
      </c>
      <c r="K711" s="291">
        <v>13.46</v>
      </c>
      <c r="L711" s="38"/>
      <c r="M711" s="62">
        <v>8.09</v>
      </c>
      <c r="N711" s="62">
        <v>8.09</v>
      </c>
      <c r="O711" s="61">
        <v>16.11</v>
      </c>
      <c r="P711" s="291">
        <v>16.11</v>
      </c>
    </row>
    <row r="712" spans="1:16" x14ac:dyDescent="0.25">
      <c r="A712" s="51" t="s">
        <v>3864</v>
      </c>
      <c r="B712" s="50"/>
      <c r="C712" s="262" t="s">
        <v>5283</v>
      </c>
      <c r="D712" s="41">
        <v>2437</v>
      </c>
      <c r="E712" s="40" t="s">
        <v>5338</v>
      </c>
      <c r="F712" s="42" t="s">
        <v>5296</v>
      </c>
      <c r="G712" s="290" t="s">
        <v>5565</v>
      </c>
      <c r="H712" s="63">
        <v>7</v>
      </c>
      <c r="I712" s="61">
        <v>7</v>
      </c>
      <c r="J712" s="61">
        <v>4.62</v>
      </c>
      <c r="K712" s="291">
        <v>4.62</v>
      </c>
      <c r="L712" s="38"/>
      <c r="M712" s="62">
        <v>8.3800000000000008</v>
      </c>
      <c r="N712" s="62">
        <v>8.3800000000000008</v>
      </c>
      <c r="O712" s="61">
        <v>5.53</v>
      </c>
      <c r="P712" s="291">
        <v>5.53</v>
      </c>
    </row>
    <row r="713" spans="1:16" x14ac:dyDescent="0.25">
      <c r="A713" s="51" t="s">
        <v>3865</v>
      </c>
      <c r="B713" s="50"/>
      <c r="C713" s="262" t="s">
        <v>5283</v>
      </c>
      <c r="D713" s="41">
        <v>1221</v>
      </c>
      <c r="E713" s="40" t="s">
        <v>5302</v>
      </c>
      <c r="F713" s="42" t="s">
        <v>5296</v>
      </c>
      <c r="G713" s="290" t="s">
        <v>5566</v>
      </c>
      <c r="H713" s="63">
        <v>0.87</v>
      </c>
      <c r="I713" s="61">
        <v>0.87</v>
      </c>
      <c r="J713" s="61">
        <v>1.52</v>
      </c>
      <c r="K713" s="291">
        <v>1.52</v>
      </c>
      <c r="L713" s="38"/>
      <c r="M713" s="62">
        <v>1.05</v>
      </c>
      <c r="N713" s="62">
        <v>1.05</v>
      </c>
      <c r="O713" s="61">
        <v>1.82</v>
      </c>
      <c r="P713" s="291">
        <v>1.82</v>
      </c>
    </row>
    <row r="714" spans="1:16" x14ac:dyDescent="0.25">
      <c r="A714" s="51" t="s">
        <v>3866</v>
      </c>
      <c r="B714" s="50"/>
      <c r="C714" s="262" t="s">
        <v>5283</v>
      </c>
      <c r="D714" s="41">
        <v>1215</v>
      </c>
      <c r="E714" s="40" t="s">
        <v>5304</v>
      </c>
      <c r="F714" s="42" t="s">
        <v>5296</v>
      </c>
      <c r="G714" s="290" t="s">
        <v>5567</v>
      </c>
      <c r="H714" s="63">
        <v>0.51</v>
      </c>
      <c r="I714" s="61">
        <v>0.51</v>
      </c>
      <c r="J714" s="61">
        <v>8.49</v>
      </c>
      <c r="K714" s="291">
        <v>8.49</v>
      </c>
      <c r="L714" s="38"/>
      <c r="M714" s="62">
        <v>0.62</v>
      </c>
      <c r="N714" s="62">
        <v>0.62</v>
      </c>
      <c r="O714" s="61">
        <v>10.16</v>
      </c>
      <c r="P714" s="291">
        <v>10.16</v>
      </c>
    </row>
    <row r="715" spans="1:16" x14ac:dyDescent="0.25">
      <c r="A715" s="51" t="s">
        <v>3867</v>
      </c>
      <c r="B715" s="50"/>
      <c r="C715" s="262" t="s">
        <v>5283</v>
      </c>
      <c r="D715" s="41">
        <v>1861</v>
      </c>
      <c r="E715" s="40" t="s">
        <v>5352</v>
      </c>
      <c r="F715" s="42" t="s">
        <v>5296</v>
      </c>
      <c r="G715" s="290" t="s">
        <v>5568</v>
      </c>
      <c r="H715" s="63">
        <v>21.27</v>
      </c>
      <c r="I715" s="61">
        <v>21.27</v>
      </c>
      <c r="J715" s="61">
        <v>0.61</v>
      </c>
      <c r="K715" s="291">
        <v>0.61</v>
      </c>
      <c r="L715" s="38"/>
      <c r="M715" s="62">
        <v>25.44</v>
      </c>
      <c r="N715" s="62">
        <v>25.44</v>
      </c>
      <c r="O715" s="61">
        <v>0.73</v>
      </c>
      <c r="P715" s="291">
        <v>0.73</v>
      </c>
    </row>
    <row r="716" spans="1:16" x14ac:dyDescent="0.25">
      <c r="A716" s="51" t="s">
        <v>3868</v>
      </c>
      <c r="B716" s="50"/>
      <c r="C716" s="262" t="s">
        <v>5283</v>
      </c>
      <c r="D716" s="41">
        <v>1858</v>
      </c>
      <c r="E716" s="40" t="s">
        <v>5354</v>
      </c>
      <c r="F716" s="42" t="s">
        <v>5350</v>
      </c>
      <c r="G716" s="290" t="s">
        <v>5569</v>
      </c>
      <c r="H716" s="63">
        <v>7.18</v>
      </c>
      <c r="I716" s="61">
        <v>7.18</v>
      </c>
      <c r="J716" s="61">
        <v>1.63</v>
      </c>
      <c r="K716" s="291">
        <v>1.63</v>
      </c>
      <c r="L716" s="38"/>
      <c r="M716" s="62">
        <v>8.59</v>
      </c>
      <c r="N716" s="62">
        <v>8.59</v>
      </c>
      <c r="O716" s="61">
        <v>1.96</v>
      </c>
      <c r="P716" s="291">
        <v>1.96</v>
      </c>
    </row>
    <row r="717" spans="1:16" x14ac:dyDescent="0.25">
      <c r="A717" s="51" t="s">
        <v>3869</v>
      </c>
      <c r="B717" s="50"/>
      <c r="C717" s="262" t="s">
        <v>5283</v>
      </c>
      <c r="D717" s="41">
        <v>2034</v>
      </c>
      <c r="E717" s="40" t="s">
        <v>5347</v>
      </c>
      <c r="F717" s="42" t="s">
        <v>5315</v>
      </c>
      <c r="G717" s="290" t="s">
        <v>5570</v>
      </c>
      <c r="H717" s="63">
        <v>0.54</v>
      </c>
      <c r="I717" s="61">
        <v>0.54</v>
      </c>
      <c r="J717" s="61">
        <v>11.69</v>
      </c>
      <c r="K717" s="291">
        <v>11.69</v>
      </c>
      <c r="L717" s="38"/>
      <c r="M717" s="62">
        <v>0.65</v>
      </c>
      <c r="N717" s="62">
        <v>0.65</v>
      </c>
      <c r="O717" s="61">
        <v>13.99</v>
      </c>
      <c r="P717" s="291">
        <v>13.99</v>
      </c>
    </row>
    <row r="718" spans="1:16" x14ac:dyDescent="0.25">
      <c r="A718" s="51" t="s">
        <v>3870</v>
      </c>
      <c r="B718" s="50"/>
      <c r="C718" s="262" t="s">
        <v>5283</v>
      </c>
      <c r="D718" s="41">
        <v>2023</v>
      </c>
      <c r="E718" s="40" t="s">
        <v>5349</v>
      </c>
      <c r="F718" s="42" t="s">
        <v>5350</v>
      </c>
      <c r="G718" s="290" t="s">
        <v>5571</v>
      </c>
      <c r="H718" s="63">
        <v>12.24</v>
      </c>
      <c r="I718" s="61">
        <v>12.24</v>
      </c>
      <c r="J718" s="61">
        <v>5.0199999999999996</v>
      </c>
      <c r="K718" s="291">
        <v>5.0199999999999996</v>
      </c>
      <c r="L718" s="38"/>
      <c r="M718" s="62">
        <v>14.64</v>
      </c>
      <c r="N718" s="62">
        <v>14.64</v>
      </c>
      <c r="O718" s="61">
        <v>6.01</v>
      </c>
      <c r="P718" s="291">
        <v>6.01</v>
      </c>
    </row>
    <row r="719" spans="1:16" x14ac:dyDescent="0.25">
      <c r="A719" s="51" t="s">
        <v>3871</v>
      </c>
      <c r="B719" s="50"/>
      <c r="C719" s="263" t="s">
        <v>5289</v>
      </c>
      <c r="D719" s="252"/>
      <c r="E719" s="252"/>
      <c r="F719" s="252"/>
      <c r="G719" s="252"/>
      <c r="H719" s="299"/>
      <c r="I719" s="253"/>
      <c r="J719" s="304">
        <v>72.64</v>
      </c>
      <c r="K719" s="303">
        <v>72.64</v>
      </c>
      <c r="L719" s="38"/>
      <c r="O719" s="304">
        <v>86.88</v>
      </c>
      <c r="P719" s="303">
        <v>86.88</v>
      </c>
    </row>
    <row r="720" spans="1:16" x14ac:dyDescent="0.25">
      <c r="A720" s="51" t="s">
        <v>3872</v>
      </c>
      <c r="B720" s="38"/>
      <c r="C720" s="264"/>
      <c r="D720" s="38"/>
      <c r="E720" s="38"/>
      <c r="F720" s="38"/>
      <c r="G720" s="38"/>
      <c r="H720" s="258"/>
      <c r="I720" s="38"/>
      <c r="J720" s="258"/>
      <c r="K720" s="38"/>
      <c r="L720" s="38"/>
    </row>
    <row r="721" spans="1:16" x14ac:dyDescent="0.25">
      <c r="A721" s="51" t="s">
        <v>3873</v>
      </c>
      <c r="B721" s="256">
        <v>330</v>
      </c>
      <c r="C721" s="259" t="s">
        <v>5276</v>
      </c>
      <c r="D721" s="242" t="s">
        <v>93</v>
      </c>
      <c r="E721" s="243" t="s">
        <v>95</v>
      </c>
      <c r="F721" s="244" t="s">
        <v>5277</v>
      </c>
      <c r="G721" s="244" t="s">
        <v>5278</v>
      </c>
      <c r="H721" s="294" t="s">
        <v>5279</v>
      </c>
      <c r="I721" s="245"/>
      <c r="J721" s="294" t="s">
        <v>5280</v>
      </c>
      <c r="K721" s="246"/>
      <c r="L721" s="38"/>
      <c r="O721" s="58"/>
      <c r="P721" s="292"/>
    </row>
    <row r="722" spans="1:16" x14ac:dyDescent="0.25">
      <c r="A722" s="51" t="s">
        <v>3874</v>
      </c>
      <c r="B722" s="257"/>
      <c r="C722" s="260"/>
      <c r="D722" s="248"/>
      <c r="E722" s="249"/>
      <c r="F722" s="250"/>
      <c r="G722" s="250"/>
      <c r="H722" s="295" t="s">
        <v>5281</v>
      </c>
      <c r="I722" s="228" t="s">
        <v>5282</v>
      </c>
      <c r="J722" s="295" t="s">
        <v>5281</v>
      </c>
      <c r="K722" s="229" t="s">
        <v>5282</v>
      </c>
      <c r="L722" s="38"/>
      <c r="O722" s="55"/>
      <c r="P722" s="58"/>
    </row>
    <row r="723" spans="1:16" x14ac:dyDescent="0.3">
      <c r="A723" s="51" t="s">
        <v>3875</v>
      </c>
      <c r="B723" s="251"/>
      <c r="C723" s="261" t="s">
        <v>274</v>
      </c>
      <c r="D723" s="39" t="s">
        <v>1459</v>
      </c>
      <c r="E723" s="234" t="s">
        <v>1460</v>
      </c>
      <c r="F723" s="231" t="s">
        <v>120</v>
      </c>
      <c r="G723" s="235"/>
      <c r="H723" s="301"/>
      <c r="I723" s="235"/>
      <c r="J723" s="307">
        <v>21.23</v>
      </c>
      <c r="K723" s="306">
        <v>22.65</v>
      </c>
      <c r="L723" s="48"/>
      <c r="O723" s="307">
        <v>25.4</v>
      </c>
      <c r="P723" s="306">
        <v>27.1</v>
      </c>
    </row>
    <row r="724" spans="1:16" x14ac:dyDescent="0.25">
      <c r="A724" s="51" t="s">
        <v>3876</v>
      </c>
      <c r="B724" s="50"/>
      <c r="C724" s="262" t="s">
        <v>5283</v>
      </c>
      <c r="D724" s="233">
        <v>5</v>
      </c>
      <c r="E724" s="40" t="s">
        <v>5284</v>
      </c>
      <c r="F724" s="42" t="s">
        <v>49</v>
      </c>
      <c r="G724" s="290" t="s">
        <v>5572</v>
      </c>
      <c r="H724" s="63">
        <v>9.64</v>
      </c>
      <c r="I724" s="61">
        <v>11.15</v>
      </c>
      <c r="J724" s="61">
        <v>3.37</v>
      </c>
      <c r="K724" s="291">
        <v>3.9</v>
      </c>
      <c r="L724" s="38"/>
      <c r="M724" s="62">
        <v>11.53</v>
      </c>
      <c r="N724" s="62">
        <v>13.34</v>
      </c>
      <c r="O724" s="61">
        <v>4.04</v>
      </c>
      <c r="P724" s="291">
        <v>4.67</v>
      </c>
    </row>
    <row r="725" spans="1:16" x14ac:dyDescent="0.25">
      <c r="A725" s="51" t="s">
        <v>3877</v>
      </c>
      <c r="B725" s="50"/>
      <c r="C725" s="262" t="s">
        <v>5283</v>
      </c>
      <c r="D725" s="233">
        <v>11</v>
      </c>
      <c r="E725" s="40" t="s">
        <v>5320</v>
      </c>
      <c r="F725" s="42" t="s">
        <v>49</v>
      </c>
      <c r="G725" s="290" t="s">
        <v>5572</v>
      </c>
      <c r="H725" s="63">
        <v>16.11</v>
      </c>
      <c r="I725" s="61">
        <v>18.64</v>
      </c>
      <c r="J725" s="61">
        <v>5.63</v>
      </c>
      <c r="K725" s="291">
        <v>6.52</v>
      </c>
      <c r="L725" s="38"/>
      <c r="M725" s="62">
        <v>19.27</v>
      </c>
      <c r="N725" s="62">
        <v>22.3</v>
      </c>
      <c r="O725" s="61">
        <v>6.74</v>
      </c>
      <c r="P725" s="291">
        <v>7.81</v>
      </c>
    </row>
    <row r="726" spans="1:16" x14ac:dyDescent="0.25">
      <c r="A726" s="51" t="s">
        <v>3878</v>
      </c>
      <c r="B726" s="50"/>
      <c r="C726" s="263" t="s">
        <v>5288</v>
      </c>
      <c r="D726" s="252"/>
      <c r="E726" s="252"/>
      <c r="F726" s="252"/>
      <c r="G726" s="252"/>
      <c r="H726" s="299"/>
      <c r="I726" s="253"/>
      <c r="J726" s="304">
        <v>9.01</v>
      </c>
      <c r="K726" s="303">
        <v>10.43</v>
      </c>
      <c r="L726" s="38"/>
      <c r="O726" s="304">
        <v>10.78</v>
      </c>
      <c r="P726" s="303">
        <v>12.48</v>
      </c>
    </row>
    <row r="727" spans="1:16" x14ac:dyDescent="0.25">
      <c r="A727" s="51" t="s">
        <v>3879</v>
      </c>
      <c r="B727" s="50"/>
      <c r="C727" s="262" t="s">
        <v>5293</v>
      </c>
      <c r="D727" s="41">
        <v>3910</v>
      </c>
      <c r="E727" s="40" t="s">
        <v>5573</v>
      </c>
      <c r="F727" s="42" t="s">
        <v>120</v>
      </c>
      <c r="G727" s="290" t="s">
        <v>5298</v>
      </c>
      <c r="H727" s="63">
        <v>12.22</v>
      </c>
      <c r="I727" s="61">
        <v>12.22</v>
      </c>
      <c r="J727" s="61">
        <v>12.22</v>
      </c>
      <c r="K727" s="291">
        <v>12.22</v>
      </c>
      <c r="L727" s="38"/>
      <c r="M727" s="62">
        <v>14.62</v>
      </c>
      <c r="N727" s="62">
        <v>14.62</v>
      </c>
      <c r="O727" s="61">
        <v>14.62</v>
      </c>
      <c r="P727" s="291">
        <v>14.62</v>
      </c>
    </row>
    <row r="728" spans="1:16" x14ac:dyDescent="0.25">
      <c r="A728" s="51" t="s">
        <v>3880</v>
      </c>
      <c r="B728" s="50"/>
      <c r="C728" s="263" t="s">
        <v>5289</v>
      </c>
      <c r="D728" s="252"/>
      <c r="E728" s="252"/>
      <c r="F728" s="252"/>
      <c r="G728" s="252"/>
      <c r="H728" s="299"/>
      <c r="I728" s="253"/>
      <c r="J728" s="304">
        <v>12.22</v>
      </c>
      <c r="K728" s="303">
        <v>12.22</v>
      </c>
      <c r="L728" s="38"/>
      <c r="O728" s="304">
        <v>14.62</v>
      </c>
      <c r="P728" s="303">
        <v>14.62</v>
      </c>
    </row>
    <row r="729" spans="1:16" x14ac:dyDescent="0.25">
      <c r="A729" s="51" t="s">
        <v>3881</v>
      </c>
      <c r="B729" s="38"/>
      <c r="C729" s="264"/>
      <c r="D729" s="38"/>
      <c r="E729" s="38"/>
      <c r="F729" s="38"/>
      <c r="G729" s="38"/>
      <c r="H729" s="258"/>
      <c r="I729" s="38"/>
      <c r="J729" s="258"/>
      <c r="K729" s="38"/>
      <c r="L729" s="38"/>
    </row>
    <row r="730" spans="1:16" x14ac:dyDescent="0.25">
      <c r="A730" s="51" t="s">
        <v>3882</v>
      </c>
      <c r="B730" s="256">
        <v>331</v>
      </c>
      <c r="C730" s="259" t="s">
        <v>5276</v>
      </c>
      <c r="D730" s="242" t="s">
        <v>93</v>
      </c>
      <c r="E730" s="243" t="s">
        <v>95</v>
      </c>
      <c r="F730" s="244" t="s">
        <v>5277</v>
      </c>
      <c r="G730" s="244" t="s">
        <v>5278</v>
      </c>
      <c r="H730" s="294" t="s">
        <v>5279</v>
      </c>
      <c r="I730" s="245"/>
      <c r="J730" s="294" t="s">
        <v>5280</v>
      </c>
      <c r="K730" s="246"/>
      <c r="L730" s="38"/>
      <c r="O730" s="58"/>
      <c r="P730" s="292"/>
    </row>
    <row r="731" spans="1:16" x14ac:dyDescent="0.25">
      <c r="A731" s="51" t="s">
        <v>3883</v>
      </c>
      <c r="B731" s="257"/>
      <c r="C731" s="260"/>
      <c r="D731" s="248"/>
      <c r="E731" s="249"/>
      <c r="F731" s="250"/>
      <c r="G731" s="250"/>
      <c r="H731" s="295" t="s">
        <v>5281</v>
      </c>
      <c r="I731" s="228" t="s">
        <v>5282</v>
      </c>
      <c r="J731" s="295" t="s">
        <v>5281</v>
      </c>
      <c r="K731" s="229" t="s">
        <v>5282</v>
      </c>
      <c r="L731" s="38"/>
      <c r="O731" s="55"/>
      <c r="P731" s="58"/>
    </row>
    <row r="732" spans="1:16" x14ac:dyDescent="0.3">
      <c r="A732" s="51" t="s">
        <v>3884</v>
      </c>
      <c r="B732" s="251"/>
      <c r="C732" s="261" t="s">
        <v>274</v>
      </c>
      <c r="D732" s="39" t="s">
        <v>1453</v>
      </c>
      <c r="E732" s="234" t="s">
        <v>1454</v>
      </c>
      <c r="F732" s="231" t="s">
        <v>120</v>
      </c>
      <c r="G732" s="235"/>
      <c r="H732" s="301"/>
      <c r="I732" s="235"/>
      <c r="J732" s="307">
        <v>80.25</v>
      </c>
      <c r="K732" s="306">
        <v>82.58</v>
      </c>
      <c r="L732" s="48"/>
      <c r="O732" s="307">
        <v>95.99</v>
      </c>
      <c r="P732" s="306">
        <v>98.78</v>
      </c>
    </row>
    <row r="733" spans="1:16" x14ac:dyDescent="0.25">
      <c r="A733" s="51" t="s">
        <v>3885</v>
      </c>
      <c r="B733" s="50"/>
      <c r="C733" s="262" t="s">
        <v>5283</v>
      </c>
      <c r="D733" s="233">
        <v>8</v>
      </c>
      <c r="E733" s="40" t="s">
        <v>5317</v>
      </c>
      <c r="F733" s="42" t="s">
        <v>49</v>
      </c>
      <c r="G733" s="290" t="s">
        <v>5574</v>
      </c>
      <c r="H733" s="63">
        <v>10.88</v>
      </c>
      <c r="I733" s="61">
        <v>12.59</v>
      </c>
      <c r="J733" s="61">
        <v>5.98</v>
      </c>
      <c r="K733" s="291">
        <v>6.92</v>
      </c>
      <c r="L733" s="38"/>
      <c r="M733" s="62">
        <v>13.02</v>
      </c>
      <c r="N733" s="62">
        <v>15.06</v>
      </c>
      <c r="O733" s="61">
        <v>7.16</v>
      </c>
      <c r="P733" s="291">
        <v>8.2799999999999994</v>
      </c>
    </row>
    <row r="734" spans="1:16" x14ac:dyDescent="0.25">
      <c r="A734" s="51" t="s">
        <v>3886</v>
      </c>
      <c r="B734" s="50"/>
      <c r="C734" s="262" t="s">
        <v>5283</v>
      </c>
      <c r="D734" s="233">
        <v>11</v>
      </c>
      <c r="E734" s="40" t="s">
        <v>5320</v>
      </c>
      <c r="F734" s="42" t="s">
        <v>49</v>
      </c>
      <c r="G734" s="290" t="s">
        <v>5574</v>
      </c>
      <c r="H734" s="63">
        <v>16.11</v>
      </c>
      <c r="I734" s="61">
        <v>18.64</v>
      </c>
      <c r="J734" s="61">
        <v>8.86</v>
      </c>
      <c r="K734" s="291">
        <v>10.25</v>
      </c>
      <c r="L734" s="38"/>
      <c r="M734" s="62">
        <v>19.27</v>
      </c>
      <c r="N734" s="62">
        <v>22.3</v>
      </c>
      <c r="O734" s="61">
        <v>10.6</v>
      </c>
      <c r="P734" s="291">
        <v>12.27</v>
      </c>
    </row>
    <row r="735" spans="1:16" x14ac:dyDescent="0.25">
      <c r="A735" s="51" t="s">
        <v>3887</v>
      </c>
      <c r="B735" s="50"/>
      <c r="C735" s="263" t="s">
        <v>5288</v>
      </c>
      <c r="D735" s="252"/>
      <c r="E735" s="252"/>
      <c r="F735" s="252"/>
      <c r="G735" s="252"/>
      <c r="H735" s="299"/>
      <c r="I735" s="253"/>
      <c r="J735" s="304">
        <v>14.84</v>
      </c>
      <c r="K735" s="303">
        <v>17.18</v>
      </c>
      <c r="L735" s="38"/>
      <c r="O735" s="304">
        <v>17.760000000000002</v>
      </c>
      <c r="P735" s="303">
        <v>20.55</v>
      </c>
    </row>
    <row r="736" spans="1:16" ht="24" x14ac:dyDescent="0.3">
      <c r="A736" s="51" t="s">
        <v>3889</v>
      </c>
      <c r="B736" s="48"/>
      <c r="C736" s="262" t="s">
        <v>5293</v>
      </c>
      <c r="D736" s="233">
        <v>118</v>
      </c>
      <c r="E736" s="40" t="s">
        <v>5575</v>
      </c>
      <c r="F736" s="42" t="s">
        <v>120</v>
      </c>
      <c r="G736" s="290" t="s">
        <v>5576</v>
      </c>
      <c r="H736" s="63">
        <v>47.65</v>
      </c>
      <c r="I736" s="61">
        <v>47.65</v>
      </c>
      <c r="J736" s="61">
        <v>1.1399999999999999</v>
      </c>
      <c r="K736" s="291">
        <v>1.1399999999999999</v>
      </c>
      <c r="L736" s="48"/>
      <c r="M736" s="62">
        <v>57</v>
      </c>
      <c r="N736" s="62">
        <v>57</v>
      </c>
      <c r="O736" s="61">
        <v>1.37</v>
      </c>
      <c r="P736" s="291">
        <v>1.37</v>
      </c>
    </row>
    <row r="737" spans="1:16" x14ac:dyDescent="0.25">
      <c r="A737" s="51" t="s">
        <v>3890</v>
      </c>
      <c r="B737" s="38"/>
      <c r="C737" s="262" t="s">
        <v>5283</v>
      </c>
      <c r="D737" s="43" t="s">
        <v>5430</v>
      </c>
      <c r="E737" s="40" t="s">
        <v>5431</v>
      </c>
      <c r="F737" s="42" t="s">
        <v>5350</v>
      </c>
      <c r="G737" s="290" t="s">
        <v>5577</v>
      </c>
      <c r="H737" s="63">
        <v>0.37</v>
      </c>
      <c r="I737" s="61">
        <v>0.37</v>
      </c>
      <c r="J737" s="61">
        <v>0.49</v>
      </c>
      <c r="K737" s="291">
        <v>0.49</v>
      </c>
      <c r="L737" s="38"/>
      <c r="M737" s="62">
        <v>0.45</v>
      </c>
      <c r="N737" s="62">
        <v>0.45</v>
      </c>
      <c r="O737" s="61">
        <v>0.59</v>
      </c>
      <c r="P737" s="291">
        <v>0.59</v>
      </c>
    </row>
    <row r="738" spans="1:16" ht="36" x14ac:dyDescent="0.3">
      <c r="A738" s="51" t="s">
        <v>3891</v>
      </c>
      <c r="B738" s="48"/>
      <c r="C738" s="262" t="s">
        <v>5293</v>
      </c>
      <c r="D738" s="41">
        <v>10233</v>
      </c>
      <c r="E738" s="54" t="s">
        <v>5791</v>
      </c>
      <c r="F738" s="42" t="s">
        <v>120</v>
      </c>
      <c r="G738" s="290" t="s">
        <v>5298</v>
      </c>
      <c r="H738" s="63">
        <v>63.76</v>
      </c>
      <c r="I738" s="61">
        <v>63.76</v>
      </c>
      <c r="J738" s="61">
        <v>63.76</v>
      </c>
      <c r="K738" s="291">
        <v>63.76</v>
      </c>
      <c r="L738" s="48"/>
      <c r="M738" s="62">
        <v>76.27</v>
      </c>
      <c r="N738" s="62">
        <v>76.27</v>
      </c>
      <c r="O738" s="61">
        <v>76.27</v>
      </c>
      <c r="P738" s="291">
        <v>76.27</v>
      </c>
    </row>
    <row r="739" spans="1:16" x14ac:dyDescent="0.25">
      <c r="A739" s="51" t="s">
        <v>3892</v>
      </c>
      <c r="B739" s="38"/>
      <c r="C739" s="263" t="s">
        <v>5289</v>
      </c>
      <c r="D739" s="252"/>
      <c r="E739" s="252"/>
      <c r="F739" s="252"/>
      <c r="G739" s="252"/>
      <c r="H739" s="299"/>
      <c r="I739" s="253"/>
      <c r="J739" s="304">
        <v>65.400000000000006</v>
      </c>
      <c r="K739" s="303">
        <v>65.400000000000006</v>
      </c>
      <c r="L739" s="38"/>
      <c r="O739" s="304">
        <v>78.23</v>
      </c>
      <c r="P739" s="303">
        <v>78.23</v>
      </c>
    </row>
    <row r="740" spans="1:16" x14ac:dyDescent="0.25">
      <c r="A740" s="51" t="s">
        <v>3893</v>
      </c>
      <c r="B740" s="38"/>
      <c r="C740" s="264"/>
      <c r="D740" s="38"/>
      <c r="E740" s="38"/>
      <c r="F740" s="38"/>
      <c r="G740" s="38"/>
      <c r="H740" s="258"/>
      <c r="I740" s="38"/>
      <c r="J740" s="258"/>
      <c r="K740" s="38"/>
      <c r="L740" s="38"/>
    </row>
    <row r="741" spans="1:16" x14ac:dyDescent="0.25">
      <c r="A741" s="51" t="s">
        <v>3894</v>
      </c>
      <c r="B741" s="256">
        <v>347</v>
      </c>
      <c r="C741" s="259" t="s">
        <v>5276</v>
      </c>
      <c r="D741" s="242" t="s">
        <v>93</v>
      </c>
      <c r="E741" s="243" t="s">
        <v>95</v>
      </c>
      <c r="F741" s="244" t="s">
        <v>5277</v>
      </c>
      <c r="G741" s="244" t="s">
        <v>5278</v>
      </c>
      <c r="H741" s="294" t="s">
        <v>5279</v>
      </c>
      <c r="I741" s="245"/>
      <c r="J741" s="294" t="s">
        <v>5280</v>
      </c>
      <c r="K741" s="246"/>
      <c r="L741" s="38"/>
      <c r="O741" s="58"/>
      <c r="P741" s="292"/>
    </row>
    <row r="742" spans="1:16" x14ac:dyDescent="0.25">
      <c r="A742" s="51" t="s">
        <v>3895</v>
      </c>
      <c r="B742" s="257"/>
      <c r="C742" s="260"/>
      <c r="D742" s="248"/>
      <c r="E742" s="249"/>
      <c r="F742" s="250"/>
      <c r="G742" s="250"/>
      <c r="H742" s="295" t="s">
        <v>5281</v>
      </c>
      <c r="I742" s="228" t="s">
        <v>5282</v>
      </c>
      <c r="J742" s="295" t="s">
        <v>5281</v>
      </c>
      <c r="K742" s="229" t="s">
        <v>5282</v>
      </c>
      <c r="L742" s="38"/>
      <c r="O742" s="55"/>
      <c r="P742" s="58"/>
    </row>
    <row r="743" spans="1:16" ht="36" x14ac:dyDescent="0.3">
      <c r="A743" s="51" t="s">
        <v>3896</v>
      </c>
      <c r="B743" s="251"/>
      <c r="C743" s="261" t="s">
        <v>274</v>
      </c>
      <c r="D743" s="39" t="s">
        <v>1618</v>
      </c>
      <c r="E743" s="230" t="s">
        <v>5792</v>
      </c>
      <c r="F743" s="231" t="s">
        <v>120</v>
      </c>
      <c r="G743" s="235"/>
      <c r="H743" s="301"/>
      <c r="I743" s="235"/>
      <c r="J743" s="307">
        <v>229.77</v>
      </c>
      <c r="K743" s="306">
        <v>230.37</v>
      </c>
      <c r="L743" s="48"/>
      <c r="O743" s="307">
        <v>274.82</v>
      </c>
      <c r="P743" s="306">
        <v>275.52999999999997</v>
      </c>
    </row>
    <row r="744" spans="1:16" x14ac:dyDescent="0.25">
      <c r="A744" s="51" t="s">
        <v>3897</v>
      </c>
      <c r="B744" s="50"/>
      <c r="C744" s="262" t="s">
        <v>5283</v>
      </c>
      <c r="D744" s="233">
        <v>11</v>
      </c>
      <c r="E744" s="40" t="s">
        <v>5320</v>
      </c>
      <c r="F744" s="42" t="s">
        <v>49</v>
      </c>
      <c r="G744" s="290" t="s">
        <v>5578</v>
      </c>
      <c r="H744" s="63">
        <v>16.11</v>
      </c>
      <c r="I744" s="61">
        <v>18.64</v>
      </c>
      <c r="J744" s="61">
        <v>2.25</v>
      </c>
      <c r="K744" s="291">
        <v>2.6</v>
      </c>
      <c r="L744" s="38"/>
      <c r="M744" s="62">
        <v>19.27</v>
      </c>
      <c r="N744" s="62">
        <v>22.3</v>
      </c>
      <c r="O744" s="61">
        <v>2.7</v>
      </c>
      <c r="P744" s="291">
        <v>3.12</v>
      </c>
    </row>
    <row r="745" spans="1:16" x14ac:dyDescent="0.25">
      <c r="A745" s="51" t="s">
        <v>3898</v>
      </c>
      <c r="B745" s="50"/>
      <c r="C745" s="262" t="s">
        <v>5283</v>
      </c>
      <c r="D745" s="233">
        <v>8</v>
      </c>
      <c r="E745" s="40" t="s">
        <v>5317</v>
      </c>
      <c r="F745" s="42" t="s">
        <v>49</v>
      </c>
      <c r="G745" s="290" t="s">
        <v>5578</v>
      </c>
      <c r="H745" s="63">
        <v>10.88</v>
      </c>
      <c r="I745" s="61">
        <v>12.59</v>
      </c>
      <c r="J745" s="61">
        <v>1.52</v>
      </c>
      <c r="K745" s="291">
        <v>1.76</v>
      </c>
      <c r="L745" s="38"/>
      <c r="M745" s="62">
        <v>13.02</v>
      </c>
      <c r="N745" s="62">
        <v>15.06</v>
      </c>
      <c r="O745" s="61">
        <v>1.82</v>
      </c>
      <c r="P745" s="291">
        <v>2.11</v>
      </c>
    </row>
    <row r="746" spans="1:16" x14ac:dyDescent="0.25">
      <c r="A746" s="51" t="s">
        <v>3899</v>
      </c>
      <c r="B746" s="50"/>
      <c r="C746" s="263" t="s">
        <v>5288</v>
      </c>
      <c r="D746" s="252"/>
      <c r="E746" s="252"/>
      <c r="F746" s="252"/>
      <c r="G746" s="252"/>
      <c r="H746" s="299"/>
      <c r="I746" s="253"/>
      <c r="J746" s="304">
        <v>3.77</v>
      </c>
      <c r="K746" s="303">
        <v>4.37</v>
      </c>
      <c r="L746" s="38"/>
      <c r="O746" s="304">
        <v>4.5199999999999996</v>
      </c>
      <c r="P746" s="303">
        <v>5.23</v>
      </c>
    </row>
    <row r="747" spans="1:16" ht="24" x14ac:dyDescent="0.3">
      <c r="A747" s="51" t="s">
        <v>3900</v>
      </c>
      <c r="B747" s="50"/>
      <c r="C747" s="262" t="s">
        <v>5293</v>
      </c>
      <c r="D747" s="233">
        <v>83</v>
      </c>
      <c r="E747" s="40" t="s">
        <v>5579</v>
      </c>
      <c r="F747" s="42" t="s">
        <v>120</v>
      </c>
      <c r="G747" s="290" t="s">
        <v>5298</v>
      </c>
      <c r="H747" s="63">
        <v>225.28</v>
      </c>
      <c r="I747" s="61">
        <v>225.28</v>
      </c>
      <c r="J747" s="61">
        <v>225.28</v>
      </c>
      <c r="K747" s="291">
        <v>225.28</v>
      </c>
      <c r="L747" s="48"/>
      <c r="M747" s="62">
        <v>269.45</v>
      </c>
      <c r="N747" s="62">
        <v>269.45</v>
      </c>
      <c r="O747" s="61">
        <v>269.45</v>
      </c>
      <c r="P747" s="291">
        <v>269.45</v>
      </c>
    </row>
    <row r="748" spans="1:16" x14ac:dyDescent="0.25">
      <c r="A748" s="51" t="s">
        <v>3901</v>
      </c>
      <c r="B748" s="50"/>
      <c r="C748" s="262" t="s">
        <v>5283</v>
      </c>
      <c r="D748" s="43" t="s">
        <v>5430</v>
      </c>
      <c r="E748" s="40" t="s">
        <v>5431</v>
      </c>
      <c r="F748" s="42" t="s">
        <v>5350</v>
      </c>
      <c r="G748" s="290" t="s">
        <v>5580</v>
      </c>
      <c r="H748" s="63">
        <v>0.37</v>
      </c>
      <c r="I748" s="61">
        <v>0.37</v>
      </c>
      <c r="J748" s="61">
        <v>0.71</v>
      </c>
      <c r="K748" s="291">
        <v>0.71</v>
      </c>
      <c r="L748" s="38"/>
      <c r="M748" s="62">
        <v>0.45</v>
      </c>
      <c r="N748" s="62">
        <v>0.45</v>
      </c>
      <c r="O748" s="61">
        <v>0.85</v>
      </c>
      <c r="P748" s="291">
        <v>0.85</v>
      </c>
    </row>
    <row r="749" spans="1:16" x14ac:dyDescent="0.25">
      <c r="A749" s="51" t="s">
        <v>3902</v>
      </c>
      <c r="B749" s="50"/>
      <c r="C749" s="263" t="s">
        <v>5289</v>
      </c>
      <c r="D749" s="252"/>
      <c r="E749" s="252"/>
      <c r="F749" s="252"/>
      <c r="G749" s="252"/>
      <c r="H749" s="299"/>
      <c r="I749" s="253"/>
      <c r="J749" s="304">
        <v>225.99</v>
      </c>
      <c r="K749" s="303">
        <v>225.99</v>
      </c>
      <c r="L749" s="38"/>
      <c r="O749" s="304">
        <v>270.3</v>
      </c>
      <c r="P749" s="303">
        <v>270.3</v>
      </c>
    </row>
    <row r="750" spans="1:16" x14ac:dyDescent="0.25">
      <c r="A750" s="51" t="s">
        <v>3903</v>
      </c>
      <c r="B750" s="38"/>
      <c r="C750" s="264"/>
      <c r="D750" s="38"/>
      <c r="E750" s="38"/>
      <c r="F750" s="38"/>
      <c r="G750" s="38"/>
      <c r="H750" s="258"/>
      <c r="I750" s="38"/>
      <c r="J750" s="258"/>
      <c r="K750" s="38"/>
      <c r="L750" s="38"/>
    </row>
    <row r="751" spans="1:16" x14ac:dyDescent="0.25">
      <c r="A751" s="51" t="s">
        <v>3904</v>
      </c>
      <c r="B751" s="256">
        <v>375</v>
      </c>
      <c r="C751" s="259" t="s">
        <v>5276</v>
      </c>
      <c r="D751" s="242" t="s">
        <v>93</v>
      </c>
      <c r="E751" s="243" t="s">
        <v>95</v>
      </c>
      <c r="F751" s="244" t="s">
        <v>5277</v>
      </c>
      <c r="G751" s="244" t="s">
        <v>5278</v>
      </c>
      <c r="H751" s="294" t="s">
        <v>5279</v>
      </c>
      <c r="I751" s="245"/>
      <c r="J751" s="294" t="s">
        <v>5280</v>
      </c>
      <c r="K751" s="246"/>
      <c r="L751" s="38"/>
      <c r="O751" s="58"/>
      <c r="P751" s="292"/>
    </row>
    <row r="752" spans="1:16" x14ac:dyDescent="0.25">
      <c r="A752" s="51" t="s">
        <v>3905</v>
      </c>
      <c r="B752" s="257"/>
      <c r="C752" s="260"/>
      <c r="D752" s="248"/>
      <c r="E752" s="249"/>
      <c r="F752" s="250"/>
      <c r="G752" s="250"/>
      <c r="H752" s="295" t="s">
        <v>5281</v>
      </c>
      <c r="I752" s="228" t="s">
        <v>5282</v>
      </c>
      <c r="J752" s="295" t="s">
        <v>5281</v>
      </c>
      <c r="K752" s="229" t="s">
        <v>5282</v>
      </c>
      <c r="L752" s="38"/>
      <c r="O752" s="55"/>
      <c r="P752" s="58"/>
    </row>
    <row r="753" spans="1:16" x14ac:dyDescent="0.3">
      <c r="A753" s="51" t="s">
        <v>3906</v>
      </c>
      <c r="B753" s="251"/>
      <c r="C753" s="261" t="s">
        <v>274</v>
      </c>
      <c r="D753" s="39" t="s">
        <v>355</v>
      </c>
      <c r="E753" s="234" t="s">
        <v>356</v>
      </c>
      <c r="F753" s="231" t="s">
        <v>120</v>
      </c>
      <c r="G753" s="235"/>
      <c r="H753" s="301"/>
      <c r="I753" s="235"/>
      <c r="J753" s="307">
        <v>42.94</v>
      </c>
      <c r="K753" s="306">
        <v>44.28</v>
      </c>
      <c r="L753" s="48"/>
      <c r="O753" s="307">
        <v>51.36</v>
      </c>
      <c r="P753" s="306">
        <v>52.97</v>
      </c>
    </row>
    <row r="754" spans="1:16" x14ac:dyDescent="0.25">
      <c r="A754" s="51" t="s">
        <v>3907</v>
      </c>
      <c r="B754" s="50"/>
      <c r="C754" s="262" t="s">
        <v>5283</v>
      </c>
      <c r="D754" s="233">
        <v>12</v>
      </c>
      <c r="E754" s="40" t="s">
        <v>5357</v>
      </c>
      <c r="F754" s="42" t="s">
        <v>49</v>
      </c>
      <c r="G754" s="290" t="s">
        <v>5581</v>
      </c>
      <c r="H754" s="63">
        <v>16.11</v>
      </c>
      <c r="I754" s="61">
        <v>18.64</v>
      </c>
      <c r="J754" s="61">
        <v>6.71</v>
      </c>
      <c r="K754" s="291">
        <v>7.76</v>
      </c>
      <c r="L754" s="38"/>
      <c r="M754" s="62">
        <v>19.27</v>
      </c>
      <c r="N754" s="62">
        <v>22.3</v>
      </c>
      <c r="O754" s="61">
        <v>8.0299999999999994</v>
      </c>
      <c r="P754" s="291">
        <v>9.2899999999999991</v>
      </c>
    </row>
    <row r="755" spans="1:16" x14ac:dyDescent="0.25">
      <c r="A755" s="51" t="s">
        <v>3908</v>
      </c>
      <c r="B755" s="50"/>
      <c r="C755" s="262" t="s">
        <v>5283</v>
      </c>
      <c r="D755" s="233">
        <v>8</v>
      </c>
      <c r="E755" s="40" t="s">
        <v>5317</v>
      </c>
      <c r="F755" s="42" t="s">
        <v>49</v>
      </c>
      <c r="G755" s="290" t="s">
        <v>5582</v>
      </c>
      <c r="H755" s="63">
        <v>10.88</v>
      </c>
      <c r="I755" s="61">
        <v>12.59</v>
      </c>
      <c r="J755" s="61">
        <v>1.88</v>
      </c>
      <c r="K755" s="291">
        <v>2.1800000000000002</v>
      </c>
      <c r="L755" s="38"/>
      <c r="M755" s="62">
        <v>13.02</v>
      </c>
      <c r="N755" s="62">
        <v>15.06</v>
      </c>
      <c r="O755" s="61">
        <v>2.2599999999999998</v>
      </c>
      <c r="P755" s="291">
        <v>2.61</v>
      </c>
    </row>
    <row r="756" spans="1:16" x14ac:dyDescent="0.25">
      <c r="A756" s="51" t="s">
        <v>3909</v>
      </c>
      <c r="B756" s="50"/>
      <c r="C756" s="263" t="s">
        <v>5288</v>
      </c>
      <c r="D756" s="252"/>
      <c r="E756" s="252"/>
      <c r="F756" s="252"/>
      <c r="G756" s="252"/>
      <c r="H756" s="299"/>
      <c r="I756" s="253"/>
      <c r="J756" s="304">
        <v>8.6</v>
      </c>
      <c r="K756" s="303">
        <v>9.94</v>
      </c>
      <c r="L756" s="38"/>
      <c r="O756" s="304">
        <v>10.29</v>
      </c>
      <c r="P756" s="303">
        <v>11.9</v>
      </c>
    </row>
    <row r="757" spans="1:16" x14ac:dyDescent="0.25">
      <c r="A757" s="51" t="s">
        <v>3910</v>
      </c>
      <c r="B757" s="50"/>
      <c r="C757" s="262" t="s">
        <v>5293</v>
      </c>
      <c r="D757" s="41">
        <v>39391</v>
      </c>
      <c r="E757" s="40" t="s">
        <v>5583</v>
      </c>
      <c r="F757" s="42" t="s">
        <v>120</v>
      </c>
      <c r="G757" s="290" t="s">
        <v>5298</v>
      </c>
      <c r="H757" s="63">
        <v>34.33</v>
      </c>
      <c r="I757" s="61">
        <v>34.33</v>
      </c>
      <c r="J757" s="61">
        <v>34.33</v>
      </c>
      <c r="K757" s="291">
        <v>34.33</v>
      </c>
      <c r="L757" s="38"/>
      <c r="M757" s="62">
        <v>41.07</v>
      </c>
      <c r="N757" s="62">
        <v>41.07</v>
      </c>
      <c r="O757" s="61">
        <v>41.07</v>
      </c>
      <c r="P757" s="291">
        <v>41.07</v>
      </c>
    </row>
    <row r="758" spans="1:16" x14ac:dyDescent="0.25">
      <c r="A758" s="51" t="s">
        <v>3911</v>
      </c>
      <c r="B758" s="50"/>
      <c r="C758" s="263" t="s">
        <v>5289</v>
      </c>
      <c r="D758" s="252"/>
      <c r="E758" s="252"/>
      <c r="F758" s="252"/>
      <c r="G758" s="252"/>
      <c r="H758" s="299"/>
      <c r="I758" s="253"/>
      <c r="J758" s="304">
        <v>34.33</v>
      </c>
      <c r="K758" s="303">
        <v>34.33</v>
      </c>
      <c r="L758" s="38"/>
      <c r="O758" s="304">
        <v>41.07</v>
      </c>
      <c r="P758" s="303">
        <v>41.07</v>
      </c>
    </row>
    <row r="759" spans="1:16" x14ac:dyDescent="0.25">
      <c r="A759" s="51" t="s">
        <v>3912</v>
      </c>
      <c r="B759" s="38"/>
      <c r="C759" s="264"/>
      <c r="D759" s="38"/>
      <c r="E759" s="38"/>
      <c r="F759" s="38"/>
      <c r="G759" s="38"/>
      <c r="H759" s="258"/>
      <c r="I759" s="38"/>
      <c r="J759" s="258"/>
      <c r="K759" s="38"/>
      <c r="L759" s="38"/>
    </row>
    <row r="760" spans="1:16" x14ac:dyDescent="0.25">
      <c r="A760" s="51" t="s">
        <v>3913</v>
      </c>
      <c r="B760" s="256">
        <v>382</v>
      </c>
      <c r="C760" s="259" t="s">
        <v>5276</v>
      </c>
      <c r="D760" s="242" t="s">
        <v>93</v>
      </c>
      <c r="E760" s="243" t="s">
        <v>95</v>
      </c>
      <c r="F760" s="244" t="s">
        <v>5277</v>
      </c>
      <c r="G760" s="244" t="s">
        <v>5278</v>
      </c>
      <c r="H760" s="294" t="s">
        <v>5279</v>
      </c>
      <c r="I760" s="245"/>
      <c r="J760" s="294" t="s">
        <v>5280</v>
      </c>
      <c r="K760" s="246"/>
      <c r="L760" s="38"/>
      <c r="O760" s="58"/>
      <c r="P760" s="292"/>
    </row>
    <row r="761" spans="1:16" x14ac:dyDescent="0.25">
      <c r="A761" s="51" t="s">
        <v>3914</v>
      </c>
      <c r="B761" s="257"/>
      <c r="C761" s="260"/>
      <c r="D761" s="248"/>
      <c r="E761" s="249"/>
      <c r="F761" s="250"/>
      <c r="G761" s="250"/>
      <c r="H761" s="295" t="s">
        <v>5281</v>
      </c>
      <c r="I761" s="228" t="s">
        <v>5282</v>
      </c>
      <c r="J761" s="295" t="s">
        <v>5281</v>
      </c>
      <c r="K761" s="229" t="s">
        <v>5282</v>
      </c>
      <c r="L761" s="38"/>
      <c r="O761" s="55"/>
      <c r="P761" s="58"/>
    </row>
    <row r="762" spans="1:16" ht="24" x14ac:dyDescent="0.3">
      <c r="A762" s="51" t="s">
        <v>3915</v>
      </c>
      <c r="B762" s="251"/>
      <c r="C762" s="261" t="s">
        <v>274</v>
      </c>
      <c r="D762" s="39" t="s">
        <v>1549</v>
      </c>
      <c r="E762" s="230" t="s">
        <v>5793</v>
      </c>
      <c r="F762" s="231" t="s">
        <v>120</v>
      </c>
      <c r="G762" s="235"/>
      <c r="H762" s="301"/>
      <c r="I762" s="235"/>
      <c r="J762" s="307">
        <v>30.94</v>
      </c>
      <c r="K762" s="306">
        <v>33.51</v>
      </c>
      <c r="L762" s="48"/>
      <c r="O762" s="307">
        <v>37.01</v>
      </c>
      <c r="P762" s="306">
        <v>40.090000000000003</v>
      </c>
    </row>
    <row r="763" spans="1:16" x14ac:dyDescent="0.25">
      <c r="A763" s="51" t="s">
        <v>3916</v>
      </c>
      <c r="B763" s="50"/>
      <c r="C763" s="262" t="s">
        <v>5283</v>
      </c>
      <c r="D763" s="233">
        <v>8</v>
      </c>
      <c r="E763" s="40" t="s">
        <v>5317</v>
      </c>
      <c r="F763" s="42" t="s">
        <v>49</v>
      </c>
      <c r="G763" s="290" t="s">
        <v>5584</v>
      </c>
      <c r="H763" s="63">
        <v>10.88</v>
      </c>
      <c r="I763" s="61">
        <v>12.59</v>
      </c>
      <c r="J763" s="61">
        <v>6.52</v>
      </c>
      <c r="K763" s="291">
        <v>7.55</v>
      </c>
      <c r="L763" s="38"/>
      <c r="M763" s="62">
        <v>13.02</v>
      </c>
      <c r="N763" s="62">
        <v>15.06</v>
      </c>
      <c r="O763" s="61">
        <v>7.81</v>
      </c>
      <c r="P763" s="291">
        <v>9.0399999999999991</v>
      </c>
    </row>
    <row r="764" spans="1:16" x14ac:dyDescent="0.25">
      <c r="A764" s="51" t="s">
        <v>3917</v>
      </c>
      <c r="B764" s="50"/>
      <c r="C764" s="262" t="s">
        <v>5283</v>
      </c>
      <c r="D764" s="233">
        <v>11</v>
      </c>
      <c r="E764" s="40" t="s">
        <v>5320</v>
      </c>
      <c r="F764" s="42" t="s">
        <v>49</v>
      </c>
      <c r="G764" s="290" t="s">
        <v>5585</v>
      </c>
      <c r="H764" s="63">
        <v>16.11</v>
      </c>
      <c r="I764" s="61">
        <v>18.64</v>
      </c>
      <c r="J764" s="61">
        <v>9.83</v>
      </c>
      <c r="K764" s="291">
        <v>11.37</v>
      </c>
      <c r="L764" s="38"/>
      <c r="M764" s="62">
        <v>19.27</v>
      </c>
      <c r="N764" s="62">
        <v>22.3</v>
      </c>
      <c r="O764" s="61">
        <v>11.76</v>
      </c>
      <c r="P764" s="291">
        <v>13.61</v>
      </c>
    </row>
    <row r="765" spans="1:16" x14ac:dyDescent="0.25">
      <c r="A765" s="51" t="s">
        <v>3918</v>
      </c>
      <c r="B765" s="50"/>
      <c r="C765" s="263" t="s">
        <v>5288</v>
      </c>
      <c r="D765" s="252"/>
      <c r="E765" s="252"/>
      <c r="F765" s="252"/>
      <c r="G765" s="252"/>
      <c r="H765" s="299"/>
      <c r="I765" s="253"/>
      <c r="J765" s="304">
        <v>16.36</v>
      </c>
      <c r="K765" s="303">
        <v>18.93</v>
      </c>
      <c r="L765" s="38"/>
      <c r="O765" s="304">
        <v>19.57</v>
      </c>
      <c r="P765" s="303">
        <v>22.65</v>
      </c>
    </row>
    <row r="766" spans="1:16" x14ac:dyDescent="0.25">
      <c r="A766" s="51" t="s">
        <v>3919</v>
      </c>
      <c r="B766" s="50"/>
      <c r="C766" s="262" t="s">
        <v>5293</v>
      </c>
      <c r="D766" s="41">
        <v>3146</v>
      </c>
      <c r="E766" s="40" t="s">
        <v>5586</v>
      </c>
      <c r="F766" s="42" t="s">
        <v>120</v>
      </c>
      <c r="G766" s="290" t="s">
        <v>5587</v>
      </c>
      <c r="H766" s="63">
        <v>3.18</v>
      </c>
      <c r="I766" s="61">
        <v>3.18</v>
      </c>
      <c r="J766" s="61">
        <v>0.38</v>
      </c>
      <c r="K766" s="291">
        <v>0.38</v>
      </c>
      <c r="L766" s="38"/>
      <c r="M766" s="62">
        <v>3.81</v>
      </c>
      <c r="N766" s="62">
        <v>3.81</v>
      </c>
      <c r="O766" s="61">
        <v>0.46</v>
      </c>
      <c r="P766" s="291">
        <v>0.46</v>
      </c>
    </row>
    <row r="767" spans="1:16" x14ac:dyDescent="0.25">
      <c r="A767" s="51" t="s">
        <v>3920</v>
      </c>
      <c r="B767" s="50"/>
      <c r="C767" s="262" t="s">
        <v>5293</v>
      </c>
      <c r="D767" s="41">
        <v>6302</v>
      </c>
      <c r="E767" s="40" t="s">
        <v>5588</v>
      </c>
      <c r="F767" s="42" t="s">
        <v>120</v>
      </c>
      <c r="G767" s="290" t="s">
        <v>5298</v>
      </c>
      <c r="H767" s="63">
        <v>14.19</v>
      </c>
      <c r="I767" s="61">
        <v>14.19</v>
      </c>
      <c r="J767" s="61">
        <v>14.19</v>
      </c>
      <c r="K767" s="291">
        <v>14.19</v>
      </c>
      <c r="L767" s="38"/>
      <c r="M767" s="62">
        <v>16.98</v>
      </c>
      <c r="N767" s="62">
        <v>16.98</v>
      </c>
      <c r="O767" s="61">
        <v>16.98</v>
      </c>
      <c r="P767" s="291">
        <v>16.98</v>
      </c>
    </row>
    <row r="768" spans="1:16" x14ac:dyDescent="0.25">
      <c r="A768" s="51" t="s">
        <v>3921</v>
      </c>
      <c r="B768" s="50"/>
      <c r="C768" s="263" t="s">
        <v>5289</v>
      </c>
      <c r="D768" s="252"/>
      <c r="E768" s="252"/>
      <c r="F768" s="252"/>
      <c r="G768" s="252"/>
      <c r="H768" s="299"/>
      <c r="I768" s="253"/>
      <c r="J768" s="304">
        <v>14.58</v>
      </c>
      <c r="K768" s="303">
        <v>14.58</v>
      </c>
      <c r="L768" s="38"/>
      <c r="O768" s="304">
        <v>17.440000000000001</v>
      </c>
      <c r="P768" s="303">
        <v>17.440000000000001</v>
      </c>
    </row>
    <row r="769" spans="1:16" x14ac:dyDescent="0.25">
      <c r="A769" s="51" t="s">
        <v>3922</v>
      </c>
      <c r="B769" s="38"/>
      <c r="C769" s="264"/>
      <c r="D769" s="38"/>
      <c r="E769" s="38"/>
      <c r="F769" s="38"/>
      <c r="G769" s="38"/>
      <c r="H769" s="258"/>
      <c r="I769" s="38"/>
      <c r="J769" s="258"/>
      <c r="K769" s="38"/>
      <c r="L769" s="38"/>
    </row>
    <row r="770" spans="1:16" x14ac:dyDescent="0.25">
      <c r="A770" s="51" t="s">
        <v>3923</v>
      </c>
      <c r="B770" s="256">
        <v>383</v>
      </c>
      <c r="C770" s="259" t="s">
        <v>5276</v>
      </c>
      <c r="D770" s="242" t="s">
        <v>93</v>
      </c>
      <c r="E770" s="243" t="s">
        <v>95</v>
      </c>
      <c r="F770" s="244" t="s">
        <v>5277</v>
      </c>
      <c r="G770" s="244" t="s">
        <v>5278</v>
      </c>
      <c r="H770" s="294" t="s">
        <v>5279</v>
      </c>
      <c r="I770" s="245"/>
      <c r="J770" s="294" t="s">
        <v>5280</v>
      </c>
      <c r="K770" s="246"/>
      <c r="L770" s="38"/>
      <c r="O770" s="58"/>
      <c r="P770" s="292"/>
    </row>
    <row r="771" spans="1:16" x14ac:dyDescent="0.25">
      <c r="A771" s="51" t="s">
        <v>3924</v>
      </c>
      <c r="B771" s="257"/>
      <c r="C771" s="260"/>
      <c r="D771" s="248"/>
      <c r="E771" s="249"/>
      <c r="F771" s="250"/>
      <c r="G771" s="250"/>
      <c r="H771" s="295" t="s">
        <v>5281</v>
      </c>
      <c r="I771" s="228" t="s">
        <v>5282</v>
      </c>
      <c r="J771" s="295" t="s">
        <v>5281</v>
      </c>
      <c r="K771" s="229" t="s">
        <v>5282</v>
      </c>
      <c r="L771" s="38"/>
      <c r="O771" s="55"/>
      <c r="P771" s="58"/>
    </row>
    <row r="772" spans="1:16" ht="24" x14ac:dyDescent="0.3">
      <c r="A772" s="51" t="s">
        <v>3925</v>
      </c>
      <c r="B772" s="251"/>
      <c r="C772" s="261" t="s">
        <v>274</v>
      </c>
      <c r="D772" s="39" t="s">
        <v>1552</v>
      </c>
      <c r="E772" s="230" t="s">
        <v>5794</v>
      </c>
      <c r="F772" s="231" t="s">
        <v>120</v>
      </c>
      <c r="G772" s="235"/>
      <c r="H772" s="301"/>
      <c r="I772" s="235"/>
      <c r="J772" s="307">
        <v>9.99</v>
      </c>
      <c r="K772" s="306">
        <v>10.68</v>
      </c>
      <c r="L772" s="48"/>
      <c r="O772" s="307">
        <v>11.96</v>
      </c>
      <c r="P772" s="306">
        <v>12.78</v>
      </c>
    </row>
    <row r="773" spans="1:16" x14ac:dyDescent="0.25">
      <c r="A773" s="51" t="s">
        <v>3926</v>
      </c>
      <c r="B773" s="50"/>
      <c r="C773" s="262" t="s">
        <v>5283</v>
      </c>
      <c r="D773" s="233">
        <v>8</v>
      </c>
      <c r="E773" s="40" t="s">
        <v>5317</v>
      </c>
      <c r="F773" s="42" t="s">
        <v>49</v>
      </c>
      <c r="G773" s="290" t="s">
        <v>5319</v>
      </c>
      <c r="H773" s="63">
        <v>10.88</v>
      </c>
      <c r="I773" s="61">
        <v>12.59</v>
      </c>
      <c r="J773" s="61">
        <v>1.73</v>
      </c>
      <c r="K773" s="291">
        <v>2.0099999999999998</v>
      </c>
      <c r="L773" s="38"/>
      <c r="M773" s="62">
        <v>13.02</v>
      </c>
      <c r="N773" s="62">
        <v>15.06</v>
      </c>
      <c r="O773" s="61">
        <v>2.08</v>
      </c>
      <c r="P773" s="291">
        <v>2.41</v>
      </c>
    </row>
    <row r="774" spans="1:16" x14ac:dyDescent="0.25">
      <c r="A774" s="51" t="s">
        <v>3927</v>
      </c>
      <c r="B774" s="50"/>
      <c r="C774" s="262" t="s">
        <v>5283</v>
      </c>
      <c r="D774" s="233">
        <v>11</v>
      </c>
      <c r="E774" s="40" t="s">
        <v>5320</v>
      </c>
      <c r="F774" s="42" t="s">
        <v>49</v>
      </c>
      <c r="G774" s="290" t="s">
        <v>5319</v>
      </c>
      <c r="H774" s="63">
        <v>16.11</v>
      </c>
      <c r="I774" s="61">
        <v>18.64</v>
      </c>
      <c r="J774" s="61">
        <v>2.57</v>
      </c>
      <c r="K774" s="291">
        <v>2.98</v>
      </c>
      <c r="L774" s="38"/>
      <c r="M774" s="62">
        <v>19.27</v>
      </c>
      <c r="N774" s="62">
        <v>22.3</v>
      </c>
      <c r="O774" s="61">
        <v>3.08</v>
      </c>
      <c r="P774" s="291">
        <v>3.57</v>
      </c>
    </row>
    <row r="775" spans="1:16" x14ac:dyDescent="0.25">
      <c r="A775" s="51" t="s">
        <v>3928</v>
      </c>
      <c r="B775" s="50"/>
      <c r="C775" s="263" t="s">
        <v>5288</v>
      </c>
      <c r="D775" s="252"/>
      <c r="E775" s="252"/>
      <c r="F775" s="252"/>
      <c r="G775" s="252"/>
      <c r="H775" s="299"/>
      <c r="I775" s="253"/>
      <c r="J775" s="304">
        <v>4.3099999999999996</v>
      </c>
      <c r="K775" s="303">
        <v>4.99</v>
      </c>
      <c r="L775" s="38"/>
      <c r="O775" s="304">
        <v>5.16</v>
      </c>
      <c r="P775" s="303">
        <v>5.98</v>
      </c>
    </row>
    <row r="776" spans="1:16" x14ac:dyDescent="0.25">
      <c r="A776" s="51" t="s">
        <v>3929</v>
      </c>
      <c r="B776" s="50"/>
      <c r="C776" s="262" t="s">
        <v>5283</v>
      </c>
      <c r="D776" s="43" t="s">
        <v>5430</v>
      </c>
      <c r="E776" s="40" t="s">
        <v>5431</v>
      </c>
      <c r="F776" s="42" t="s">
        <v>5350</v>
      </c>
      <c r="G776" s="290" t="s">
        <v>5589</v>
      </c>
      <c r="H776" s="63">
        <v>0.37</v>
      </c>
      <c r="I776" s="61">
        <v>0.37</v>
      </c>
      <c r="J776" s="61">
        <v>0.45</v>
      </c>
      <c r="K776" s="291">
        <v>0.45</v>
      </c>
      <c r="L776" s="38"/>
      <c r="M776" s="62">
        <v>0.45</v>
      </c>
      <c r="N776" s="62">
        <v>0.45</v>
      </c>
      <c r="O776" s="61">
        <v>0.54</v>
      </c>
      <c r="P776" s="291">
        <v>0.54</v>
      </c>
    </row>
    <row r="777" spans="1:16" x14ac:dyDescent="0.3">
      <c r="A777" s="51" t="s">
        <v>3930</v>
      </c>
      <c r="B777" s="50"/>
      <c r="C777" s="262" t="s">
        <v>5293</v>
      </c>
      <c r="D777" s="233">
        <v>770</v>
      </c>
      <c r="E777" s="40" t="s">
        <v>5590</v>
      </c>
      <c r="F777" s="42" t="s">
        <v>120</v>
      </c>
      <c r="G777" s="290" t="s">
        <v>5298</v>
      </c>
      <c r="H777" s="63">
        <v>5.23</v>
      </c>
      <c r="I777" s="61">
        <v>5.23</v>
      </c>
      <c r="J777" s="61">
        <v>5.23</v>
      </c>
      <c r="K777" s="291">
        <v>5.23</v>
      </c>
      <c r="L777" s="48"/>
      <c r="M777" s="62">
        <v>6.26</v>
      </c>
      <c r="N777" s="62">
        <v>6.26</v>
      </c>
      <c r="O777" s="61">
        <v>6.26</v>
      </c>
      <c r="P777" s="291">
        <v>6.26</v>
      </c>
    </row>
    <row r="778" spans="1:16" x14ac:dyDescent="0.25">
      <c r="A778" s="51" t="s">
        <v>3931</v>
      </c>
      <c r="B778" s="50"/>
      <c r="C778" s="263" t="s">
        <v>5289</v>
      </c>
      <c r="D778" s="252"/>
      <c r="E778" s="252"/>
      <c r="F778" s="252"/>
      <c r="G778" s="252"/>
      <c r="H778" s="299"/>
      <c r="I778" s="253"/>
      <c r="J778" s="304">
        <v>5.68</v>
      </c>
      <c r="K778" s="303">
        <v>5.68</v>
      </c>
      <c r="L778" s="38"/>
      <c r="O778" s="304">
        <v>6.8</v>
      </c>
      <c r="P778" s="303">
        <v>6.8</v>
      </c>
    </row>
    <row r="779" spans="1:16" x14ac:dyDescent="0.25">
      <c r="A779" s="51" t="s">
        <v>3932</v>
      </c>
      <c r="B779" s="38"/>
      <c r="C779" s="264"/>
      <c r="D779" s="38"/>
      <c r="E779" s="38"/>
      <c r="F779" s="38"/>
      <c r="G779" s="38"/>
      <c r="H779" s="258"/>
      <c r="I779" s="38"/>
      <c r="J779" s="258"/>
      <c r="K779" s="38"/>
      <c r="L779" s="38"/>
    </row>
    <row r="780" spans="1:16" x14ac:dyDescent="0.25">
      <c r="A780" s="51" t="s">
        <v>3933</v>
      </c>
      <c r="B780" s="256">
        <v>385</v>
      </c>
      <c r="C780" s="259" t="s">
        <v>5276</v>
      </c>
      <c r="D780" s="242" t="s">
        <v>93</v>
      </c>
      <c r="E780" s="243" t="s">
        <v>95</v>
      </c>
      <c r="F780" s="244" t="s">
        <v>5277</v>
      </c>
      <c r="G780" s="244" t="s">
        <v>5278</v>
      </c>
      <c r="H780" s="294" t="s">
        <v>5279</v>
      </c>
      <c r="I780" s="245"/>
      <c r="J780" s="294" t="s">
        <v>5280</v>
      </c>
      <c r="K780" s="246"/>
      <c r="L780" s="38"/>
      <c r="O780" s="58"/>
      <c r="P780" s="292"/>
    </row>
    <row r="781" spans="1:16" x14ac:dyDescent="0.25">
      <c r="A781" s="51" t="s">
        <v>3934</v>
      </c>
      <c r="B781" s="257"/>
      <c r="C781" s="260"/>
      <c r="D781" s="248"/>
      <c r="E781" s="249"/>
      <c r="F781" s="250"/>
      <c r="G781" s="250"/>
      <c r="H781" s="295" t="s">
        <v>5281</v>
      </c>
      <c r="I781" s="228" t="s">
        <v>5282</v>
      </c>
      <c r="J781" s="295" t="s">
        <v>5281</v>
      </c>
      <c r="K781" s="229" t="s">
        <v>5282</v>
      </c>
      <c r="L781" s="38"/>
      <c r="O781" s="55"/>
      <c r="P781" s="58"/>
    </row>
    <row r="782" spans="1:16" ht="24" x14ac:dyDescent="0.3">
      <c r="A782" s="51" t="s">
        <v>3935</v>
      </c>
      <c r="B782" s="251"/>
      <c r="C782" s="267" t="s">
        <v>274</v>
      </c>
      <c r="D782" s="53" t="s">
        <v>686</v>
      </c>
      <c r="E782" s="234" t="s">
        <v>5591</v>
      </c>
      <c r="F782" s="236" t="s">
        <v>120</v>
      </c>
      <c r="G782" s="235"/>
      <c r="H782" s="301"/>
      <c r="I782" s="235"/>
      <c r="J782" s="307">
        <v>178.1</v>
      </c>
      <c r="K782" s="306">
        <v>179.81</v>
      </c>
      <c r="L782" s="48"/>
      <c r="O782" s="307">
        <v>213.02</v>
      </c>
      <c r="P782" s="306">
        <v>215.06</v>
      </c>
    </row>
    <row r="783" spans="1:16" x14ac:dyDescent="0.25">
      <c r="A783" s="51" t="s">
        <v>3936</v>
      </c>
      <c r="B783" s="50"/>
      <c r="C783" s="262" t="s">
        <v>5283</v>
      </c>
      <c r="D783" s="233">
        <v>8</v>
      </c>
      <c r="E783" s="40" t="s">
        <v>5317</v>
      </c>
      <c r="F783" s="42" t="s">
        <v>49</v>
      </c>
      <c r="G783" s="290" t="s">
        <v>5298</v>
      </c>
      <c r="H783" s="63">
        <v>10.88</v>
      </c>
      <c r="I783" s="61">
        <v>12.59</v>
      </c>
      <c r="J783" s="61">
        <v>10.88</v>
      </c>
      <c r="K783" s="291">
        <v>12.59</v>
      </c>
      <c r="L783" s="38"/>
      <c r="M783" s="62">
        <v>13.02</v>
      </c>
      <c r="N783" s="62">
        <v>15.06</v>
      </c>
      <c r="O783" s="61">
        <v>13.02</v>
      </c>
      <c r="P783" s="291">
        <v>15.06</v>
      </c>
    </row>
    <row r="784" spans="1:16" x14ac:dyDescent="0.25">
      <c r="A784" s="51" t="s">
        <v>3937</v>
      </c>
      <c r="B784" s="50"/>
      <c r="C784" s="263" t="s">
        <v>5288</v>
      </c>
      <c r="D784" s="252"/>
      <c r="E784" s="252"/>
      <c r="F784" s="252"/>
      <c r="G784" s="252"/>
      <c r="H784" s="299"/>
      <c r="I784" s="253"/>
      <c r="J784" s="304">
        <v>10.88</v>
      </c>
      <c r="K784" s="303">
        <v>12.59</v>
      </c>
      <c r="L784" s="38"/>
      <c r="O784" s="304">
        <v>13.02</v>
      </c>
      <c r="P784" s="303">
        <v>15.06</v>
      </c>
    </row>
    <row r="785" spans="1:16" x14ac:dyDescent="0.25">
      <c r="A785" s="51" t="s">
        <v>3938</v>
      </c>
      <c r="B785" s="50"/>
      <c r="C785" s="262" t="s">
        <v>123</v>
      </c>
      <c r="D785" s="41">
        <v>72080</v>
      </c>
      <c r="E785" s="40" t="s">
        <v>2260</v>
      </c>
      <c r="F785" s="42" t="s">
        <v>142</v>
      </c>
      <c r="G785" s="290" t="s">
        <v>5298</v>
      </c>
      <c r="H785" s="63">
        <v>167.22</v>
      </c>
      <c r="I785" s="61">
        <v>167.22</v>
      </c>
      <c r="J785" s="61">
        <v>167.22</v>
      </c>
      <c r="K785" s="291">
        <v>167.22</v>
      </c>
      <c r="L785" s="38"/>
      <c r="M785" s="62">
        <v>200</v>
      </c>
      <c r="N785" s="62">
        <v>200</v>
      </c>
      <c r="O785" s="61">
        <v>200</v>
      </c>
      <c r="P785" s="291">
        <v>200</v>
      </c>
    </row>
    <row r="786" spans="1:16" x14ac:dyDescent="0.25">
      <c r="A786" s="51" t="s">
        <v>3939</v>
      </c>
      <c r="B786" s="50"/>
      <c r="C786" s="263" t="s">
        <v>5289</v>
      </c>
      <c r="D786" s="252"/>
      <c r="E786" s="252"/>
      <c r="F786" s="252"/>
      <c r="G786" s="252"/>
      <c r="H786" s="299"/>
      <c r="I786" s="253"/>
      <c r="J786" s="304">
        <v>167.22</v>
      </c>
      <c r="K786" s="303">
        <v>167.22</v>
      </c>
      <c r="L786" s="38"/>
      <c r="O786" s="304">
        <v>200</v>
      </c>
      <c r="P786" s="303">
        <v>200</v>
      </c>
    </row>
    <row r="787" spans="1:16" x14ac:dyDescent="0.25">
      <c r="A787" s="51" t="s">
        <v>3940</v>
      </c>
      <c r="B787" s="38"/>
      <c r="C787" s="264"/>
      <c r="D787" s="38"/>
      <c r="E787" s="38"/>
      <c r="F787" s="38"/>
      <c r="G787" s="38"/>
      <c r="H787" s="258"/>
      <c r="I787" s="38"/>
      <c r="J787" s="258"/>
      <c r="K787" s="38"/>
      <c r="L787" s="38"/>
    </row>
    <row r="788" spans="1:16" x14ac:dyDescent="0.25">
      <c r="A788" s="51" t="s">
        <v>3941</v>
      </c>
      <c r="B788" s="256">
        <v>400</v>
      </c>
      <c r="C788" s="259" t="s">
        <v>5276</v>
      </c>
      <c r="D788" s="242" t="s">
        <v>93</v>
      </c>
      <c r="E788" s="243" t="s">
        <v>95</v>
      </c>
      <c r="F788" s="244" t="s">
        <v>5277</v>
      </c>
      <c r="G788" s="244" t="s">
        <v>5278</v>
      </c>
      <c r="H788" s="294" t="s">
        <v>5279</v>
      </c>
      <c r="I788" s="245"/>
      <c r="J788" s="294" t="s">
        <v>5280</v>
      </c>
      <c r="K788" s="246"/>
      <c r="L788" s="38"/>
      <c r="O788" s="58"/>
      <c r="P788" s="292"/>
    </row>
    <row r="789" spans="1:16" x14ac:dyDescent="0.25">
      <c r="A789" s="51" t="s">
        <v>3942</v>
      </c>
      <c r="B789" s="257"/>
      <c r="C789" s="260"/>
      <c r="D789" s="248"/>
      <c r="E789" s="249"/>
      <c r="F789" s="250"/>
      <c r="G789" s="250"/>
      <c r="H789" s="295" t="s">
        <v>5281</v>
      </c>
      <c r="I789" s="228" t="s">
        <v>5282</v>
      </c>
      <c r="J789" s="295" t="s">
        <v>5281</v>
      </c>
      <c r="K789" s="229" t="s">
        <v>5282</v>
      </c>
      <c r="L789" s="38"/>
      <c r="O789" s="55"/>
      <c r="P789" s="58"/>
    </row>
    <row r="790" spans="1:16" x14ac:dyDescent="0.3">
      <c r="A790" s="51" t="s">
        <v>3943</v>
      </c>
      <c r="B790" s="251"/>
      <c r="C790" s="261" t="s">
        <v>274</v>
      </c>
      <c r="D790" s="39" t="s">
        <v>1995</v>
      </c>
      <c r="E790" s="234" t="s">
        <v>1996</v>
      </c>
      <c r="F790" s="231" t="s">
        <v>125</v>
      </c>
      <c r="G790" s="235"/>
      <c r="H790" s="301"/>
      <c r="I790" s="235"/>
      <c r="J790" s="307">
        <v>109.77</v>
      </c>
      <c r="K790" s="306">
        <v>113.71</v>
      </c>
      <c r="L790" s="48"/>
      <c r="O790" s="307">
        <v>131.29</v>
      </c>
      <c r="P790" s="306">
        <v>136.01</v>
      </c>
    </row>
    <row r="791" spans="1:16" x14ac:dyDescent="0.25">
      <c r="A791" s="51" t="s">
        <v>3944</v>
      </c>
      <c r="B791" s="50"/>
      <c r="C791" s="262" t="s">
        <v>5283</v>
      </c>
      <c r="D791" s="233">
        <v>5</v>
      </c>
      <c r="E791" s="40" t="s">
        <v>5284</v>
      </c>
      <c r="F791" s="42" t="s">
        <v>49</v>
      </c>
      <c r="G791" s="290" t="s">
        <v>5518</v>
      </c>
      <c r="H791" s="63">
        <v>9.64</v>
      </c>
      <c r="I791" s="61">
        <v>11.15</v>
      </c>
      <c r="J791" s="61">
        <v>7.7</v>
      </c>
      <c r="K791" s="291">
        <v>8.92</v>
      </c>
      <c r="L791" s="38"/>
      <c r="M791" s="62">
        <v>11.53</v>
      </c>
      <c r="N791" s="62">
        <v>13.34</v>
      </c>
      <c r="O791" s="61">
        <v>9.2200000000000006</v>
      </c>
      <c r="P791" s="291">
        <v>10.67</v>
      </c>
    </row>
    <row r="792" spans="1:16" x14ac:dyDescent="0.25">
      <c r="A792" s="51" t="s">
        <v>3945</v>
      </c>
      <c r="B792" s="50"/>
      <c r="C792" s="262" t="s">
        <v>5283</v>
      </c>
      <c r="D792" s="233">
        <v>25</v>
      </c>
      <c r="E792" s="40" t="s">
        <v>5433</v>
      </c>
      <c r="F792" s="42" t="s">
        <v>49</v>
      </c>
      <c r="G792" s="290" t="s">
        <v>5459</v>
      </c>
      <c r="H792" s="63">
        <v>16.11</v>
      </c>
      <c r="I792" s="61">
        <v>18.64</v>
      </c>
      <c r="J792" s="61">
        <v>4.83</v>
      </c>
      <c r="K792" s="291">
        <v>5.59</v>
      </c>
      <c r="L792" s="38"/>
      <c r="M792" s="62">
        <v>19.27</v>
      </c>
      <c r="N792" s="62">
        <v>22.3</v>
      </c>
      <c r="O792" s="61">
        <v>5.78</v>
      </c>
      <c r="P792" s="291">
        <v>6.69</v>
      </c>
    </row>
    <row r="793" spans="1:16" x14ac:dyDescent="0.25">
      <c r="A793" s="51" t="s">
        <v>3946</v>
      </c>
      <c r="B793" s="50"/>
      <c r="C793" s="262" t="s">
        <v>5283</v>
      </c>
      <c r="D793" s="233">
        <v>8</v>
      </c>
      <c r="E793" s="40" t="s">
        <v>5317</v>
      </c>
      <c r="F793" s="42" t="s">
        <v>49</v>
      </c>
      <c r="G793" s="290" t="s">
        <v>5592</v>
      </c>
      <c r="H793" s="63">
        <v>10.88</v>
      </c>
      <c r="I793" s="61">
        <v>12.59</v>
      </c>
      <c r="J793" s="61">
        <v>4.03</v>
      </c>
      <c r="K793" s="291">
        <v>4.6500000000000004</v>
      </c>
      <c r="L793" s="38"/>
      <c r="M793" s="62">
        <v>13.02</v>
      </c>
      <c r="N793" s="62">
        <v>15.06</v>
      </c>
      <c r="O793" s="61">
        <v>4.82</v>
      </c>
      <c r="P793" s="291">
        <v>5.57</v>
      </c>
    </row>
    <row r="794" spans="1:16" x14ac:dyDescent="0.25">
      <c r="A794" s="51" t="s">
        <v>3947</v>
      </c>
      <c r="B794" s="50"/>
      <c r="C794" s="262" t="s">
        <v>5283</v>
      </c>
      <c r="D794" s="233">
        <v>6</v>
      </c>
      <c r="E794" s="40" t="s">
        <v>5291</v>
      </c>
      <c r="F794" s="42" t="s">
        <v>49</v>
      </c>
      <c r="G794" s="290" t="s">
        <v>5505</v>
      </c>
      <c r="H794" s="63">
        <v>16.11</v>
      </c>
      <c r="I794" s="61">
        <v>18.64</v>
      </c>
      <c r="J794" s="61">
        <v>7.4</v>
      </c>
      <c r="K794" s="291">
        <v>8.57</v>
      </c>
      <c r="L794" s="38"/>
      <c r="M794" s="62">
        <v>19.27</v>
      </c>
      <c r="N794" s="62">
        <v>22.3</v>
      </c>
      <c r="O794" s="61">
        <v>8.86</v>
      </c>
      <c r="P794" s="291">
        <v>10.26</v>
      </c>
    </row>
    <row r="795" spans="1:16" x14ac:dyDescent="0.25">
      <c r="A795" s="51" t="s">
        <v>3948</v>
      </c>
      <c r="B795" s="50"/>
      <c r="C795" s="262" t="s">
        <v>5283</v>
      </c>
      <c r="D795" s="233">
        <v>10</v>
      </c>
      <c r="E795" s="40" t="s">
        <v>5330</v>
      </c>
      <c r="F795" s="42" t="s">
        <v>49</v>
      </c>
      <c r="G795" s="290" t="s">
        <v>5593</v>
      </c>
      <c r="H795" s="63">
        <v>16.11</v>
      </c>
      <c r="I795" s="61">
        <v>18.64</v>
      </c>
      <c r="J795" s="61">
        <v>1.1200000000000001</v>
      </c>
      <c r="K795" s="291">
        <v>1.3</v>
      </c>
      <c r="L795" s="38"/>
      <c r="M795" s="62">
        <v>19.27</v>
      </c>
      <c r="N795" s="62">
        <v>22.3</v>
      </c>
      <c r="O795" s="61">
        <v>1.35</v>
      </c>
      <c r="P795" s="291">
        <v>1.56</v>
      </c>
    </row>
    <row r="796" spans="1:16" x14ac:dyDescent="0.25">
      <c r="A796" s="51" t="s">
        <v>3949</v>
      </c>
      <c r="B796" s="50"/>
      <c r="C796" s="263" t="s">
        <v>5288</v>
      </c>
      <c r="D796" s="252"/>
      <c r="E796" s="252"/>
      <c r="F796" s="252"/>
      <c r="G796" s="252"/>
      <c r="H796" s="299"/>
      <c r="I796" s="253"/>
      <c r="J796" s="304">
        <v>25.1</v>
      </c>
      <c r="K796" s="303">
        <v>29.05</v>
      </c>
      <c r="L796" s="38"/>
      <c r="O796" s="304">
        <v>30.03</v>
      </c>
      <c r="P796" s="303">
        <v>34.75</v>
      </c>
    </row>
    <row r="797" spans="1:16" x14ac:dyDescent="0.25">
      <c r="A797" s="51" t="s">
        <v>3950</v>
      </c>
      <c r="B797" s="50"/>
      <c r="C797" s="262" t="s">
        <v>5283</v>
      </c>
      <c r="D797" s="41">
        <v>2804</v>
      </c>
      <c r="E797" s="40" t="s">
        <v>5527</v>
      </c>
      <c r="F797" s="42" t="s">
        <v>5300</v>
      </c>
      <c r="G797" s="290" t="s">
        <v>5594</v>
      </c>
      <c r="H797" s="63">
        <v>143.80000000000001</v>
      </c>
      <c r="I797" s="61">
        <v>143.80000000000001</v>
      </c>
      <c r="J797" s="61">
        <v>4.74</v>
      </c>
      <c r="K797" s="291">
        <v>4.74</v>
      </c>
      <c r="L797" s="38"/>
      <c r="M797" s="62">
        <v>171.99</v>
      </c>
      <c r="N797" s="62">
        <v>171.99</v>
      </c>
      <c r="O797" s="61">
        <v>5.68</v>
      </c>
      <c r="P797" s="291">
        <v>5.68</v>
      </c>
    </row>
    <row r="798" spans="1:16" x14ac:dyDescent="0.25">
      <c r="A798" s="51" t="s">
        <v>3951</v>
      </c>
      <c r="B798" s="50"/>
      <c r="C798" s="262" t="s">
        <v>5283</v>
      </c>
      <c r="D798" s="41">
        <v>1696</v>
      </c>
      <c r="E798" s="40" t="s">
        <v>5595</v>
      </c>
      <c r="F798" s="42" t="s">
        <v>5362</v>
      </c>
      <c r="G798" s="290" t="s">
        <v>5399</v>
      </c>
      <c r="H798" s="63">
        <v>31.27</v>
      </c>
      <c r="I798" s="61">
        <v>31.27</v>
      </c>
      <c r="J798" s="61">
        <v>12.5</v>
      </c>
      <c r="K798" s="291">
        <v>12.5</v>
      </c>
      <c r="L798" s="38"/>
      <c r="M798" s="62">
        <v>37.4</v>
      </c>
      <c r="N798" s="62">
        <v>37.4</v>
      </c>
      <c r="O798" s="61">
        <v>14.96</v>
      </c>
      <c r="P798" s="291">
        <v>14.96</v>
      </c>
    </row>
    <row r="799" spans="1:16" x14ac:dyDescent="0.25">
      <c r="A799" s="51" t="s">
        <v>3952</v>
      </c>
      <c r="B799" s="50"/>
      <c r="C799" s="262" t="s">
        <v>5283</v>
      </c>
      <c r="D799" s="41">
        <v>1215</v>
      </c>
      <c r="E799" s="40" t="s">
        <v>5304</v>
      </c>
      <c r="F799" s="42" t="s">
        <v>5296</v>
      </c>
      <c r="G799" s="290" t="s">
        <v>5596</v>
      </c>
      <c r="H799" s="63">
        <v>0.51</v>
      </c>
      <c r="I799" s="61">
        <v>0.51</v>
      </c>
      <c r="J799" s="61">
        <v>8.39</v>
      </c>
      <c r="K799" s="291">
        <v>8.39</v>
      </c>
      <c r="L799" s="38"/>
      <c r="M799" s="62">
        <v>0.62</v>
      </c>
      <c r="N799" s="62">
        <v>0.62</v>
      </c>
      <c r="O799" s="61">
        <v>10.039999999999999</v>
      </c>
      <c r="P799" s="291">
        <v>10.039999999999999</v>
      </c>
    </row>
    <row r="800" spans="1:16" x14ac:dyDescent="0.25">
      <c r="A800" s="51" t="s">
        <v>3953</v>
      </c>
      <c r="B800" s="50"/>
      <c r="C800" s="262" t="s">
        <v>5283</v>
      </c>
      <c r="D800" s="41">
        <v>2448</v>
      </c>
      <c r="E800" s="40" t="s">
        <v>5336</v>
      </c>
      <c r="F800" s="42" t="s">
        <v>5296</v>
      </c>
      <c r="G800" s="290" t="s">
        <v>5597</v>
      </c>
      <c r="H800" s="63">
        <v>9.27</v>
      </c>
      <c r="I800" s="61">
        <v>9.27</v>
      </c>
      <c r="J800" s="61">
        <v>48.86</v>
      </c>
      <c r="K800" s="291">
        <v>48.86</v>
      </c>
      <c r="L800" s="38"/>
      <c r="M800" s="62">
        <v>11.09</v>
      </c>
      <c r="N800" s="62">
        <v>11.09</v>
      </c>
      <c r="O800" s="61">
        <v>58.44</v>
      </c>
      <c r="P800" s="291">
        <v>58.44</v>
      </c>
    </row>
    <row r="801" spans="1:16" x14ac:dyDescent="0.25">
      <c r="A801" s="51" t="s">
        <v>3954</v>
      </c>
      <c r="B801" s="50"/>
      <c r="C801" s="262" t="s">
        <v>5283</v>
      </c>
      <c r="D801" s="233">
        <v>102</v>
      </c>
      <c r="E801" s="40" t="s">
        <v>5295</v>
      </c>
      <c r="F801" s="42" t="s">
        <v>5296</v>
      </c>
      <c r="G801" s="290" t="s">
        <v>5322</v>
      </c>
      <c r="H801" s="63">
        <v>20.49</v>
      </c>
      <c r="I801" s="61">
        <v>20.49</v>
      </c>
      <c r="J801" s="61">
        <v>1.84</v>
      </c>
      <c r="K801" s="291">
        <v>1.84</v>
      </c>
      <c r="L801" s="38"/>
      <c r="M801" s="62">
        <v>24.51</v>
      </c>
      <c r="N801" s="62">
        <v>24.51</v>
      </c>
      <c r="O801" s="61">
        <v>2.21</v>
      </c>
      <c r="P801" s="291">
        <v>2.21</v>
      </c>
    </row>
    <row r="802" spans="1:16" x14ac:dyDescent="0.25">
      <c r="A802" s="51" t="s">
        <v>3955</v>
      </c>
      <c r="B802" s="50"/>
      <c r="C802" s="262" t="s">
        <v>5283</v>
      </c>
      <c r="D802" s="41">
        <v>2386</v>
      </c>
      <c r="E802" s="40" t="s">
        <v>5342</v>
      </c>
      <c r="F802" s="42" t="s">
        <v>5300</v>
      </c>
      <c r="G802" s="290" t="s">
        <v>5598</v>
      </c>
      <c r="H802" s="63">
        <v>123.22</v>
      </c>
      <c r="I802" s="61">
        <v>123.22</v>
      </c>
      <c r="J802" s="61">
        <v>4.93</v>
      </c>
      <c r="K802" s="291">
        <v>4.93</v>
      </c>
      <c r="L802" s="38"/>
      <c r="M802" s="62">
        <v>147.38</v>
      </c>
      <c r="N802" s="62">
        <v>147.38</v>
      </c>
      <c r="O802" s="61">
        <v>5.9</v>
      </c>
      <c r="P802" s="291">
        <v>5.9</v>
      </c>
    </row>
    <row r="803" spans="1:16" x14ac:dyDescent="0.25">
      <c r="A803" s="51" t="s">
        <v>3956</v>
      </c>
      <c r="B803" s="50"/>
      <c r="C803" s="262" t="s">
        <v>5283</v>
      </c>
      <c r="D803" s="41">
        <v>2023</v>
      </c>
      <c r="E803" s="40" t="s">
        <v>5349</v>
      </c>
      <c r="F803" s="42" t="s">
        <v>5350</v>
      </c>
      <c r="G803" s="290" t="s">
        <v>5599</v>
      </c>
      <c r="H803" s="63">
        <v>12.24</v>
      </c>
      <c r="I803" s="61">
        <v>12.24</v>
      </c>
      <c r="J803" s="61">
        <v>3.1</v>
      </c>
      <c r="K803" s="291">
        <v>3.1</v>
      </c>
      <c r="L803" s="38"/>
      <c r="M803" s="62">
        <v>14.64</v>
      </c>
      <c r="N803" s="62">
        <v>14.64</v>
      </c>
      <c r="O803" s="61">
        <v>3.71</v>
      </c>
      <c r="P803" s="291">
        <v>3.71</v>
      </c>
    </row>
    <row r="804" spans="1:16" x14ac:dyDescent="0.25">
      <c r="A804" s="51" t="s">
        <v>3957</v>
      </c>
      <c r="B804" s="50"/>
      <c r="C804" s="262" t="s">
        <v>5283</v>
      </c>
      <c r="D804" s="41">
        <v>1861</v>
      </c>
      <c r="E804" s="40" t="s">
        <v>5352</v>
      </c>
      <c r="F804" s="42" t="s">
        <v>5296</v>
      </c>
      <c r="G804" s="290" t="s">
        <v>5600</v>
      </c>
      <c r="H804" s="63">
        <v>21.27</v>
      </c>
      <c r="I804" s="61">
        <v>21.27</v>
      </c>
      <c r="J804" s="61">
        <v>0.26</v>
      </c>
      <c r="K804" s="291">
        <v>0.26</v>
      </c>
      <c r="L804" s="38"/>
      <c r="M804" s="62">
        <v>25.44</v>
      </c>
      <c r="N804" s="62">
        <v>25.44</v>
      </c>
      <c r="O804" s="61">
        <v>0.32</v>
      </c>
      <c r="P804" s="291">
        <v>0.32</v>
      </c>
    </row>
    <row r="805" spans="1:16" x14ac:dyDescent="0.25">
      <c r="A805" s="51" t="s">
        <v>3958</v>
      </c>
      <c r="B805" s="50"/>
      <c r="C805" s="263" t="s">
        <v>5289</v>
      </c>
      <c r="D805" s="252"/>
      <c r="E805" s="252"/>
      <c r="F805" s="252"/>
      <c r="G805" s="252"/>
      <c r="H805" s="299"/>
      <c r="I805" s="253"/>
      <c r="J805" s="304">
        <v>84.66</v>
      </c>
      <c r="K805" s="303">
        <v>84.66</v>
      </c>
      <c r="L805" s="38"/>
      <c r="O805" s="304">
        <v>101.26</v>
      </c>
      <c r="P805" s="303">
        <v>101.26</v>
      </c>
    </row>
    <row r="806" spans="1:16" x14ac:dyDescent="0.25">
      <c r="A806" s="51" t="s">
        <v>3959</v>
      </c>
      <c r="B806" s="38"/>
      <c r="C806" s="264"/>
      <c r="D806" s="38"/>
      <c r="E806" s="38"/>
      <c r="F806" s="38"/>
      <c r="G806" s="38"/>
      <c r="H806" s="258"/>
      <c r="I806" s="38"/>
      <c r="J806" s="258"/>
      <c r="K806" s="38"/>
      <c r="L806" s="38"/>
    </row>
    <row r="807" spans="1:16" x14ac:dyDescent="0.25">
      <c r="A807" s="51" t="s">
        <v>3960</v>
      </c>
      <c r="B807" s="256">
        <v>411</v>
      </c>
      <c r="C807" s="259" t="s">
        <v>5276</v>
      </c>
      <c r="D807" s="242" t="s">
        <v>93</v>
      </c>
      <c r="E807" s="243" t="s">
        <v>95</v>
      </c>
      <c r="F807" s="244" t="s">
        <v>5277</v>
      </c>
      <c r="G807" s="244" t="s">
        <v>5278</v>
      </c>
      <c r="H807" s="294" t="s">
        <v>5279</v>
      </c>
      <c r="I807" s="245"/>
      <c r="J807" s="294" t="s">
        <v>5280</v>
      </c>
      <c r="K807" s="246"/>
      <c r="L807" s="38"/>
      <c r="O807" s="58"/>
      <c r="P807" s="292"/>
    </row>
    <row r="808" spans="1:16" x14ac:dyDescent="0.25">
      <c r="A808" s="51" t="s">
        <v>3961</v>
      </c>
      <c r="B808" s="257"/>
      <c r="C808" s="260"/>
      <c r="D808" s="248"/>
      <c r="E808" s="249"/>
      <c r="F808" s="250"/>
      <c r="G808" s="250"/>
      <c r="H808" s="295" t="s">
        <v>5281</v>
      </c>
      <c r="I808" s="228" t="s">
        <v>5282</v>
      </c>
      <c r="J808" s="295" t="s">
        <v>5281</v>
      </c>
      <c r="K808" s="229" t="s">
        <v>5282</v>
      </c>
      <c r="L808" s="38"/>
      <c r="O808" s="55"/>
      <c r="P808" s="58"/>
    </row>
    <row r="809" spans="1:16" ht="24" x14ac:dyDescent="0.3">
      <c r="A809" s="51" t="s">
        <v>3962</v>
      </c>
      <c r="B809" s="240"/>
      <c r="C809" s="261" t="s">
        <v>274</v>
      </c>
      <c r="D809" s="39" t="s">
        <v>1694</v>
      </c>
      <c r="E809" s="230" t="s">
        <v>5795</v>
      </c>
      <c r="F809" s="231" t="s">
        <v>120</v>
      </c>
      <c r="G809" s="235"/>
      <c r="H809" s="301"/>
      <c r="I809" s="235"/>
      <c r="J809" s="307">
        <v>32.08</v>
      </c>
      <c r="K809" s="306">
        <v>32.22</v>
      </c>
      <c r="L809" s="48"/>
      <c r="O809" s="307">
        <v>38.380000000000003</v>
      </c>
      <c r="P809" s="306">
        <v>38.54</v>
      </c>
    </row>
    <row r="810" spans="1:16" x14ac:dyDescent="0.25">
      <c r="A810" s="51" t="s">
        <v>3964</v>
      </c>
      <c r="B810" s="38"/>
      <c r="C810" s="262" t="s">
        <v>5283</v>
      </c>
      <c r="D810" s="233">
        <v>5</v>
      </c>
      <c r="E810" s="40" t="s">
        <v>5284</v>
      </c>
      <c r="F810" s="42" t="s">
        <v>49</v>
      </c>
      <c r="G810" s="290" t="s">
        <v>5322</v>
      </c>
      <c r="H810" s="63">
        <v>9.64</v>
      </c>
      <c r="I810" s="61">
        <v>11.15</v>
      </c>
      <c r="J810" s="61">
        <v>0.86</v>
      </c>
      <c r="K810" s="291">
        <v>1</v>
      </c>
      <c r="L810" s="38"/>
      <c r="M810" s="62">
        <v>11.53</v>
      </c>
      <c r="N810" s="62">
        <v>13.34</v>
      </c>
      <c r="O810" s="61">
        <v>1.04</v>
      </c>
      <c r="P810" s="291">
        <v>1.2</v>
      </c>
    </row>
    <row r="811" spans="1:16" x14ac:dyDescent="0.25">
      <c r="A811" s="51" t="s">
        <v>3965</v>
      </c>
      <c r="B811" s="38"/>
      <c r="C811" s="263" t="s">
        <v>5288</v>
      </c>
      <c r="D811" s="252"/>
      <c r="E811" s="252"/>
      <c r="F811" s="252"/>
      <c r="G811" s="252"/>
      <c r="H811" s="299"/>
      <c r="I811" s="253"/>
      <c r="J811" s="304">
        <v>0.86</v>
      </c>
      <c r="K811" s="303">
        <v>1</v>
      </c>
      <c r="L811" s="38"/>
      <c r="O811" s="304">
        <v>1.04</v>
      </c>
      <c r="P811" s="303">
        <v>1.2</v>
      </c>
    </row>
    <row r="812" spans="1:16" x14ac:dyDescent="0.25">
      <c r="A812" s="51" t="s">
        <v>3966</v>
      </c>
      <c r="B812" s="38"/>
      <c r="C812" s="262" t="s">
        <v>5283</v>
      </c>
      <c r="D812" s="41">
        <v>3070</v>
      </c>
      <c r="E812" s="40" t="s">
        <v>287</v>
      </c>
      <c r="F812" s="42" t="s">
        <v>5315</v>
      </c>
      <c r="G812" s="290" t="s">
        <v>5287</v>
      </c>
      <c r="H812" s="63">
        <v>0.15</v>
      </c>
      <c r="I812" s="61">
        <v>0.15</v>
      </c>
      <c r="J812" s="61">
        <v>0.3</v>
      </c>
      <c r="K812" s="291">
        <v>0.3</v>
      </c>
      <c r="L812" s="38"/>
      <c r="M812" s="62">
        <v>0.18</v>
      </c>
      <c r="N812" s="62">
        <v>0.18</v>
      </c>
      <c r="O812" s="61">
        <v>0.36</v>
      </c>
      <c r="P812" s="291">
        <v>0.36</v>
      </c>
    </row>
    <row r="813" spans="1:16" x14ac:dyDescent="0.25">
      <c r="A813" s="51" t="s">
        <v>3967</v>
      </c>
      <c r="B813" s="38"/>
      <c r="C813" s="262" t="s">
        <v>5283</v>
      </c>
      <c r="D813" s="41">
        <v>3393</v>
      </c>
      <c r="E813" s="40" t="s">
        <v>351</v>
      </c>
      <c r="F813" s="42" t="s">
        <v>5315</v>
      </c>
      <c r="G813" s="290" t="s">
        <v>5287</v>
      </c>
      <c r="H813" s="63">
        <v>0.1</v>
      </c>
      <c r="I813" s="61">
        <v>0.1</v>
      </c>
      <c r="J813" s="61">
        <v>0.2</v>
      </c>
      <c r="K813" s="291">
        <v>0.2</v>
      </c>
      <c r="L813" s="38"/>
      <c r="M813" s="62">
        <v>0.12</v>
      </c>
      <c r="N813" s="62">
        <v>0.12</v>
      </c>
      <c r="O813" s="61">
        <v>0.24</v>
      </c>
      <c r="P813" s="291">
        <v>0.24</v>
      </c>
    </row>
    <row r="814" spans="1:16" ht="48" x14ac:dyDescent="0.3">
      <c r="A814" s="51" t="s">
        <v>3968</v>
      </c>
      <c r="B814" s="48"/>
      <c r="C814" s="265" t="s">
        <v>5293</v>
      </c>
      <c r="D814" s="44">
        <v>37559</v>
      </c>
      <c r="E814" s="54" t="s">
        <v>5796</v>
      </c>
      <c r="F814" s="45" t="s">
        <v>120</v>
      </c>
      <c r="G814" s="290" t="s">
        <v>5298</v>
      </c>
      <c r="H814" s="63">
        <v>30.71</v>
      </c>
      <c r="I814" s="61">
        <v>30.71</v>
      </c>
      <c r="J814" s="61">
        <v>30.71</v>
      </c>
      <c r="K814" s="291">
        <v>30.71</v>
      </c>
      <c r="L814" s="48"/>
      <c r="M814" s="62">
        <v>36.74</v>
      </c>
      <c r="N814" s="62">
        <v>36.74</v>
      </c>
      <c r="O814" s="61">
        <v>36.74</v>
      </c>
      <c r="P814" s="291">
        <v>36.74</v>
      </c>
    </row>
    <row r="815" spans="1:16" x14ac:dyDescent="0.25">
      <c r="A815" s="51" t="s">
        <v>3969</v>
      </c>
      <c r="B815" s="38"/>
      <c r="C815" s="263" t="s">
        <v>5289</v>
      </c>
      <c r="D815" s="252"/>
      <c r="E815" s="252"/>
      <c r="F815" s="252"/>
      <c r="G815" s="252"/>
      <c r="H815" s="299"/>
      <c r="I815" s="253"/>
      <c r="J815" s="304">
        <v>31.21</v>
      </c>
      <c r="K815" s="303">
        <v>31.21</v>
      </c>
      <c r="L815" s="38"/>
      <c r="O815" s="304">
        <v>37.340000000000003</v>
      </c>
      <c r="P815" s="303">
        <v>37.340000000000003</v>
      </c>
    </row>
    <row r="816" spans="1:16" x14ac:dyDescent="0.25">
      <c r="A816" s="51" t="s">
        <v>3970</v>
      </c>
      <c r="B816" s="38"/>
      <c r="C816" s="264"/>
      <c r="D816" s="38"/>
      <c r="E816" s="38"/>
      <c r="F816" s="38"/>
      <c r="G816" s="38"/>
      <c r="H816" s="258"/>
      <c r="I816" s="38"/>
      <c r="J816" s="258"/>
      <c r="K816" s="38"/>
      <c r="L816" s="38"/>
    </row>
    <row r="817" spans="1:16" x14ac:dyDescent="0.25">
      <c r="A817" s="51" t="s">
        <v>3971</v>
      </c>
      <c r="B817" s="256">
        <v>412</v>
      </c>
      <c r="C817" s="259" t="s">
        <v>5276</v>
      </c>
      <c r="D817" s="242" t="s">
        <v>93</v>
      </c>
      <c r="E817" s="243" t="s">
        <v>95</v>
      </c>
      <c r="F817" s="244" t="s">
        <v>5277</v>
      </c>
      <c r="G817" s="244" t="s">
        <v>5278</v>
      </c>
      <c r="H817" s="294" t="s">
        <v>5279</v>
      </c>
      <c r="I817" s="245"/>
      <c r="J817" s="294" t="s">
        <v>5280</v>
      </c>
      <c r="K817" s="246"/>
      <c r="L817" s="38"/>
      <c r="O817" s="58"/>
      <c r="P817" s="292"/>
    </row>
    <row r="818" spans="1:16" x14ac:dyDescent="0.25">
      <c r="A818" s="51" t="s">
        <v>3972</v>
      </c>
      <c r="B818" s="257"/>
      <c r="C818" s="260"/>
      <c r="D818" s="248"/>
      <c r="E818" s="249"/>
      <c r="F818" s="250"/>
      <c r="G818" s="250"/>
      <c r="H818" s="295" t="s">
        <v>5281</v>
      </c>
      <c r="I818" s="228" t="s">
        <v>5282</v>
      </c>
      <c r="J818" s="295" t="s">
        <v>5281</v>
      </c>
      <c r="K818" s="229" t="s">
        <v>5282</v>
      </c>
      <c r="L818" s="38"/>
      <c r="O818" s="55"/>
      <c r="P818" s="58"/>
    </row>
    <row r="819" spans="1:16" ht="24" x14ac:dyDescent="0.3">
      <c r="A819" s="51" t="s">
        <v>3973</v>
      </c>
      <c r="B819" s="251"/>
      <c r="C819" s="261" t="s">
        <v>274</v>
      </c>
      <c r="D819" s="39" t="s">
        <v>1696</v>
      </c>
      <c r="E819" s="230" t="s">
        <v>5797</v>
      </c>
      <c r="F819" s="231" t="s">
        <v>120</v>
      </c>
      <c r="G819" s="235"/>
      <c r="H819" s="301"/>
      <c r="I819" s="235"/>
      <c r="J819" s="307">
        <v>32.08</v>
      </c>
      <c r="K819" s="306">
        <v>32.22</v>
      </c>
      <c r="L819" s="48"/>
      <c r="O819" s="307">
        <v>38.380000000000003</v>
      </c>
      <c r="P819" s="306">
        <v>38.54</v>
      </c>
    </row>
    <row r="820" spans="1:16" x14ac:dyDescent="0.25">
      <c r="A820" s="51" t="s">
        <v>3974</v>
      </c>
      <c r="B820" s="50"/>
      <c r="C820" s="262" t="s">
        <v>5283</v>
      </c>
      <c r="D820" s="233">
        <v>5</v>
      </c>
      <c r="E820" s="40" t="s">
        <v>5284</v>
      </c>
      <c r="F820" s="42" t="s">
        <v>49</v>
      </c>
      <c r="G820" s="290" t="s">
        <v>5322</v>
      </c>
      <c r="H820" s="63">
        <v>9.64</v>
      </c>
      <c r="I820" s="61">
        <v>11.15</v>
      </c>
      <c r="J820" s="61">
        <v>0.86</v>
      </c>
      <c r="K820" s="291">
        <v>1</v>
      </c>
      <c r="L820" s="38"/>
      <c r="M820" s="62">
        <v>11.53</v>
      </c>
      <c r="N820" s="62">
        <v>13.34</v>
      </c>
      <c r="O820" s="61">
        <v>1.04</v>
      </c>
      <c r="P820" s="291">
        <v>1.2</v>
      </c>
    </row>
    <row r="821" spans="1:16" x14ac:dyDescent="0.25">
      <c r="A821" s="51" t="s">
        <v>3975</v>
      </c>
      <c r="B821" s="50"/>
      <c r="C821" s="263" t="s">
        <v>5288</v>
      </c>
      <c r="D821" s="252"/>
      <c r="E821" s="252"/>
      <c r="F821" s="252"/>
      <c r="G821" s="252"/>
      <c r="H821" s="299"/>
      <c r="I821" s="253"/>
      <c r="J821" s="304">
        <v>0.86</v>
      </c>
      <c r="K821" s="303">
        <v>1</v>
      </c>
      <c r="L821" s="38"/>
      <c r="O821" s="304">
        <v>1.04</v>
      </c>
      <c r="P821" s="303">
        <v>1.2</v>
      </c>
    </row>
    <row r="822" spans="1:16" x14ac:dyDescent="0.25">
      <c r="A822" s="51" t="s">
        <v>3976</v>
      </c>
      <c r="B822" s="50"/>
      <c r="C822" s="262" t="s">
        <v>5283</v>
      </c>
      <c r="D822" s="41">
        <v>3070</v>
      </c>
      <c r="E822" s="40" t="s">
        <v>287</v>
      </c>
      <c r="F822" s="42" t="s">
        <v>5315</v>
      </c>
      <c r="G822" s="290" t="s">
        <v>5287</v>
      </c>
      <c r="H822" s="63">
        <v>0.15</v>
      </c>
      <c r="I822" s="61">
        <v>0.15</v>
      </c>
      <c r="J822" s="61">
        <v>0.3</v>
      </c>
      <c r="K822" s="291">
        <v>0.3</v>
      </c>
      <c r="L822" s="38"/>
      <c r="M822" s="62">
        <v>0.18</v>
      </c>
      <c r="N822" s="62">
        <v>0.18</v>
      </c>
      <c r="O822" s="61">
        <v>0.36</v>
      </c>
      <c r="P822" s="291">
        <v>0.36</v>
      </c>
    </row>
    <row r="823" spans="1:16" x14ac:dyDescent="0.25">
      <c r="A823" s="51" t="s">
        <v>3977</v>
      </c>
      <c r="B823" s="50"/>
      <c r="C823" s="262" t="s">
        <v>5283</v>
      </c>
      <c r="D823" s="41">
        <v>3393</v>
      </c>
      <c r="E823" s="40" t="s">
        <v>351</v>
      </c>
      <c r="F823" s="42" t="s">
        <v>5315</v>
      </c>
      <c r="G823" s="290" t="s">
        <v>5287</v>
      </c>
      <c r="H823" s="63">
        <v>0.1</v>
      </c>
      <c r="I823" s="61">
        <v>0.1</v>
      </c>
      <c r="J823" s="61">
        <v>0.2</v>
      </c>
      <c r="K823" s="291">
        <v>0.2</v>
      </c>
      <c r="L823" s="38"/>
      <c r="M823" s="62">
        <v>0.12</v>
      </c>
      <c r="N823" s="62">
        <v>0.12</v>
      </c>
      <c r="O823" s="61">
        <v>0.24</v>
      </c>
      <c r="P823" s="291">
        <v>0.24</v>
      </c>
    </row>
    <row r="824" spans="1:16" ht="48" x14ac:dyDescent="0.3">
      <c r="A824" s="51" t="s">
        <v>3978</v>
      </c>
      <c r="B824" s="50"/>
      <c r="C824" s="265" t="s">
        <v>5293</v>
      </c>
      <c r="D824" s="44">
        <v>37559</v>
      </c>
      <c r="E824" s="54" t="s">
        <v>5796</v>
      </c>
      <c r="F824" s="45" t="s">
        <v>120</v>
      </c>
      <c r="G824" s="290" t="s">
        <v>5298</v>
      </c>
      <c r="H824" s="63">
        <v>30.71</v>
      </c>
      <c r="I824" s="61">
        <v>30.71</v>
      </c>
      <c r="J824" s="61">
        <v>30.71</v>
      </c>
      <c r="K824" s="291">
        <v>30.71</v>
      </c>
      <c r="L824" s="48"/>
      <c r="M824" s="62">
        <v>36.74</v>
      </c>
      <c r="N824" s="62">
        <v>36.74</v>
      </c>
      <c r="O824" s="61">
        <v>36.74</v>
      </c>
      <c r="P824" s="291">
        <v>36.74</v>
      </c>
    </row>
    <row r="825" spans="1:16" x14ac:dyDescent="0.25">
      <c r="A825" s="51" t="s">
        <v>3979</v>
      </c>
      <c r="B825" s="50"/>
      <c r="C825" s="263" t="s">
        <v>5289</v>
      </c>
      <c r="D825" s="252"/>
      <c r="E825" s="252"/>
      <c r="F825" s="252"/>
      <c r="G825" s="252"/>
      <c r="H825" s="299"/>
      <c r="I825" s="253"/>
      <c r="J825" s="304">
        <v>31.21</v>
      </c>
      <c r="K825" s="303">
        <v>31.21</v>
      </c>
      <c r="L825" s="38"/>
      <c r="O825" s="304">
        <v>37.340000000000003</v>
      </c>
      <c r="P825" s="303">
        <v>37.340000000000003</v>
      </c>
    </row>
    <row r="826" spans="1:16" x14ac:dyDescent="0.25">
      <c r="A826" s="51" t="s">
        <v>3980</v>
      </c>
      <c r="B826" s="38"/>
      <c r="C826" s="264"/>
      <c r="D826" s="38"/>
      <c r="E826" s="38"/>
      <c r="F826" s="38"/>
      <c r="G826" s="38"/>
      <c r="H826" s="258"/>
      <c r="I826" s="38"/>
      <c r="J826" s="258"/>
      <c r="K826" s="38"/>
      <c r="L826" s="38"/>
    </row>
    <row r="827" spans="1:16" x14ac:dyDescent="0.25">
      <c r="A827" s="51" t="s">
        <v>3981</v>
      </c>
      <c r="B827" s="256">
        <v>415</v>
      </c>
      <c r="C827" s="259" t="s">
        <v>5276</v>
      </c>
      <c r="D827" s="242" t="s">
        <v>93</v>
      </c>
      <c r="E827" s="243" t="s">
        <v>95</v>
      </c>
      <c r="F827" s="244" t="s">
        <v>5277</v>
      </c>
      <c r="G827" s="244" t="s">
        <v>5278</v>
      </c>
      <c r="H827" s="294" t="s">
        <v>5279</v>
      </c>
      <c r="I827" s="245"/>
      <c r="J827" s="294" t="s">
        <v>5280</v>
      </c>
      <c r="K827" s="246"/>
      <c r="L827" s="38"/>
      <c r="O827" s="58"/>
      <c r="P827" s="292"/>
    </row>
    <row r="828" spans="1:16" x14ac:dyDescent="0.25">
      <c r="A828" s="51" t="s">
        <v>3982</v>
      </c>
      <c r="B828" s="257"/>
      <c r="C828" s="260"/>
      <c r="D828" s="248"/>
      <c r="E828" s="249"/>
      <c r="F828" s="250"/>
      <c r="G828" s="250"/>
      <c r="H828" s="295" t="s">
        <v>5281</v>
      </c>
      <c r="I828" s="228" t="s">
        <v>5282</v>
      </c>
      <c r="J828" s="295" t="s">
        <v>5281</v>
      </c>
      <c r="K828" s="229" t="s">
        <v>5282</v>
      </c>
      <c r="L828" s="38"/>
      <c r="O828" s="55"/>
      <c r="P828" s="58"/>
    </row>
    <row r="829" spans="1:16" x14ac:dyDescent="0.3">
      <c r="A829" s="51" t="s">
        <v>3983</v>
      </c>
      <c r="B829" s="251"/>
      <c r="C829" s="261" t="s">
        <v>274</v>
      </c>
      <c r="D829" s="39" t="s">
        <v>2797</v>
      </c>
      <c r="E829" s="234" t="s">
        <v>2798</v>
      </c>
      <c r="F829" s="231" t="s">
        <v>125</v>
      </c>
      <c r="G829" s="235"/>
      <c r="H829" s="301"/>
      <c r="I829" s="235"/>
      <c r="J829" s="307">
        <v>343.08</v>
      </c>
      <c r="K829" s="306">
        <v>346.2</v>
      </c>
      <c r="L829" s="48"/>
      <c r="O829" s="307">
        <v>410.34</v>
      </c>
      <c r="P829" s="306">
        <v>414.07</v>
      </c>
    </row>
    <row r="830" spans="1:16" x14ac:dyDescent="0.25">
      <c r="A830" s="51" t="s">
        <v>3984</v>
      </c>
      <c r="B830" s="50"/>
      <c r="C830" s="262" t="s">
        <v>5283</v>
      </c>
      <c r="D830" s="233">
        <v>28</v>
      </c>
      <c r="E830" s="40" t="s">
        <v>5601</v>
      </c>
      <c r="F830" s="42" t="s">
        <v>49</v>
      </c>
      <c r="G830" s="290" t="s">
        <v>5602</v>
      </c>
      <c r="H830" s="63">
        <v>16.11</v>
      </c>
      <c r="I830" s="61">
        <v>18.64</v>
      </c>
      <c r="J830" s="61">
        <v>10.77</v>
      </c>
      <c r="K830" s="291">
        <v>12.47</v>
      </c>
      <c r="L830" s="38"/>
      <c r="M830" s="62">
        <v>19.27</v>
      </c>
      <c r="N830" s="62">
        <v>22.3</v>
      </c>
      <c r="O830" s="61">
        <v>12.89</v>
      </c>
      <c r="P830" s="291">
        <v>14.92</v>
      </c>
    </row>
    <row r="831" spans="1:16" x14ac:dyDescent="0.25">
      <c r="A831" s="51" t="s">
        <v>3985</v>
      </c>
      <c r="B831" s="50"/>
      <c r="C831" s="262" t="s">
        <v>5283</v>
      </c>
      <c r="D831" s="233">
        <v>5</v>
      </c>
      <c r="E831" s="40" t="s">
        <v>5284</v>
      </c>
      <c r="F831" s="42" t="s">
        <v>49</v>
      </c>
      <c r="G831" s="290" t="s">
        <v>5603</v>
      </c>
      <c r="H831" s="63">
        <v>9.64</v>
      </c>
      <c r="I831" s="61">
        <v>11.15</v>
      </c>
      <c r="J831" s="61">
        <v>9.0399999999999991</v>
      </c>
      <c r="K831" s="291">
        <v>10.46</v>
      </c>
      <c r="L831" s="38"/>
      <c r="M831" s="62">
        <v>11.53</v>
      </c>
      <c r="N831" s="62">
        <v>13.34</v>
      </c>
      <c r="O831" s="61">
        <v>10.82</v>
      </c>
      <c r="P831" s="291">
        <v>12.52</v>
      </c>
    </row>
    <row r="832" spans="1:16" x14ac:dyDescent="0.25">
      <c r="A832" s="51" t="s">
        <v>3986</v>
      </c>
      <c r="B832" s="50"/>
      <c r="C832" s="263" t="s">
        <v>5288</v>
      </c>
      <c r="D832" s="252"/>
      <c r="E832" s="252"/>
      <c r="F832" s="252"/>
      <c r="G832" s="252"/>
      <c r="H832" s="299"/>
      <c r="I832" s="253"/>
      <c r="J832" s="304">
        <v>19.82</v>
      </c>
      <c r="K832" s="303">
        <v>22.94</v>
      </c>
      <c r="L832" s="38"/>
      <c r="O832" s="304">
        <v>23.71</v>
      </c>
      <c r="P832" s="303">
        <v>27.44</v>
      </c>
    </row>
    <row r="833" spans="1:16" x14ac:dyDescent="0.25">
      <c r="A833" s="51" t="s">
        <v>3987</v>
      </c>
      <c r="B833" s="50"/>
      <c r="C833" s="262" t="s">
        <v>5283</v>
      </c>
      <c r="D833" s="41">
        <v>1421</v>
      </c>
      <c r="E833" s="40" t="s">
        <v>5604</v>
      </c>
      <c r="F833" s="42" t="s">
        <v>5362</v>
      </c>
      <c r="G833" s="290" t="s">
        <v>5298</v>
      </c>
      <c r="H833" s="63">
        <v>312.07</v>
      </c>
      <c r="I833" s="61">
        <v>312.07</v>
      </c>
      <c r="J833" s="61">
        <v>312.07</v>
      </c>
      <c r="K833" s="291">
        <v>312.07</v>
      </c>
      <c r="L833" s="38"/>
      <c r="M833" s="62">
        <v>373.25</v>
      </c>
      <c r="N833" s="62">
        <v>373.25</v>
      </c>
      <c r="O833" s="61">
        <v>373.25</v>
      </c>
      <c r="P833" s="291">
        <v>373.25</v>
      </c>
    </row>
    <row r="834" spans="1:16" x14ac:dyDescent="0.25">
      <c r="A834" s="51" t="s">
        <v>3988</v>
      </c>
      <c r="B834" s="50"/>
      <c r="C834" s="262" t="s">
        <v>5283</v>
      </c>
      <c r="D834" s="41">
        <v>1215</v>
      </c>
      <c r="E834" s="40" t="s">
        <v>5304</v>
      </c>
      <c r="F834" s="42" t="s">
        <v>5296</v>
      </c>
      <c r="G834" s="290" t="s">
        <v>5605</v>
      </c>
      <c r="H834" s="63">
        <v>0.51</v>
      </c>
      <c r="I834" s="61">
        <v>0.51</v>
      </c>
      <c r="J834" s="61">
        <v>5.35</v>
      </c>
      <c r="K834" s="291">
        <v>5.35</v>
      </c>
      <c r="L834" s="38"/>
      <c r="M834" s="62">
        <v>0.62</v>
      </c>
      <c r="N834" s="62">
        <v>0.62</v>
      </c>
      <c r="O834" s="61">
        <v>6.41</v>
      </c>
      <c r="P834" s="291">
        <v>6.41</v>
      </c>
    </row>
    <row r="835" spans="1:16" x14ac:dyDescent="0.25">
      <c r="A835" s="51" t="s">
        <v>3989</v>
      </c>
      <c r="B835" s="50"/>
      <c r="C835" s="262" t="s">
        <v>5283</v>
      </c>
      <c r="D835" s="41">
        <v>2690</v>
      </c>
      <c r="E835" s="40" t="s">
        <v>5606</v>
      </c>
      <c r="F835" s="42" t="s">
        <v>5296</v>
      </c>
      <c r="G835" s="290" t="s">
        <v>5607</v>
      </c>
      <c r="H835" s="63">
        <v>6.33</v>
      </c>
      <c r="I835" s="61">
        <v>6.33</v>
      </c>
      <c r="J835" s="61">
        <v>2.0299999999999998</v>
      </c>
      <c r="K835" s="291">
        <v>2.0299999999999998</v>
      </c>
      <c r="L835" s="38"/>
      <c r="M835" s="62">
        <v>7.58</v>
      </c>
      <c r="N835" s="62">
        <v>7.58</v>
      </c>
      <c r="O835" s="61">
        <v>2.4300000000000002</v>
      </c>
      <c r="P835" s="291">
        <v>2.4300000000000002</v>
      </c>
    </row>
    <row r="836" spans="1:16" x14ac:dyDescent="0.25">
      <c r="A836" s="51" t="s">
        <v>3990</v>
      </c>
      <c r="B836" s="50"/>
      <c r="C836" s="262" t="s">
        <v>5283</v>
      </c>
      <c r="D836" s="233">
        <v>104</v>
      </c>
      <c r="E836" s="40" t="s">
        <v>5299</v>
      </c>
      <c r="F836" s="42" t="s">
        <v>5300</v>
      </c>
      <c r="G836" s="290" t="s">
        <v>5608</v>
      </c>
      <c r="H836" s="63">
        <v>150.52000000000001</v>
      </c>
      <c r="I836" s="61">
        <v>150.52000000000001</v>
      </c>
      <c r="J836" s="61">
        <v>3.79</v>
      </c>
      <c r="K836" s="291">
        <v>3.79</v>
      </c>
      <c r="L836" s="38"/>
      <c r="M836" s="62">
        <v>180.03</v>
      </c>
      <c r="N836" s="62">
        <v>180.03</v>
      </c>
      <c r="O836" s="61">
        <v>4.54</v>
      </c>
      <c r="P836" s="291">
        <v>4.54</v>
      </c>
    </row>
    <row r="837" spans="1:16" x14ac:dyDescent="0.25">
      <c r="A837" s="51" t="s">
        <v>3991</v>
      </c>
      <c r="B837" s="50"/>
      <c r="C837" s="263" t="s">
        <v>5289</v>
      </c>
      <c r="D837" s="252"/>
      <c r="E837" s="252"/>
      <c r="F837" s="252"/>
      <c r="G837" s="252"/>
      <c r="H837" s="299"/>
      <c r="I837" s="253"/>
      <c r="J837" s="304">
        <v>323.26</v>
      </c>
      <c r="K837" s="303">
        <v>323.26</v>
      </c>
      <c r="L837" s="38"/>
      <c r="O837" s="304">
        <v>386.63</v>
      </c>
      <c r="P837" s="303">
        <v>386.63</v>
      </c>
    </row>
    <row r="838" spans="1:16" x14ac:dyDescent="0.25">
      <c r="A838" s="51" t="s">
        <v>3992</v>
      </c>
      <c r="B838" s="38"/>
      <c r="C838" s="264"/>
      <c r="D838" s="38"/>
      <c r="E838" s="38"/>
      <c r="F838" s="38"/>
      <c r="G838" s="38"/>
      <c r="H838" s="258"/>
      <c r="I838" s="38"/>
      <c r="J838" s="258"/>
      <c r="K838" s="38"/>
      <c r="L838" s="38"/>
    </row>
    <row r="839" spans="1:16" x14ac:dyDescent="0.25">
      <c r="A839" s="51" t="s">
        <v>3993</v>
      </c>
      <c r="B839" s="256">
        <v>419</v>
      </c>
      <c r="C839" s="259" t="s">
        <v>5276</v>
      </c>
      <c r="D839" s="242" t="s">
        <v>93</v>
      </c>
      <c r="E839" s="243" t="s">
        <v>95</v>
      </c>
      <c r="F839" s="244" t="s">
        <v>5277</v>
      </c>
      <c r="G839" s="244" t="s">
        <v>5278</v>
      </c>
      <c r="H839" s="294" t="s">
        <v>5279</v>
      </c>
      <c r="I839" s="245"/>
      <c r="J839" s="294" t="s">
        <v>5280</v>
      </c>
      <c r="K839" s="246"/>
      <c r="L839" s="38"/>
      <c r="O839" s="58"/>
      <c r="P839" s="292"/>
    </row>
    <row r="840" spans="1:16" x14ac:dyDescent="0.25">
      <c r="A840" s="51" t="s">
        <v>3994</v>
      </c>
      <c r="B840" s="257"/>
      <c r="C840" s="260"/>
      <c r="D840" s="248"/>
      <c r="E840" s="249"/>
      <c r="F840" s="250"/>
      <c r="G840" s="250"/>
      <c r="H840" s="295" t="s">
        <v>5281</v>
      </c>
      <c r="I840" s="228" t="s">
        <v>5282</v>
      </c>
      <c r="J840" s="295" t="s">
        <v>5281</v>
      </c>
      <c r="K840" s="229" t="s">
        <v>5282</v>
      </c>
      <c r="L840" s="38"/>
      <c r="O840" s="55"/>
      <c r="P840" s="58"/>
    </row>
    <row r="841" spans="1:16" x14ac:dyDescent="0.3">
      <c r="A841" s="51" t="s">
        <v>3995</v>
      </c>
      <c r="B841" s="251"/>
      <c r="C841" s="261" t="s">
        <v>274</v>
      </c>
      <c r="D841" s="39" t="s">
        <v>1230</v>
      </c>
      <c r="E841" s="234" t="s">
        <v>1231</v>
      </c>
      <c r="F841" s="231" t="s">
        <v>5362</v>
      </c>
      <c r="G841" s="235"/>
      <c r="H841" s="301"/>
      <c r="I841" s="235"/>
      <c r="J841" s="307">
        <v>415.55</v>
      </c>
      <c r="K841" s="306">
        <v>421.38</v>
      </c>
      <c r="L841" s="48"/>
      <c r="O841" s="307">
        <v>497.01</v>
      </c>
      <c r="P841" s="306">
        <v>503.99</v>
      </c>
    </row>
    <row r="842" spans="1:16" x14ac:dyDescent="0.25">
      <c r="A842" s="51" t="s">
        <v>3996</v>
      </c>
      <c r="B842" s="50"/>
      <c r="C842" s="262" t="s">
        <v>5283</v>
      </c>
      <c r="D842" s="233">
        <v>4</v>
      </c>
      <c r="E842" s="40" t="s">
        <v>5286</v>
      </c>
      <c r="F842" s="42" t="s">
        <v>49</v>
      </c>
      <c r="G842" s="290" t="s">
        <v>5609</v>
      </c>
      <c r="H842" s="63">
        <v>16.11</v>
      </c>
      <c r="I842" s="61">
        <v>18.64</v>
      </c>
      <c r="J842" s="61">
        <v>24.76</v>
      </c>
      <c r="K842" s="291">
        <v>28.66</v>
      </c>
      <c r="L842" s="38"/>
      <c r="M842" s="62">
        <v>19.27</v>
      </c>
      <c r="N842" s="62">
        <v>22.3</v>
      </c>
      <c r="O842" s="61">
        <v>29.62</v>
      </c>
      <c r="P842" s="291">
        <v>34.28</v>
      </c>
    </row>
    <row r="843" spans="1:16" x14ac:dyDescent="0.25">
      <c r="A843" s="51" t="s">
        <v>3997</v>
      </c>
      <c r="B843" s="50"/>
      <c r="C843" s="262" t="s">
        <v>5283</v>
      </c>
      <c r="D843" s="233">
        <v>5</v>
      </c>
      <c r="E843" s="40" t="s">
        <v>5284</v>
      </c>
      <c r="F843" s="42" t="s">
        <v>49</v>
      </c>
      <c r="G843" s="290" t="s">
        <v>5610</v>
      </c>
      <c r="H843" s="63">
        <v>9.64</v>
      </c>
      <c r="I843" s="61">
        <v>11.15</v>
      </c>
      <c r="J843" s="61">
        <v>12.38</v>
      </c>
      <c r="K843" s="291">
        <v>14.32</v>
      </c>
      <c r="L843" s="38"/>
      <c r="M843" s="62">
        <v>11.53</v>
      </c>
      <c r="N843" s="62">
        <v>13.34</v>
      </c>
      <c r="O843" s="61">
        <v>14.81</v>
      </c>
      <c r="P843" s="291">
        <v>17.13</v>
      </c>
    </row>
    <row r="844" spans="1:16" x14ac:dyDescent="0.25">
      <c r="A844" s="51" t="s">
        <v>3998</v>
      </c>
      <c r="B844" s="50"/>
      <c r="C844" s="263" t="s">
        <v>5288</v>
      </c>
      <c r="D844" s="252"/>
      <c r="E844" s="252"/>
      <c r="F844" s="252"/>
      <c r="G844" s="252"/>
      <c r="H844" s="299"/>
      <c r="I844" s="253"/>
      <c r="J844" s="304">
        <v>37.14</v>
      </c>
      <c r="K844" s="303">
        <v>42.98</v>
      </c>
      <c r="L844" s="38"/>
      <c r="O844" s="304">
        <v>44.43</v>
      </c>
      <c r="P844" s="303">
        <v>51.41</v>
      </c>
    </row>
    <row r="845" spans="1:16" x14ac:dyDescent="0.25">
      <c r="A845" s="51" t="s">
        <v>3999</v>
      </c>
      <c r="B845" s="50"/>
      <c r="C845" s="262" t="s">
        <v>5283</v>
      </c>
      <c r="D845" s="41">
        <v>1421</v>
      </c>
      <c r="E845" s="40" t="s">
        <v>5604</v>
      </c>
      <c r="F845" s="42" t="s">
        <v>5362</v>
      </c>
      <c r="G845" s="290" t="s">
        <v>5589</v>
      </c>
      <c r="H845" s="63">
        <v>312.07</v>
      </c>
      <c r="I845" s="61">
        <v>312.07</v>
      </c>
      <c r="J845" s="61">
        <v>374.48</v>
      </c>
      <c r="K845" s="291">
        <v>374.48</v>
      </c>
      <c r="L845" s="38"/>
      <c r="M845" s="62">
        <v>373.25</v>
      </c>
      <c r="N845" s="62">
        <v>373.25</v>
      </c>
      <c r="O845" s="61">
        <v>447.9</v>
      </c>
      <c r="P845" s="291">
        <v>447.9</v>
      </c>
    </row>
    <row r="846" spans="1:16" x14ac:dyDescent="0.25">
      <c r="A846" s="51" t="s">
        <v>4000</v>
      </c>
      <c r="B846" s="50"/>
      <c r="C846" s="262" t="s">
        <v>5283</v>
      </c>
      <c r="D846" s="41">
        <v>1215</v>
      </c>
      <c r="E846" s="40" t="s">
        <v>5304</v>
      </c>
      <c r="F846" s="42" t="s">
        <v>5296</v>
      </c>
      <c r="G846" s="290" t="s">
        <v>5611</v>
      </c>
      <c r="H846" s="63">
        <v>0.51</v>
      </c>
      <c r="I846" s="61">
        <v>0.51</v>
      </c>
      <c r="J846" s="61">
        <v>2.34</v>
      </c>
      <c r="K846" s="291">
        <v>2.34</v>
      </c>
      <c r="L846" s="38"/>
      <c r="M846" s="62">
        <v>0.62</v>
      </c>
      <c r="N846" s="62">
        <v>0.62</v>
      </c>
      <c r="O846" s="61">
        <v>2.81</v>
      </c>
      <c r="P846" s="291">
        <v>2.81</v>
      </c>
    </row>
    <row r="847" spans="1:16" x14ac:dyDescent="0.25">
      <c r="A847" s="51" t="s">
        <v>4001</v>
      </c>
      <c r="B847" s="50"/>
      <c r="C847" s="262" t="s">
        <v>5283</v>
      </c>
      <c r="D847" s="233">
        <v>104</v>
      </c>
      <c r="E847" s="40" t="s">
        <v>5299</v>
      </c>
      <c r="F847" s="42" t="s">
        <v>5300</v>
      </c>
      <c r="G847" s="290" t="s">
        <v>5612</v>
      </c>
      <c r="H847" s="63">
        <v>150.52000000000001</v>
      </c>
      <c r="I847" s="61">
        <v>150.52000000000001</v>
      </c>
      <c r="J847" s="61">
        <v>1.56</v>
      </c>
      <c r="K847" s="291">
        <v>1.56</v>
      </c>
      <c r="L847" s="38"/>
      <c r="M847" s="62">
        <v>180.03</v>
      </c>
      <c r="N847" s="62">
        <v>180.03</v>
      </c>
      <c r="O847" s="61">
        <v>1.87</v>
      </c>
      <c r="P847" s="291">
        <v>1.87</v>
      </c>
    </row>
    <row r="848" spans="1:16" x14ac:dyDescent="0.25">
      <c r="A848" s="51" t="s">
        <v>4002</v>
      </c>
      <c r="B848" s="50"/>
      <c r="C848" s="263" t="s">
        <v>5289</v>
      </c>
      <c r="D848" s="252"/>
      <c r="E848" s="252"/>
      <c r="F848" s="252"/>
      <c r="G848" s="252"/>
      <c r="H848" s="299"/>
      <c r="I848" s="253"/>
      <c r="J848" s="304">
        <v>378.4</v>
      </c>
      <c r="K848" s="303">
        <v>378.4</v>
      </c>
      <c r="L848" s="38"/>
      <c r="O848" s="304">
        <v>452.58</v>
      </c>
      <c r="P848" s="303">
        <v>452.58</v>
      </c>
    </row>
    <row r="849" spans="1:16" x14ac:dyDescent="0.25">
      <c r="A849" s="51" t="s">
        <v>4003</v>
      </c>
      <c r="B849" s="38"/>
      <c r="C849" s="264"/>
      <c r="D849" s="38"/>
      <c r="E849" s="38"/>
      <c r="F849" s="38"/>
      <c r="G849" s="38"/>
      <c r="H849" s="258"/>
      <c r="I849" s="38"/>
      <c r="J849" s="258"/>
      <c r="K849" s="38"/>
      <c r="L849" s="38"/>
    </row>
    <row r="850" spans="1:16" x14ac:dyDescent="0.25">
      <c r="A850" s="51" t="s">
        <v>4004</v>
      </c>
      <c r="B850" s="256">
        <v>423</v>
      </c>
      <c r="C850" s="259" t="s">
        <v>5276</v>
      </c>
      <c r="D850" s="242" t="s">
        <v>93</v>
      </c>
      <c r="E850" s="243" t="s">
        <v>95</v>
      </c>
      <c r="F850" s="244" t="s">
        <v>5277</v>
      </c>
      <c r="G850" s="244" t="s">
        <v>5278</v>
      </c>
      <c r="H850" s="294" t="s">
        <v>5279</v>
      </c>
      <c r="I850" s="245"/>
      <c r="J850" s="294" t="s">
        <v>5280</v>
      </c>
      <c r="K850" s="246"/>
      <c r="L850" s="38"/>
      <c r="O850" s="58"/>
      <c r="P850" s="292"/>
    </row>
    <row r="851" spans="1:16" x14ac:dyDescent="0.25">
      <c r="A851" s="51" t="s">
        <v>4005</v>
      </c>
      <c r="B851" s="257"/>
      <c r="C851" s="260"/>
      <c r="D851" s="248"/>
      <c r="E851" s="249"/>
      <c r="F851" s="250"/>
      <c r="G851" s="250"/>
      <c r="H851" s="295" t="s">
        <v>5281</v>
      </c>
      <c r="I851" s="228" t="s">
        <v>5282</v>
      </c>
      <c r="J851" s="295" t="s">
        <v>5281</v>
      </c>
      <c r="K851" s="229" t="s">
        <v>5282</v>
      </c>
      <c r="L851" s="38"/>
      <c r="O851" s="55"/>
      <c r="P851" s="58"/>
    </row>
    <row r="852" spans="1:16" x14ac:dyDescent="0.3">
      <c r="A852" s="51" t="s">
        <v>4006</v>
      </c>
      <c r="B852" s="251"/>
      <c r="C852" s="261" t="s">
        <v>274</v>
      </c>
      <c r="D852" s="39" t="s">
        <v>2172</v>
      </c>
      <c r="E852" s="234" t="s">
        <v>2173</v>
      </c>
      <c r="F852" s="231" t="s">
        <v>2174</v>
      </c>
      <c r="G852" s="235"/>
      <c r="H852" s="301"/>
      <c r="I852" s="235"/>
      <c r="J852" s="307">
        <v>7.84</v>
      </c>
      <c r="K852" s="306">
        <v>7.84</v>
      </c>
      <c r="L852" s="48"/>
      <c r="O852" s="307">
        <v>9.3800000000000008</v>
      </c>
      <c r="P852" s="306">
        <v>9.3800000000000008</v>
      </c>
    </row>
    <row r="853" spans="1:16" x14ac:dyDescent="0.25">
      <c r="A853" s="51" t="s">
        <v>4007</v>
      </c>
      <c r="B853" s="50"/>
      <c r="C853" s="262" t="s">
        <v>5358</v>
      </c>
      <c r="D853" s="43" t="s">
        <v>5613</v>
      </c>
      <c r="E853" s="40" t="s">
        <v>5614</v>
      </c>
      <c r="F853" s="42" t="s">
        <v>2174</v>
      </c>
      <c r="G853" s="290" t="s">
        <v>5298</v>
      </c>
      <c r="H853" s="63">
        <v>7.84</v>
      </c>
      <c r="I853" s="61">
        <v>7.84</v>
      </c>
      <c r="J853" s="61">
        <v>7.84</v>
      </c>
      <c r="K853" s="291">
        <v>7.84</v>
      </c>
      <c r="L853" s="38"/>
      <c r="M853" s="62">
        <v>9.3800000000000008</v>
      </c>
      <c r="N853" s="62">
        <v>9.3800000000000008</v>
      </c>
      <c r="O853" s="61">
        <v>9.3800000000000008</v>
      </c>
      <c r="P853" s="291">
        <v>9.3800000000000008</v>
      </c>
    </row>
    <row r="854" spans="1:16" x14ac:dyDescent="0.25">
      <c r="A854" s="51" t="s">
        <v>4008</v>
      </c>
      <c r="B854" s="50"/>
      <c r="C854" s="263" t="s">
        <v>5288</v>
      </c>
      <c r="D854" s="252"/>
      <c r="E854" s="252"/>
      <c r="F854" s="252"/>
      <c r="G854" s="252"/>
      <c r="H854" s="299"/>
      <c r="I854" s="253"/>
      <c r="J854" s="304">
        <v>7.84</v>
      </c>
      <c r="K854" s="303">
        <v>7.84</v>
      </c>
      <c r="L854" s="38"/>
      <c r="O854" s="304">
        <v>9.3800000000000008</v>
      </c>
      <c r="P854" s="303">
        <v>9.3800000000000008</v>
      </c>
    </row>
    <row r="855" spans="1:16" x14ac:dyDescent="0.25">
      <c r="A855" s="51" t="s">
        <v>4009</v>
      </c>
      <c r="B855" s="50"/>
      <c r="C855" s="263" t="s">
        <v>5289</v>
      </c>
      <c r="D855" s="252"/>
      <c r="E855" s="252"/>
      <c r="F855" s="252"/>
      <c r="G855" s="252"/>
      <c r="H855" s="299"/>
      <c r="I855" s="253"/>
      <c r="J855" s="304">
        <v>0</v>
      </c>
      <c r="K855" s="303">
        <v>0</v>
      </c>
      <c r="L855" s="38"/>
      <c r="O855" s="304">
        <v>0</v>
      </c>
      <c r="P855" s="303">
        <v>0</v>
      </c>
    </row>
    <row r="856" spans="1:16" x14ac:dyDescent="0.25">
      <c r="A856" s="51" t="s">
        <v>4010</v>
      </c>
      <c r="B856" s="38"/>
      <c r="C856" s="264"/>
      <c r="D856" s="38"/>
      <c r="E856" s="38"/>
      <c r="F856" s="38"/>
      <c r="G856" s="38"/>
      <c r="H856" s="258"/>
      <c r="I856" s="38"/>
      <c r="J856" s="258"/>
      <c r="K856" s="38"/>
      <c r="L856" s="38"/>
    </row>
    <row r="857" spans="1:16" x14ac:dyDescent="0.25">
      <c r="A857" s="51" t="s">
        <v>4011</v>
      </c>
      <c r="B857" s="256">
        <v>427</v>
      </c>
      <c r="C857" s="259" t="s">
        <v>5276</v>
      </c>
      <c r="D857" s="242" t="s">
        <v>93</v>
      </c>
      <c r="E857" s="243" t="s">
        <v>95</v>
      </c>
      <c r="F857" s="244" t="s">
        <v>5277</v>
      </c>
      <c r="G857" s="244" t="s">
        <v>5278</v>
      </c>
      <c r="H857" s="294" t="s">
        <v>5279</v>
      </c>
      <c r="I857" s="245"/>
      <c r="J857" s="294" t="s">
        <v>5280</v>
      </c>
      <c r="K857" s="246"/>
      <c r="L857" s="38"/>
      <c r="O857" s="58"/>
      <c r="P857" s="292"/>
    </row>
    <row r="858" spans="1:16" x14ac:dyDescent="0.25">
      <c r="A858" s="51" t="s">
        <v>4012</v>
      </c>
      <c r="B858" s="257"/>
      <c r="C858" s="260"/>
      <c r="D858" s="248"/>
      <c r="E858" s="249"/>
      <c r="F858" s="250"/>
      <c r="G858" s="250"/>
      <c r="H858" s="295" t="s">
        <v>5281</v>
      </c>
      <c r="I858" s="228" t="s">
        <v>5282</v>
      </c>
      <c r="J858" s="295" t="s">
        <v>5281</v>
      </c>
      <c r="K858" s="229" t="s">
        <v>5282</v>
      </c>
      <c r="L858" s="38"/>
      <c r="O858" s="55"/>
      <c r="P858" s="58"/>
    </row>
    <row r="859" spans="1:16" ht="24" x14ac:dyDescent="0.3">
      <c r="A859" s="51" t="s">
        <v>4013</v>
      </c>
      <c r="B859" s="251"/>
      <c r="C859" s="261" t="s">
        <v>274</v>
      </c>
      <c r="D859" s="39" t="s">
        <v>1029</v>
      </c>
      <c r="E859" s="230" t="s">
        <v>5798</v>
      </c>
      <c r="F859" s="231" t="s">
        <v>120</v>
      </c>
      <c r="G859" s="235"/>
      <c r="H859" s="301"/>
      <c r="I859" s="235"/>
      <c r="J859" s="307">
        <v>94.08</v>
      </c>
      <c r="K859" s="306">
        <v>94.93</v>
      </c>
      <c r="L859" s="48"/>
      <c r="O859" s="307">
        <v>112.53</v>
      </c>
      <c r="P859" s="306">
        <v>113.55</v>
      </c>
    </row>
    <row r="860" spans="1:16" x14ac:dyDescent="0.25">
      <c r="A860" s="51" t="s">
        <v>4014</v>
      </c>
      <c r="B860" s="50"/>
      <c r="C860" s="262" t="s">
        <v>5283</v>
      </c>
      <c r="D860" s="233">
        <v>11</v>
      </c>
      <c r="E860" s="40" t="s">
        <v>5320</v>
      </c>
      <c r="F860" s="42" t="s">
        <v>49</v>
      </c>
      <c r="G860" s="290" t="s">
        <v>5437</v>
      </c>
      <c r="H860" s="63">
        <v>16.11</v>
      </c>
      <c r="I860" s="61">
        <v>18.64</v>
      </c>
      <c r="J860" s="61">
        <v>3.21</v>
      </c>
      <c r="K860" s="291">
        <v>3.72</v>
      </c>
      <c r="L860" s="38"/>
      <c r="M860" s="62">
        <v>19.27</v>
      </c>
      <c r="N860" s="62">
        <v>22.3</v>
      </c>
      <c r="O860" s="61">
        <v>3.85</v>
      </c>
      <c r="P860" s="291">
        <v>4.46</v>
      </c>
    </row>
    <row r="861" spans="1:16" x14ac:dyDescent="0.25">
      <c r="A861" s="51" t="s">
        <v>4015</v>
      </c>
      <c r="B861" s="50"/>
      <c r="C861" s="262" t="s">
        <v>5283</v>
      </c>
      <c r="D861" s="233">
        <v>8</v>
      </c>
      <c r="E861" s="40" t="s">
        <v>5317</v>
      </c>
      <c r="F861" s="42" t="s">
        <v>49</v>
      </c>
      <c r="G861" s="290" t="s">
        <v>5437</v>
      </c>
      <c r="H861" s="63">
        <v>10.88</v>
      </c>
      <c r="I861" s="61">
        <v>12.59</v>
      </c>
      <c r="J861" s="61">
        <v>2.17</v>
      </c>
      <c r="K861" s="291">
        <v>2.5099999999999998</v>
      </c>
      <c r="L861" s="38"/>
      <c r="M861" s="62">
        <v>13.02</v>
      </c>
      <c r="N861" s="62">
        <v>15.06</v>
      </c>
      <c r="O861" s="61">
        <v>2.6</v>
      </c>
      <c r="P861" s="291">
        <v>3.01</v>
      </c>
    </row>
    <row r="862" spans="1:16" x14ac:dyDescent="0.25">
      <c r="A862" s="51" t="s">
        <v>4016</v>
      </c>
      <c r="B862" s="50"/>
      <c r="C862" s="263" t="s">
        <v>5288</v>
      </c>
      <c r="D862" s="252"/>
      <c r="E862" s="252"/>
      <c r="F862" s="252"/>
      <c r="G862" s="252"/>
      <c r="H862" s="299"/>
      <c r="I862" s="253"/>
      <c r="J862" s="304">
        <v>5.39</v>
      </c>
      <c r="K862" s="303">
        <v>6.24</v>
      </c>
      <c r="L862" s="38"/>
      <c r="O862" s="305">
        <v>6.45</v>
      </c>
      <c r="P862" s="305">
        <v>7.47</v>
      </c>
    </row>
    <row r="863" spans="1:16" x14ac:dyDescent="0.25">
      <c r="A863" s="51" t="s">
        <v>4017</v>
      </c>
      <c r="B863" s="50"/>
      <c r="C863" s="262" t="s">
        <v>5293</v>
      </c>
      <c r="D863" s="41">
        <v>1370</v>
      </c>
      <c r="E863" s="40" t="s">
        <v>5615</v>
      </c>
      <c r="F863" s="42" t="s">
        <v>120</v>
      </c>
      <c r="G863" s="290" t="s">
        <v>5298</v>
      </c>
      <c r="H863" s="63">
        <v>88.69</v>
      </c>
      <c r="I863" s="61">
        <v>88.69</v>
      </c>
      <c r="J863" s="61">
        <v>88.69</v>
      </c>
      <c r="K863" s="291">
        <v>88.69</v>
      </c>
      <c r="L863" s="38"/>
      <c r="M863" s="62">
        <v>106.08</v>
      </c>
      <c r="N863" s="62">
        <v>106.08</v>
      </c>
      <c r="O863" s="62">
        <v>106.08</v>
      </c>
      <c r="P863" s="62">
        <v>106.08</v>
      </c>
    </row>
    <row r="864" spans="1:16" x14ac:dyDescent="0.25">
      <c r="A864" s="51" t="s">
        <v>4018</v>
      </c>
      <c r="B864" s="50"/>
      <c r="C864" s="263" t="s">
        <v>5289</v>
      </c>
      <c r="D864" s="252"/>
      <c r="E864" s="252"/>
      <c r="F864" s="252"/>
      <c r="G864" s="252"/>
      <c r="H864" s="299"/>
      <c r="I864" s="253"/>
      <c r="J864" s="304">
        <v>88.69</v>
      </c>
      <c r="K864" s="303">
        <v>88.69</v>
      </c>
      <c r="L864" s="38"/>
      <c r="O864" s="305">
        <v>106.08</v>
      </c>
      <c r="P864" s="305">
        <v>106.08</v>
      </c>
    </row>
    <row r="865" spans="1:16" x14ac:dyDescent="0.25">
      <c r="A865" s="51" t="s">
        <v>4019</v>
      </c>
      <c r="B865" s="38"/>
      <c r="C865" s="264"/>
      <c r="D865" s="38"/>
      <c r="E865" s="38"/>
      <c r="F865" s="38"/>
      <c r="G865" s="38"/>
      <c r="H865" s="258"/>
      <c r="I865" s="38"/>
      <c r="J865" s="258"/>
      <c r="K865" s="38"/>
      <c r="L865" s="38"/>
    </row>
    <row r="866" spans="1:16" x14ac:dyDescent="0.25">
      <c r="A866" s="51" t="s">
        <v>4020</v>
      </c>
      <c r="B866" s="256">
        <v>435</v>
      </c>
      <c r="C866" s="259" t="s">
        <v>5276</v>
      </c>
      <c r="D866" s="242" t="s">
        <v>93</v>
      </c>
      <c r="E866" s="243" t="s">
        <v>95</v>
      </c>
      <c r="F866" s="244" t="s">
        <v>5277</v>
      </c>
      <c r="G866" s="244" t="s">
        <v>5278</v>
      </c>
      <c r="H866" s="294" t="s">
        <v>5279</v>
      </c>
      <c r="I866" s="245"/>
      <c r="J866" s="294" t="s">
        <v>5280</v>
      </c>
      <c r="K866" s="246"/>
      <c r="L866" s="38"/>
    </row>
    <row r="867" spans="1:16" x14ac:dyDescent="0.25">
      <c r="A867" s="51" t="s">
        <v>4021</v>
      </c>
      <c r="B867" s="257"/>
      <c r="C867" s="260"/>
      <c r="D867" s="248"/>
      <c r="E867" s="249"/>
      <c r="F867" s="250"/>
      <c r="G867" s="250"/>
      <c r="H867" s="295" t="s">
        <v>5281</v>
      </c>
      <c r="I867" s="228" t="s">
        <v>5282</v>
      </c>
      <c r="J867" s="295" t="s">
        <v>5281</v>
      </c>
      <c r="K867" s="229" t="s">
        <v>5282</v>
      </c>
      <c r="L867" s="38"/>
    </row>
    <row r="868" spans="1:16" x14ac:dyDescent="0.3">
      <c r="A868" s="51" t="s">
        <v>4022</v>
      </c>
      <c r="B868" s="251"/>
      <c r="C868" s="261" t="s">
        <v>274</v>
      </c>
      <c r="D868" s="39" t="s">
        <v>2176</v>
      </c>
      <c r="E868" s="234" t="s">
        <v>5616</v>
      </c>
      <c r="F868" s="231" t="s">
        <v>120</v>
      </c>
      <c r="G868" s="235"/>
      <c r="H868" s="301"/>
      <c r="I868" s="235"/>
      <c r="J868" s="307">
        <v>16.21</v>
      </c>
      <c r="K868" s="306">
        <v>16.21</v>
      </c>
      <c r="L868" s="48"/>
      <c r="O868" s="308">
        <v>19.39</v>
      </c>
      <c r="P868" s="308">
        <v>19.39</v>
      </c>
    </row>
    <row r="869" spans="1:16" x14ac:dyDescent="0.25">
      <c r="A869" s="51" t="s">
        <v>4023</v>
      </c>
      <c r="B869" s="50"/>
      <c r="C869" s="262" t="s">
        <v>5358</v>
      </c>
      <c r="D869" s="43" t="s">
        <v>5617</v>
      </c>
      <c r="E869" s="40" t="s">
        <v>2177</v>
      </c>
      <c r="F869" s="42" t="s">
        <v>2174</v>
      </c>
      <c r="G869" s="290" t="s">
        <v>5298</v>
      </c>
      <c r="H869" s="63">
        <v>16.21</v>
      </c>
      <c r="I869" s="61">
        <v>16.21</v>
      </c>
      <c r="J869" s="61">
        <v>16.21</v>
      </c>
      <c r="K869" s="291">
        <v>16.21</v>
      </c>
      <c r="L869" s="38"/>
      <c r="M869" s="62">
        <v>19.39</v>
      </c>
      <c r="N869" s="62">
        <v>19.39</v>
      </c>
      <c r="O869" s="62">
        <v>19.39</v>
      </c>
      <c r="P869" s="62">
        <v>19.39</v>
      </c>
    </row>
    <row r="870" spans="1:16" x14ac:dyDescent="0.25">
      <c r="A870" s="51" t="s">
        <v>4024</v>
      </c>
      <c r="B870" s="50"/>
      <c r="C870" s="263" t="s">
        <v>5288</v>
      </c>
      <c r="D870" s="252"/>
      <c r="E870" s="252"/>
      <c r="F870" s="252"/>
      <c r="G870" s="252"/>
      <c r="H870" s="299"/>
      <c r="I870" s="253"/>
      <c r="J870" s="304">
        <v>16.21</v>
      </c>
      <c r="K870" s="303">
        <v>16.21</v>
      </c>
      <c r="L870" s="38"/>
      <c r="O870" s="305">
        <v>19.39</v>
      </c>
      <c r="P870" s="305">
        <v>19.39</v>
      </c>
    </row>
    <row r="871" spans="1:16" x14ac:dyDescent="0.25">
      <c r="A871" s="51" t="s">
        <v>4025</v>
      </c>
      <c r="B871" s="50"/>
      <c r="C871" s="263" t="s">
        <v>5289</v>
      </c>
      <c r="D871" s="252"/>
      <c r="E871" s="252"/>
      <c r="F871" s="252"/>
      <c r="G871" s="252"/>
      <c r="H871" s="299"/>
      <c r="I871" s="253"/>
      <c r="J871" s="304">
        <v>0</v>
      </c>
      <c r="K871" s="303">
        <v>0</v>
      </c>
      <c r="L871" s="38"/>
      <c r="O871" s="305">
        <v>0</v>
      </c>
      <c r="P871" s="305">
        <v>0</v>
      </c>
    </row>
    <row r="872" spans="1:16" x14ac:dyDescent="0.25">
      <c r="A872" s="51" t="s">
        <v>4026</v>
      </c>
      <c r="B872" s="38"/>
      <c r="C872" s="264"/>
      <c r="D872" s="38"/>
      <c r="E872" s="38"/>
      <c r="F872" s="38"/>
      <c r="G872" s="38"/>
      <c r="H872" s="258"/>
      <c r="I872" s="38"/>
      <c r="J872" s="258"/>
      <c r="K872" s="38"/>
      <c r="L872" s="38"/>
    </row>
    <row r="873" spans="1:16" x14ac:dyDescent="0.25">
      <c r="A873" s="51" t="s">
        <v>4027</v>
      </c>
      <c r="B873" s="256">
        <v>450</v>
      </c>
      <c r="C873" s="259" t="s">
        <v>5276</v>
      </c>
      <c r="D873" s="242" t="s">
        <v>93</v>
      </c>
      <c r="E873" s="243" t="s">
        <v>95</v>
      </c>
      <c r="F873" s="244" t="s">
        <v>5277</v>
      </c>
      <c r="G873" s="244" t="s">
        <v>5278</v>
      </c>
      <c r="H873" s="294" t="s">
        <v>5279</v>
      </c>
      <c r="I873" s="245"/>
      <c r="J873" s="294" t="s">
        <v>5280</v>
      </c>
      <c r="K873" s="246"/>
      <c r="L873" s="38"/>
    </row>
    <row r="874" spans="1:16" x14ac:dyDescent="0.25">
      <c r="A874" s="51" t="s">
        <v>4028</v>
      </c>
      <c r="B874" s="257"/>
      <c r="C874" s="260"/>
      <c r="D874" s="248"/>
      <c r="E874" s="249"/>
      <c r="F874" s="250"/>
      <c r="G874" s="250"/>
      <c r="H874" s="295" t="s">
        <v>5281</v>
      </c>
      <c r="I874" s="228" t="s">
        <v>5282</v>
      </c>
      <c r="J874" s="295" t="s">
        <v>5281</v>
      </c>
      <c r="K874" s="229" t="s">
        <v>5282</v>
      </c>
      <c r="L874" s="38"/>
    </row>
    <row r="875" spans="1:16" x14ac:dyDescent="0.3">
      <c r="A875" s="51" t="s">
        <v>4029</v>
      </c>
      <c r="B875" s="251"/>
      <c r="C875" s="261" t="s">
        <v>274</v>
      </c>
      <c r="D875" s="39" t="s">
        <v>2565</v>
      </c>
      <c r="E875" s="234" t="s">
        <v>2566</v>
      </c>
      <c r="F875" s="231" t="s">
        <v>120</v>
      </c>
      <c r="G875" s="235"/>
      <c r="H875" s="301"/>
      <c r="I875" s="235"/>
      <c r="J875" s="307">
        <v>24.13</v>
      </c>
      <c r="K875" s="306">
        <v>24.27</v>
      </c>
      <c r="L875" s="48"/>
      <c r="O875" s="308">
        <v>28.87</v>
      </c>
      <c r="P875" s="308">
        <v>29.03</v>
      </c>
    </row>
    <row r="876" spans="1:16" x14ac:dyDescent="0.25">
      <c r="A876" s="51" t="s">
        <v>4030</v>
      </c>
      <c r="B876" s="50"/>
      <c r="C876" s="262" t="s">
        <v>5283</v>
      </c>
      <c r="D876" s="233">
        <v>5</v>
      </c>
      <c r="E876" s="40" t="s">
        <v>5284</v>
      </c>
      <c r="F876" s="42" t="s">
        <v>49</v>
      </c>
      <c r="G876" s="290" t="s">
        <v>5322</v>
      </c>
      <c r="H876" s="63">
        <v>9.64</v>
      </c>
      <c r="I876" s="61">
        <v>11.15</v>
      </c>
      <c r="J876" s="61">
        <v>0.86</v>
      </c>
      <c r="K876" s="291">
        <v>1</v>
      </c>
      <c r="L876" s="38"/>
      <c r="M876" s="62">
        <v>11.53</v>
      </c>
      <c r="N876" s="62">
        <v>13.34</v>
      </c>
      <c r="O876" s="62">
        <v>1.04</v>
      </c>
      <c r="P876" s="62">
        <v>1.2</v>
      </c>
    </row>
    <row r="877" spans="1:16" x14ac:dyDescent="0.25">
      <c r="A877" s="51" t="s">
        <v>4031</v>
      </c>
      <c r="B877" s="50"/>
      <c r="C877" s="263" t="s">
        <v>5288</v>
      </c>
      <c r="D877" s="252"/>
      <c r="E877" s="252"/>
      <c r="F877" s="252"/>
      <c r="G877" s="252"/>
      <c r="H877" s="299"/>
      <c r="I877" s="253"/>
      <c r="J877" s="304">
        <v>0.86</v>
      </c>
      <c r="K877" s="303">
        <v>1</v>
      </c>
      <c r="L877" s="38"/>
      <c r="O877" s="305">
        <v>1.04</v>
      </c>
      <c r="P877" s="305">
        <v>1.2</v>
      </c>
    </row>
    <row r="878" spans="1:16" x14ac:dyDescent="0.25">
      <c r="A878" s="51" t="s">
        <v>4032</v>
      </c>
      <c r="B878" s="50"/>
      <c r="C878" s="262" t="s">
        <v>5283</v>
      </c>
      <c r="D878" s="41">
        <v>3070</v>
      </c>
      <c r="E878" s="40" t="s">
        <v>287</v>
      </c>
      <c r="F878" s="42" t="s">
        <v>5315</v>
      </c>
      <c r="G878" s="290" t="s">
        <v>5287</v>
      </c>
      <c r="H878" s="63">
        <v>0.15</v>
      </c>
      <c r="I878" s="61">
        <v>0.15</v>
      </c>
      <c r="J878" s="61">
        <v>0.3</v>
      </c>
      <c r="K878" s="291">
        <v>0.3</v>
      </c>
      <c r="L878" s="38"/>
      <c r="M878" s="62">
        <v>0.18</v>
      </c>
      <c r="N878" s="62">
        <v>0.18</v>
      </c>
      <c r="O878" s="62">
        <v>0.36</v>
      </c>
      <c r="P878" s="62">
        <v>0.36</v>
      </c>
    </row>
    <row r="879" spans="1:16" x14ac:dyDescent="0.25">
      <c r="A879" s="51" t="s">
        <v>4033</v>
      </c>
      <c r="B879" s="50"/>
      <c r="C879" s="262" t="s">
        <v>5283</v>
      </c>
      <c r="D879" s="41">
        <v>3393</v>
      </c>
      <c r="E879" s="40" t="s">
        <v>351</v>
      </c>
      <c r="F879" s="42" t="s">
        <v>5315</v>
      </c>
      <c r="G879" s="290" t="s">
        <v>5287</v>
      </c>
      <c r="H879" s="63">
        <v>0.1</v>
      </c>
      <c r="I879" s="61">
        <v>0.1</v>
      </c>
      <c r="J879" s="61">
        <v>0.2</v>
      </c>
      <c r="K879" s="291">
        <v>0.2</v>
      </c>
      <c r="L879" s="38"/>
      <c r="M879" s="62">
        <v>0.12</v>
      </c>
      <c r="N879" s="62">
        <v>0.12</v>
      </c>
      <c r="O879" s="62">
        <v>0.24</v>
      </c>
      <c r="P879" s="62">
        <v>0.24</v>
      </c>
    </row>
    <row r="880" spans="1:16" x14ac:dyDescent="0.25">
      <c r="A880" s="51" t="s">
        <v>4034</v>
      </c>
      <c r="B880" s="50"/>
      <c r="C880" s="262" t="s">
        <v>5358</v>
      </c>
      <c r="D880" s="43" t="s">
        <v>5618</v>
      </c>
      <c r="E880" s="40" t="s">
        <v>5619</v>
      </c>
      <c r="F880" s="42" t="s">
        <v>120</v>
      </c>
      <c r="G880" s="290" t="s">
        <v>5298</v>
      </c>
      <c r="H880" s="63">
        <v>22.76</v>
      </c>
      <c r="I880" s="61">
        <v>22.76</v>
      </c>
      <c r="J880" s="61">
        <v>22.76</v>
      </c>
      <c r="K880" s="291">
        <v>22.76</v>
      </c>
      <c r="L880" s="38"/>
      <c r="M880" s="62">
        <v>27.23</v>
      </c>
      <c r="N880" s="62">
        <v>27.23</v>
      </c>
      <c r="O880" s="62">
        <v>27.23</v>
      </c>
      <c r="P880" s="62">
        <v>27.23</v>
      </c>
    </row>
    <row r="881" spans="1:16" x14ac:dyDescent="0.25">
      <c r="A881" s="51" t="s">
        <v>4035</v>
      </c>
      <c r="B881" s="50"/>
      <c r="C881" s="263" t="s">
        <v>5289</v>
      </c>
      <c r="D881" s="252"/>
      <c r="E881" s="252"/>
      <c r="F881" s="252"/>
      <c r="G881" s="252"/>
      <c r="H881" s="299"/>
      <c r="I881" s="253"/>
      <c r="J881" s="304">
        <v>23.26</v>
      </c>
      <c r="K881" s="303">
        <v>23.26</v>
      </c>
      <c r="L881" s="38"/>
      <c r="O881" s="305">
        <v>27.83</v>
      </c>
      <c r="P881" s="305">
        <v>27.83</v>
      </c>
    </row>
    <row r="882" spans="1:16" x14ac:dyDescent="0.3">
      <c r="A882" s="51" t="s">
        <v>4037</v>
      </c>
      <c r="B882" s="256">
        <v>451</v>
      </c>
      <c r="C882" s="259" t="s">
        <v>5276</v>
      </c>
      <c r="D882" s="242" t="s">
        <v>93</v>
      </c>
      <c r="E882" s="243" t="s">
        <v>95</v>
      </c>
      <c r="F882" s="244" t="s">
        <v>5277</v>
      </c>
      <c r="G882" s="244" t="s">
        <v>5278</v>
      </c>
      <c r="H882" s="294" t="s">
        <v>5279</v>
      </c>
      <c r="I882" s="245"/>
      <c r="J882" s="294" t="s">
        <v>5280</v>
      </c>
      <c r="K882" s="246"/>
    </row>
    <row r="883" spans="1:16" x14ac:dyDescent="0.3">
      <c r="A883" s="51" t="s">
        <v>4038</v>
      </c>
      <c r="B883" s="257"/>
      <c r="C883" s="260"/>
      <c r="D883" s="248"/>
      <c r="E883" s="249"/>
      <c r="F883" s="250"/>
      <c r="G883" s="250"/>
      <c r="H883" s="295" t="s">
        <v>5281</v>
      </c>
      <c r="I883" s="228" t="s">
        <v>5282</v>
      </c>
      <c r="J883" s="295" t="s">
        <v>5281</v>
      </c>
      <c r="K883" s="229" t="s">
        <v>5282</v>
      </c>
    </row>
    <row r="884" spans="1:16" ht="24" x14ac:dyDescent="0.3">
      <c r="A884" s="51" t="s">
        <v>4039</v>
      </c>
      <c r="B884" s="251"/>
      <c r="C884" s="261" t="s">
        <v>274</v>
      </c>
      <c r="D884" s="39" t="s">
        <v>679</v>
      </c>
      <c r="E884" s="230" t="s">
        <v>5799</v>
      </c>
      <c r="F884" s="231" t="s">
        <v>120</v>
      </c>
      <c r="G884" s="235"/>
      <c r="H884" s="301"/>
      <c r="I884" s="235"/>
      <c r="J884" s="307">
        <v>79.31</v>
      </c>
      <c r="K884" s="306">
        <v>79.31</v>
      </c>
      <c r="O884" s="308">
        <v>94.86</v>
      </c>
      <c r="P884" s="308">
        <v>94.86</v>
      </c>
    </row>
    <row r="885" spans="1:16" x14ac:dyDescent="0.3">
      <c r="A885" s="51" t="s">
        <v>4040</v>
      </c>
      <c r="B885" s="50"/>
      <c r="C885" s="263" t="s">
        <v>5288</v>
      </c>
      <c r="D885" s="252"/>
      <c r="E885" s="252"/>
      <c r="F885" s="252"/>
      <c r="G885" s="252"/>
      <c r="H885" s="299"/>
      <c r="I885" s="253"/>
      <c r="J885" s="304">
        <v>0</v>
      </c>
      <c r="K885" s="303">
        <v>0</v>
      </c>
      <c r="O885" s="305">
        <v>0</v>
      </c>
      <c r="P885" s="305">
        <v>0</v>
      </c>
    </row>
    <row r="886" spans="1:16" ht="36" x14ac:dyDescent="0.3">
      <c r="A886" s="51" t="s">
        <v>4041</v>
      </c>
      <c r="B886" s="50"/>
      <c r="C886" s="262" t="s">
        <v>5358</v>
      </c>
      <c r="D886" s="43" t="s">
        <v>5620</v>
      </c>
      <c r="E886" s="54" t="s">
        <v>5800</v>
      </c>
      <c r="F886" s="42" t="s">
        <v>120</v>
      </c>
      <c r="G886" s="290" t="s">
        <v>5298</v>
      </c>
      <c r="H886" s="63">
        <v>79.31</v>
      </c>
      <c r="I886" s="61">
        <v>79.31</v>
      </c>
      <c r="J886" s="61">
        <v>79.31</v>
      </c>
      <c r="K886" s="291">
        <v>79.31</v>
      </c>
      <c r="M886" s="62">
        <v>94.86</v>
      </c>
      <c r="N886" s="62">
        <v>94.86</v>
      </c>
      <c r="O886" s="62">
        <v>94.86</v>
      </c>
      <c r="P886" s="62">
        <v>94.86</v>
      </c>
    </row>
    <row r="887" spans="1:16" x14ac:dyDescent="0.3">
      <c r="A887" s="51" t="s">
        <v>4042</v>
      </c>
      <c r="B887" s="50"/>
      <c r="C887" s="263" t="s">
        <v>5289</v>
      </c>
      <c r="D887" s="252"/>
      <c r="E887" s="252"/>
      <c r="F887" s="252"/>
      <c r="G887" s="252"/>
      <c r="H887" s="299"/>
      <c r="I887" s="253"/>
      <c r="J887" s="304">
        <v>79.31</v>
      </c>
      <c r="K887" s="303">
        <v>79.31</v>
      </c>
      <c r="O887" s="305">
        <v>94.86</v>
      </c>
      <c r="P887" s="305">
        <v>94.86</v>
      </c>
    </row>
    <row r="888" spans="1:16" x14ac:dyDescent="0.25">
      <c r="A888" s="51" t="s">
        <v>4043</v>
      </c>
      <c r="B888" s="38"/>
      <c r="C888" s="264"/>
      <c r="D888" s="38"/>
      <c r="E888" s="38"/>
      <c r="F888" s="38"/>
      <c r="G888" s="38"/>
      <c r="H888" s="258"/>
      <c r="I888" s="38"/>
      <c r="J888" s="258"/>
      <c r="K888" s="38"/>
    </row>
    <row r="889" spans="1:16" x14ac:dyDescent="0.3">
      <c r="A889" s="51" t="s">
        <v>4044</v>
      </c>
      <c r="B889" s="256">
        <v>497</v>
      </c>
      <c r="C889" s="259" t="s">
        <v>5276</v>
      </c>
      <c r="D889" s="242" t="s">
        <v>93</v>
      </c>
      <c r="E889" s="243" t="s">
        <v>95</v>
      </c>
      <c r="F889" s="244" t="s">
        <v>5277</v>
      </c>
      <c r="G889" s="244" t="s">
        <v>5278</v>
      </c>
      <c r="H889" s="294" t="s">
        <v>5279</v>
      </c>
      <c r="I889" s="245"/>
      <c r="J889" s="294" t="s">
        <v>5280</v>
      </c>
      <c r="K889" s="246"/>
    </row>
    <row r="890" spans="1:16" x14ac:dyDescent="0.3">
      <c r="A890" s="51" t="s">
        <v>4045</v>
      </c>
      <c r="B890" s="257"/>
      <c r="C890" s="260"/>
      <c r="D890" s="248"/>
      <c r="E890" s="249"/>
      <c r="F890" s="250"/>
      <c r="G890" s="250"/>
      <c r="H890" s="295" t="s">
        <v>5281</v>
      </c>
      <c r="I890" s="228" t="s">
        <v>5282</v>
      </c>
      <c r="J890" s="295" t="s">
        <v>5281</v>
      </c>
      <c r="K890" s="229" t="s">
        <v>5282</v>
      </c>
    </row>
    <row r="891" spans="1:16" ht="36" x14ac:dyDescent="0.3">
      <c r="A891" s="51" t="s">
        <v>4046</v>
      </c>
      <c r="B891" s="251"/>
      <c r="C891" s="267" t="s">
        <v>274</v>
      </c>
      <c r="D891" s="53" t="s">
        <v>2145</v>
      </c>
      <c r="E891" s="230" t="s">
        <v>5801</v>
      </c>
      <c r="F891" s="236" t="s">
        <v>120</v>
      </c>
      <c r="G891" s="235"/>
      <c r="H891" s="301"/>
      <c r="I891" s="235"/>
      <c r="J891" s="307">
        <v>20.67</v>
      </c>
      <c r="K891" s="306">
        <v>23.22</v>
      </c>
      <c r="O891" s="308">
        <v>24.73</v>
      </c>
      <c r="P891" s="308">
        <v>27.78</v>
      </c>
    </row>
    <row r="892" spans="1:16" x14ac:dyDescent="0.3">
      <c r="A892" s="51" t="s">
        <v>4047</v>
      </c>
      <c r="B892" s="50"/>
      <c r="C892" s="262" t="s">
        <v>5283</v>
      </c>
      <c r="D892" s="233">
        <v>8</v>
      </c>
      <c r="E892" s="40" t="s">
        <v>5317</v>
      </c>
      <c r="F892" s="42" t="s">
        <v>49</v>
      </c>
      <c r="G892" s="290" t="s">
        <v>5584</v>
      </c>
      <c r="H892" s="63">
        <v>10.88</v>
      </c>
      <c r="I892" s="61">
        <v>12.59</v>
      </c>
      <c r="J892" s="61">
        <v>6.52</v>
      </c>
      <c r="K892" s="291">
        <v>7.55</v>
      </c>
      <c r="M892" s="62">
        <v>13.02</v>
      </c>
      <c r="N892" s="62">
        <v>15.06</v>
      </c>
      <c r="O892" s="62">
        <v>7.81</v>
      </c>
      <c r="P892" s="62">
        <v>9.0399999999999991</v>
      </c>
    </row>
    <row r="893" spans="1:16" x14ac:dyDescent="0.3">
      <c r="A893" s="51" t="s">
        <v>4048</v>
      </c>
      <c r="B893" s="50"/>
      <c r="C893" s="262" t="s">
        <v>5283</v>
      </c>
      <c r="D893" s="233">
        <v>12</v>
      </c>
      <c r="E893" s="40" t="s">
        <v>5357</v>
      </c>
      <c r="F893" s="42" t="s">
        <v>49</v>
      </c>
      <c r="G893" s="290" t="s">
        <v>5584</v>
      </c>
      <c r="H893" s="63">
        <v>16.11</v>
      </c>
      <c r="I893" s="61">
        <v>18.64</v>
      </c>
      <c r="J893" s="61">
        <v>9.66</v>
      </c>
      <c r="K893" s="291">
        <v>11.18</v>
      </c>
      <c r="M893" s="62">
        <v>19.27</v>
      </c>
      <c r="N893" s="62">
        <v>22.3</v>
      </c>
      <c r="O893" s="62">
        <v>11.56</v>
      </c>
      <c r="P893" s="62">
        <v>13.38</v>
      </c>
    </row>
    <row r="894" spans="1:16" x14ac:dyDescent="0.3">
      <c r="A894" s="51" t="s">
        <v>4049</v>
      </c>
      <c r="B894" s="50"/>
      <c r="C894" s="263" t="s">
        <v>5288</v>
      </c>
      <c r="D894" s="252"/>
      <c r="E894" s="252"/>
      <c r="F894" s="252"/>
      <c r="G894" s="252"/>
      <c r="H894" s="299"/>
      <c r="I894" s="253"/>
      <c r="J894" s="304">
        <v>16.190000000000001</v>
      </c>
      <c r="K894" s="303">
        <v>18.739999999999998</v>
      </c>
      <c r="O894" s="305">
        <v>19.37</v>
      </c>
      <c r="P894" s="305">
        <v>22.42</v>
      </c>
    </row>
    <row r="895" spans="1:16" ht="36" x14ac:dyDescent="0.3">
      <c r="A895" s="51" t="s">
        <v>4050</v>
      </c>
      <c r="B895" s="50"/>
      <c r="C895" s="262" t="s">
        <v>5358</v>
      </c>
      <c r="D895" s="43" t="s">
        <v>5621</v>
      </c>
      <c r="E895" s="54" t="s">
        <v>5802</v>
      </c>
      <c r="F895" s="42" t="s">
        <v>120</v>
      </c>
      <c r="G895" s="290" t="s">
        <v>5298</v>
      </c>
      <c r="H895" s="63">
        <v>4.4800000000000004</v>
      </c>
      <c r="I895" s="61">
        <v>4.4800000000000004</v>
      </c>
      <c r="J895" s="61">
        <v>4.4800000000000004</v>
      </c>
      <c r="K895" s="291">
        <v>4.4800000000000004</v>
      </c>
      <c r="M895" s="62">
        <v>5.36</v>
      </c>
      <c r="N895" s="62">
        <v>5.36</v>
      </c>
      <c r="O895" s="62">
        <v>5.36</v>
      </c>
      <c r="P895" s="62">
        <v>5.36</v>
      </c>
    </row>
    <row r="896" spans="1:16" x14ac:dyDescent="0.3">
      <c r="A896" s="51" t="s">
        <v>4051</v>
      </c>
      <c r="B896" s="50"/>
      <c r="C896" s="263" t="s">
        <v>5289</v>
      </c>
      <c r="D896" s="252"/>
      <c r="E896" s="252"/>
      <c r="F896" s="252"/>
      <c r="G896" s="252"/>
      <c r="H896" s="299"/>
      <c r="I896" s="253"/>
      <c r="J896" s="304">
        <v>4.4800000000000004</v>
      </c>
      <c r="K896" s="303">
        <v>4.4800000000000004</v>
      </c>
      <c r="O896" s="305">
        <v>5.36</v>
      </c>
      <c r="P896" s="305">
        <v>5.36</v>
      </c>
    </row>
    <row r="897" spans="1:16" x14ac:dyDescent="0.25">
      <c r="A897" s="51" t="s">
        <v>4052</v>
      </c>
      <c r="B897" s="38"/>
      <c r="C897" s="264"/>
      <c r="D897" s="38"/>
      <c r="E897" s="38"/>
      <c r="F897" s="38"/>
      <c r="G897" s="38"/>
      <c r="H897" s="258"/>
      <c r="I897" s="38"/>
      <c r="J897" s="258"/>
      <c r="K897" s="38"/>
    </row>
    <row r="898" spans="1:16" x14ac:dyDescent="0.3">
      <c r="A898" s="51" t="s">
        <v>4053</v>
      </c>
      <c r="B898" s="256">
        <v>498</v>
      </c>
      <c r="C898" s="259" t="s">
        <v>5276</v>
      </c>
      <c r="D898" s="242" t="s">
        <v>93</v>
      </c>
      <c r="E898" s="243" t="s">
        <v>95</v>
      </c>
      <c r="F898" s="244" t="s">
        <v>5277</v>
      </c>
      <c r="G898" s="244" t="s">
        <v>5278</v>
      </c>
      <c r="H898" s="294" t="s">
        <v>5279</v>
      </c>
      <c r="I898" s="245"/>
      <c r="J898" s="294" t="s">
        <v>5280</v>
      </c>
      <c r="K898" s="246"/>
    </row>
    <row r="899" spans="1:16" x14ac:dyDescent="0.3">
      <c r="A899" s="51" t="s">
        <v>4054</v>
      </c>
      <c r="B899" s="257"/>
      <c r="C899" s="260"/>
      <c r="D899" s="248"/>
      <c r="E899" s="249"/>
      <c r="F899" s="250"/>
      <c r="G899" s="250"/>
      <c r="H899" s="295" t="s">
        <v>5281</v>
      </c>
      <c r="I899" s="228" t="s">
        <v>5282</v>
      </c>
      <c r="J899" s="295" t="s">
        <v>5281</v>
      </c>
      <c r="K899" s="229" t="s">
        <v>5282</v>
      </c>
    </row>
    <row r="900" spans="1:16" ht="36" x14ac:dyDescent="0.3">
      <c r="A900" s="51" t="s">
        <v>4055</v>
      </c>
      <c r="B900" s="251"/>
      <c r="C900" s="267" t="s">
        <v>274</v>
      </c>
      <c r="D900" s="53" t="s">
        <v>2561</v>
      </c>
      <c r="E900" s="230" t="s">
        <v>5803</v>
      </c>
      <c r="F900" s="236" t="s">
        <v>120</v>
      </c>
      <c r="G900" s="235"/>
      <c r="H900" s="301"/>
      <c r="I900" s="235"/>
      <c r="J900" s="307">
        <v>46.18</v>
      </c>
      <c r="K900" s="306">
        <v>47.54</v>
      </c>
      <c r="O900" s="308">
        <v>55.24</v>
      </c>
      <c r="P900" s="308">
        <v>56.87</v>
      </c>
    </row>
    <row r="901" spans="1:16" x14ac:dyDescent="0.3">
      <c r="A901" s="51" t="s">
        <v>4056</v>
      </c>
      <c r="B901" s="50"/>
      <c r="C901" s="262" t="s">
        <v>5283</v>
      </c>
      <c r="D901" s="233">
        <v>8</v>
      </c>
      <c r="E901" s="40" t="s">
        <v>5317</v>
      </c>
      <c r="F901" s="42" t="s">
        <v>49</v>
      </c>
      <c r="G901" s="290" t="s">
        <v>5622</v>
      </c>
      <c r="H901" s="63">
        <v>10.88</v>
      </c>
      <c r="I901" s="61">
        <v>12.59</v>
      </c>
      <c r="J901" s="61">
        <v>3.18</v>
      </c>
      <c r="K901" s="291">
        <v>3.67</v>
      </c>
      <c r="M901" s="62">
        <v>13.02</v>
      </c>
      <c r="N901" s="62">
        <v>15.06</v>
      </c>
      <c r="O901" s="62">
        <v>3.81</v>
      </c>
      <c r="P901" s="62">
        <v>4.4000000000000004</v>
      </c>
    </row>
    <row r="902" spans="1:16" x14ac:dyDescent="0.3">
      <c r="A902" s="51" t="s">
        <v>4057</v>
      </c>
      <c r="B902" s="50"/>
      <c r="C902" s="262" t="s">
        <v>5283</v>
      </c>
      <c r="D902" s="233">
        <v>12</v>
      </c>
      <c r="E902" s="40" t="s">
        <v>5357</v>
      </c>
      <c r="F902" s="42" t="s">
        <v>49</v>
      </c>
      <c r="G902" s="290" t="s">
        <v>5623</v>
      </c>
      <c r="H902" s="63">
        <v>16.11</v>
      </c>
      <c r="I902" s="61">
        <v>18.64</v>
      </c>
      <c r="J902" s="61">
        <v>2.2000000000000002</v>
      </c>
      <c r="K902" s="291">
        <v>2.5499999999999998</v>
      </c>
      <c r="M902" s="62">
        <v>19.27</v>
      </c>
      <c r="N902" s="62">
        <v>22.3</v>
      </c>
      <c r="O902" s="62">
        <v>2.64</v>
      </c>
      <c r="P902" s="62">
        <v>3.05</v>
      </c>
    </row>
    <row r="903" spans="1:16" x14ac:dyDescent="0.3">
      <c r="A903" s="51" t="s">
        <v>4058</v>
      </c>
      <c r="B903" s="50"/>
      <c r="C903" s="262" t="s">
        <v>5283</v>
      </c>
      <c r="D903" s="233">
        <v>18</v>
      </c>
      <c r="E903" s="40" t="s">
        <v>5624</v>
      </c>
      <c r="F903" s="42" t="s">
        <v>49</v>
      </c>
      <c r="G903" s="290" t="s">
        <v>5625</v>
      </c>
      <c r="H903" s="63">
        <v>16.11</v>
      </c>
      <c r="I903" s="61">
        <v>18.64</v>
      </c>
      <c r="J903" s="61">
        <v>1.86</v>
      </c>
      <c r="K903" s="291">
        <v>2.15</v>
      </c>
      <c r="M903" s="62">
        <v>19.27</v>
      </c>
      <c r="N903" s="62">
        <v>22.3</v>
      </c>
      <c r="O903" s="62">
        <v>2.23</v>
      </c>
      <c r="P903" s="62">
        <v>2.58</v>
      </c>
    </row>
    <row r="904" spans="1:16" x14ac:dyDescent="0.3">
      <c r="A904" s="51" t="s">
        <v>4059</v>
      </c>
      <c r="B904" s="50"/>
      <c r="C904" s="262" t="s">
        <v>5283</v>
      </c>
      <c r="D904" s="233">
        <v>21</v>
      </c>
      <c r="E904" s="40" t="s">
        <v>5626</v>
      </c>
      <c r="F904" s="42" t="s">
        <v>49</v>
      </c>
      <c r="G904" s="290" t="s">
        <v>5322</v>
      </c>
      <c r="H904" s="63">
        <v>16.11</v>
      </c>
      <c r="I904" s="61">
        <v>18.64</v>
      </c>
      <c r="J904" s="61">
        <v>1.44</v>
      </c>
      <c r="K904" s="291">
        <v>1.68</v>
      </c>
      <c r="M904" s="62">
        <v>19.27</v>
      </c>
      <c r="N904" s="62">
        <v>22.3</v>
      </c>
      <c r="O904" s="62">
        <v>1.73</v>
      </c>
      <c r="P904" s="62">
        <v>2.0099999999999998</v>
      </c>
    </row>
    <row r="905" spans="1:16" x14ac:dyDescent="0.3">
      <c r="A905" s="51" t="s">
        <v>4060</v>
      </c>
      <c r="B905" s="50"/>
      <c r="C905" s="263" t="s">
        <v>5288</v>
      </c>
      <c r="D905" s="252"/>
      <c r="E905" s="252"/>
      <c r="F905" s="252"/>
      <c r="G905" s="252"/>
      <c r="H905" s="299"/>
      <c r="I905" s="253"/>
      <c r="J905" s="304">
        <v>8.6999999999999993</v>
      </c>
      <c r="K905" s="303">
        <v>10.06</v>
      </c>
      <c r="O905" s="305">
        <v>10.41</v>
      </c>
      <c r="P905" s="305">
        <v>12.04</v>
      </c>
    </row>
    <row r="906" spans="1:16" ht="24" x14ac:dyDescent="0.3">
      <c r="A906" s="51" t="s">
        <v>4061</v>
      </c>
      <c r="B906" s="50"/>
      <c r="C906" s="262" t="s">
        <v>5283</v>
      </c>
      <c r="D906" s="41">
        <v>1326</v>
      </c>
      <c r="E906" s="40" t="s">
        <v>5627</v>
      </c>
      <c r="F906" s="42" t="s">
        <v>5296</v>
      </c>
      <c r="G906" s="290" t="s">
        <v>5628</v>
      </c>
      <c r="H906" s="63">
        <v>13.28</v>
      </c>
      <c r="I906" s="61">
        <v>13.28</v>
      </c>
      <c r="J906" s="61">
        <v>22.21</v>
      </c>
      <c r="K906" s="291">
        <v>22.21</v>
      </c>
      <c r="M906" s="62">
        <v>15.89</v>
      </c>
      <c r="N906" s="62">
        <v>15.89</v>
      </c>
      <c r="O906" s="62">
        <v>26.57</v>
      </c>
      <c r="P906" s="62">
        <v>26.57</v>
      </c>
    </row>
    <row r="907" spans="1:16" ht="24" x14ac:dyDescent="0.3">
      <c r="A907" s="51" t="s">
        <v>4062</v>
      </c>
      <c r="B907" s="50"/>
      <c r="C907" s="262" t="s">
        <v>5358</v>
      </c>
      <c r="D907" s="43" t="s">
        <v>5629</v>
      </c>
      <c r="E907" s="40" t="s">
        <v>5630</v>
      </c>
      <c r="F907" s="42" t="s">
        <v>5362</v>
      </c>
      <c r="G907" s="290" t="s">
        <v>5631</v>
      </c>
      <c r="H907" s="63">
        <v>120.3</v>
      </c>
      <c r="I907" s="61">
        <v>120.3</v>
      </c>
      <c r="J907" s="61">
        <v>9.6199999999999992</v>
      </c>
      <c r="K907" s="291">
        <v>9.6199999999999992</v>
      </c>
      <c r="M907" s="62">
        <v>143.88999999999999</v>
      </c>
      <c r="N907" s="62">
        <v>143.88999999999999</v>
      </c>
      <c r="O907" s="62">
        <v>11.51</v>
      </c>
      <c r="P907" s="62">
        <v>11.51</v>
      </c>
    </row>
    <row r="908" spans="1:16" ht="36" x14ac:dyDescent="0.3">
      <c r="A908" s="51" t="s">
        <v>4063</v>
      </c>
      <c r="B908" s="50"/>
      <c r="C908" s="262" t="s">
        <v>5283</v>
      </c>
      <c r="D908" s="41">
        <v>2977</v>
      </c>
      <c r="E908" s="54" t="s">
        <v>5804</v>
      </c>
      <c r="F908" s="42" t="s">
        <v>5315</v>
      </c>
      <c r="G908" s="290" t="s">
        <v>5502</v>
      </c>
      <c r="H908" s="63">
        <v>0.39</v>
      </c>
      <c r="I908" s="61">
        <v>0.39</v>
      </c>
      <c r="J908" s="61">
        <v>1.57</v>
      </c>
      <c r="K908" s="291">
        <v>1.57</v>
      </c>
      <c r="M908" s="62">
        <v>0.47</v>
      </c>
      <c r="N908" s="62">
        <v>0.47</v>
      </c>
      <c r="O908" s="62">
        <v>1.88</v>
      </c>
      <c r="P908" s="62">
        <v>1.88</v>
      </c>
    </row>
    <row r="909" spans="1:16" x14ac:dyDescent="0.3">
      <c r="A909" s="51" t="s">
        <v>4064</v>
      </c>
      <c r="B909" s="50"/>
      <c r="C909" s="262" t="s">
        <v>5283</v>
      </c>
      <c r="D909" s="41">
        <v>2212</v>
      </c>
      <c r="E909" s="40" t="s">
        <v>5632</v>
      </c>
      <c r="F909" s="42" t="s">
        <v>5633</v>
      </c>
      <c r="G909" s="290" t="s">
        <v>5634</v>
      </c>
      <c r="H909" s="63">
        <v>36.35</v>
      </c>
      <c r="I909" s="61">
        <v>36.35</v>
      </c>
      <c r="J909" s="61">
        <v>1.1200000000000001</v>
      </c>
      <c r="K909" s="291">
        <v>1.1200000000000001</v>
      </c>
      <c r="M909" s="62">
        <v>43.48</v>
      </c>
      <c r="N909" s="62">
        <v>43.48</v>
      </c>
      <c r="O909" s="62">
        <v>1.34</v>
      </c>
      <c r="P909" s="62">
        <v>1.34</v>
      </c>
    </row>
    <row r="910" spans="1:16" x14ac:dyDescent="0.3">
      <c r="A910" s="51" t="s">
        <v>4065</v>
      </c>
      <c r="B910" s="50"/>
      <c r="C910" s="262" t="s">
        <v>5283</v>
      </c>
      <c r="D910" s="41">
        <v>3071</v>
      </c>
      <c r="E910" s="40" t="s">
        <v>2168</v>
      </c>
      <c r="F910" s="42" t="s">
        <v>5315</v>
      </c>
      <c r="G910" s="290" t="s">
        <v>5502</v>
      </c>
      <c r="H910" s="63">
        <v>0.22</v>
      </c>
      <c r="I910" s="61">
        <v>0.22</v>
      </c>
      <c r="J910" s="61">
        <v>0.9</v>
      </c>
      <c r="K910" s="291">
        <v>0.9</v>
      </c>
      <c r="M910" s="62">
        <v>0.27</v>
      </c>
      <c r="N910" s="62">
        <v>0.27</v>
      </c>
      <c r="O910" s="62">
        <v>1.08</v>
      </c>
      <c r="P910" s="62">
        <v>1.08</v>
      </c>
    </row>
    <row r="911" spans="1:16" x14ac:dyDescent="0.3">
      <c r="A911" s="51" t="s">
        <v>4066</v>
      </c>
      <c r="B911" s="50"/>
      <c r="C911" s="262" t="s">
        <v>5283</v>
      </c>
      <c r="D911" s="41">
        <v>3394</v>
      </c>
      <c r="E911" s="40" t="s">
        <v>2170</v>
      </c>
      <c r="F911" s="42" t="s">
        <v>5315</v>
      </c>
      <c r="G911" s="290" t="s">
        <v>5502</v>
      </c>
      <c r="H911" s="63">
        <v>0.21</v>
      </c>
      <c r="I911" s="61">
        <v>0.21</v>
      </c>
      <c r="J911" s="61">
        <v>0.86</v>
      </c>
      <c r="K911" s="291">
        <v>0.86</v>
      </c>
      <c r="M911" s="62">
        <v>0.26</v>
      </c>
      <c r="N911" s="62">
        <v>0.26</v>
      </c>
      <c r="O911" s="62">
        <v>1.04</v>
      </c>
      <c r="P911" s="62">
        <v>1.04</v>
      </c>
    </row>
    <row r="912" spans="1:16" x14ac:dyDescent="0.3">
      <c r="A912" s="51" t="s">
        <v>4067</v>
      </c>
      <c r="B912" s="50"/>
      <c r="C912" s="262" t="s">
        <v>5283</v>
      </c>
      <c r="D912" s="41">
        <v>2055</v>
      </c>
      <c r="E912" s="40" t="s">
        <v>5635</v>
      </c>
      <c r="F912" s="42" t="s">
        <v>5633</v>
      </c>
      <c r="G912" s="290" t="s">
        <v>5636</v>
      </c>
      <c r="H912" s="63">
        <v>29.99</v>
      </c>
      <c r="I912" s="61">
        <v>29.99</v>
      </c>
      <c r="J912" s="61">
        <v>0.78</v>
      </c>
      <c r="K912" s="291">
        <v>0.78</v>
      </c>
      <c r="M912" s="62">
        <v>35.869999999999997</v>
      </c>
      <c r="N912" s="62">
        <v>35.869999999999997</v>
      </c>
      <c r="O912" s="62">
        <v>0.94</v>
      </c>
      <c r="P912" s="62">
        <v>0.94</v>
      </c>
    </row>
    <row r="913" spans="1:16" x14ac:dyDescent="0.3">
      <c r="A913" s="51" t="s">
        <v>4068</v>
      </c>
      <c r="B913" s="50"/>
      <c r="C913" s="262" t="s">
        <v>5283</v>
      </c>
      <c r="D913" s="41">
        <v>1970</v>
      </c>
      <c r="E913" s="40" t="s">
        <v>5637</v>
      </c>
      <c r="F913" s="42" t="s">
        <v>5633</v>
      </c>
      <c r="G913" s="290" t="s">
        <v>5638</v>
      </c>
      <c r="H913" s="63">
        <v>17.440000000000001</v>
      </c>
      <c r="I913" s="61">
        <v>17.440000000000001</v>
      </c>
      <c r="J913" s="61">
        <v>0.3</v>
      </c>
      <c r="K913" s="291">
        <v>0.3</v>
      </c>
      <c r="M913" s="62">
        <v>20.87</v>
      </c>
      <c r="N913" s="62">
        <v>20.87</v>
      </c>
      <c r="O913" s="62">
        <v>0.36</v>
      </c>
      <c r="P913" s="62">
        <v>0.36</v>
      </c>
    </row>
    <row r="914" spans="1:16" x14ac:dyDescent="0.3">
      <c r="A914" s="51" t="s">
        <v>4069</v>
      </c>
      <c r="B914" s="50"/>
      <c r="C914" s="262" t="s">
        <v>5283</v>
      </c>
      <c r="D914" s="41">
        <v>1672</v>
      </c>
      <c r="E914" s="40" t="s">
        <v>5450</v>
      </c>
      <c r="F914" s="42" t="s">
        <v>5315</v>
      </c>
      <c r="G914" s="290" t="s">
        <v>5639</v>
      </c>
      <c r="H914" s="63">
        <v>2.19</v>
      </c>
      <c r="I914" s="61">
        <v>2.19</v>
      </c>
      <c r="J914" s="61">
        <v>0.09</v>
      </c>
      <c r="K914" s="291">
        <v>0.09</v>
      </c>
      <c r="M914" s="62">
        <v>2.63</v>
      </c>
      <c r="N914" s="62">
        <v>2.63</v>
      </c>
      <c r="O914" s="62">
        <v>0.11</v>
      </c>
      <c r="P914" s="62">
        <v>0.11</v>
      </c>
    </row>
    <row r="915" spans="1:16" ht="36" x14ac:dyDescent="0.3">
      <c r="A915" s="51" t="s">
        <v>4070</v>
      </c>
      <c r="B915" s="50"/>
      <c r="C915" s="265" t="s">
        <v>5283</v>
      </c>
      <c r="D915" s="44">
        <v>2788</v>
      </c>
      <c r="E915" s="54" t="s">
        <v>5805</v>
      </c>
      <c r="F915" s="45" t="s">
        <v>5315</v>
      </c>
      <c r="G915" s="290" t="s">
        <v>5640</v>
      </c>
      <c r="H915" s="63">
        <v>2.4900000000000002</v>
      </c>
      <c r="I915" s="61">
        <v>2.4900000000000002</v>
      </c>
      <c r="J915" s="61">
        <v>0</v>
      </c>
      <c r="K915" s="291">
        <v>0</v>
      </c>
      <c r="M915" s="62">
        <v>2.99</v>
      </c>
      <c r="N915" s="62">
        <v>2.99</v>
      </c>
      <c r="O915" s="62">
        <v>0</v>
      </c>
      <c r="P915" s="62">
        <v>0</v>
      </c>
    </row>
    <row r="916" spans="1:16" x14ac:dyDescent="0.3">
      <c r="A916" s="51" t="s">
        <v>4071</v>
      </c>
      <c r="B916" s="50"/>
      <c r="C916" s="263" t="s">
        <v>5289</v>
      </c>
      <c r="D916" s="252"/>
      <c r="E916" s="252"/>
      <c r="F916" s="252"/>
      <c r="G916" s="252"/>
      <c r="H916" s="299"/>
      <c r="I916" s="253"/>
      <c r="J916" s="304">
        <v>37.479999999999997</v>
      </c>
      <c r="K916" s="304">
        <v>37.479999999999997</v>
      </c>
      <c r="O916" s="305">
        <v>44.83</v>
      </c>
      <c r="P916" s="305">
        <v>44.83</v>
      </c>
    </row>
    <row r="917" spans="1:16" x14ac:dyDescent="0.25">
      <c r="A917" s="51" t="s">
        <v>4072</v>
      </c>
      <c r="B917" s="38"/>
      <c r="C917" s="264"/>
      <c r="D917" s="38"/>
      <c r="E917" s="38"/>
      <c r="F917" s="38"/>
      <c r="G917" s="38"/>
      <c r="H917" s="258"/>
      <c r="I917" s="38"/>
      <c r="J917" s="258"/>
      <c r="K917" s="38"/>
    </row>
    <row r="918" spans="1:16" x14ac:dyDescent="0.3">
      <c r="A918" s="51" t="s">
        <v>4073</v>
      </c>
      <c r="B918" s="256">
        <v>499</v>
      </c>
      <c r="C918" s="259" t="s">
        <v>5276</v>
      </c>
      <c r="D918" s="242" t="s">
        <v>93</v>
      </c>
      <c r="E918" s="243" t="s">
        <v>95</v>
      </c>
      <c r="F918" s="244" t="s">
        <v>5277</v>
      </c>
      <c r="G918" s="244" t="s">
        <v>5278</v>
      </c>
      <c r="H918" s="294" t="s">
        <v>5279</v>
      </c>
      <c r="I918" s="245"/>
      <c r="J918" s="294" t="s">
        <v>5280</v>
      </c>
      <c r="K918" s="246"/>
    </row>
    <row r="919" spans="1:16" x14ac:dyDescent="0.3">
      <c r="A919" s="51" t="s">
        <v>4074</v>
      </c>
      <c r="B919" s="257"/>
      <c r="C919" s="260"/>
      <c r="D919" s="248"/>
      <c r="E919" s="249"/>
      <c r="F919" s="250"/>
      <c r="G919" s="250"/>
      <c r="H919" s="295" t="s">
        <v>5281</v>
      </c>
      <c r="I919" s="228" t="s">
        <v>5282</v>
      </c>
      <c r="J919" s="295" t="s">
        <v>5281</v>
      </c>
      <c r="K919" s="229" t="s">
        <v>5282</v>
      </c>
    </row>
    <row r="920" spans="1:16" ht="36" x14ac:dyDescent="0.3">
      <c r="A920" s="51" t="s">
        <v>4075</v>
      </c>
      <c r="B920" s="251"/>
      <c r="C920" s="267" t="s">
        <v>274</v>
      </c>
      <c r="D920" s="53" t="s">
        <v>676</v>
      </c>
      <c r="E920" s="230" t="s">
        <v>5806</v>
      </c>
      <c r="F920" s="236" t="s">
        <v>120</v>
      </c>
      <c r="G920" s="235"/>
      <c r="H920" s="301"/>
      <c r="I920" s="235"/>
      <c r="J920" s="307">
        <v>68.709999999999994</v>
      </c>
      <c r="K920" s="306">
        <v>70.34</v>
      </c>
      <c r="O920" s="308">
        <v>82.19</v>
      </c>
      <c r="P920" s="308">
        <v>84.13</v>
      </c>
    </row>
    <row r="921" spans="1:16" x14ac:dyDescent="0.3">
      <c r="A921" s="51" t="s">
        <v>4076</v>
      </c>
      <c r="B921" s="50"/>
      <c r="C921" s="262" t="s">
        <v>5283</v>
      </c>
      <c r="D921" s="233">
        <v>8</v>
      </c>
      <c r="E921" s="40" t="s">
        <v>5317</v>
      </c>
      <c r="F921" s="42" t="s">
        <v>49</v>
      </c>
      <c r="G921" s="290" t="s">
        <v>5641</v>
      </c>
      <c r="H921" s="63">
        <v>10.88</v>
      </c>
      <c r="I921" s="61">
        <v>12.59</v>
      </c>
      <c r="J921" s="61">
        <v>3.62</v>
      </c>
      <c r="K921" s="291">
        <v>4.1900000000000004</v>
      </c>
      <c r="M921" s="62">
        <v>13.02</v>
      </c>
      <c r="N921" s="62">
        <v>15.06</v>
      </c>
      <c r="O921" s="62">
        <v>4.34</v>
      </c>
      <c r="P921" s="62">
        <v>5.0199999999999996</v>
      </c>
    </row>
    <row r="922" spans="1:16" x14ac:dyDescent="0.3">
      <c r="A922" s="51" t="s">
        <v>4077</v>
      </c>
      <c r="B922" s="50"/>
      <c r="C922" s="262" t="s">
        <v>5283</v>
      </c>
      <c r="D922" s="233">
        <v>12</v>
      </c>
      <c r="E922" s="40" t="s">
        <v>5357</v>
      </c>
      <c r="F922" s="42" t="s">
        <v>49</v>
      </c>
      <c r="G922" s="290" t="s">
        <v>5642</v>
      </c>
      <c r="H922" s="63">
        <v>16.11</v>
      </c>
      <c r="I922" s="61">
        <v>18.64</v>
      </c>
      <c r="J922" s="61">
        <v>3.02</v>
      </c>
      <c r="K922" s="291">
        <v>3.5</v>
      </c>
      <c r="M922" s="62">
        <v>19.27</v>
      </c>
      <c r="N922" s="62">
        <v>22.3</v>
      </c>
      <c r="O922" s="62">
        <v>3.62</v>
      </c>
      <c r="P922" s="62">
        <v>4.1900000000000004</v>
      </c>
    </row>
    <row r="923" spans="1:16" x14ac:dyDescent="0.3">
      <c r="A923" s="51" t="s">
        <v>4078</v>
      </c>
      <c r="B923" s="50"/>
      <c r="C923" s="262" t="s">
        <v>5283</v>
      </c>
      <c r="D923" s="233">
        <v>18</v>
      </c>
      <c r="E923" s="40" t="s">
        <v>5624</v>
      </c>
      <c r="F923" s="42" t="s">
        <v>49</v>
      </c>
      <c r="G923" s="290" t="s">
        <v>5623</v>
      </c>
      <c r="H923" s="63">
        <v>16.11</v>
      </c>
      <c r="I923" s="61">
        <v>18.64</v>
      </c>
      <c r="J923" s="61">
        <v>2.2000000000000002</v>
      </c>
      <c r="K923" s="291">
        <v>2.5499999999999998</v>
      </c>
      <c r="M923" s="62">
        <v>19.27</v>
      </c>
      <c r="N923" s="62">
        <v>22.3</v>
      </c>
      <c r="O923" s="62">
        <v>2.64</v>
      </c>
      <c r="P923" s="62">
        <v>3.05</v>
      </c>
    </row>
    <row r="924" spans="1:16" x14ac:dyDescent="0.3">
      <c r="A924" s="51" t="s">
        <v>4079</v>
      </c>
      <c r="B924" s="50"/>
      <c r="C924" s="262" t="s">
        <v>5283</v>
      </c>
      <c r="D924" s="233">
        <v>21</v>
      </c>
      <c r="E924" s="40" t="s">
        <v>5626</v>
      </c>
      <c r="F924" s="42" t="s">
        <v>49</v>
      </c>
      <c r="G924" s="290" t="s">
        <v>5322</v>
      </c>
      <c r="H924" s="63">
        <v>16.11</v>
      </c>
      <c r="I924" s="61">
        <v>18.64</v>
      </c>
      <c r="J924" s="61">
        <v>1.44</v>
      </c>
      <c r="K924" s="291">
        <v>1.68</v>
      </c>
      <c r="M924" s="62">
        <v>19.27</v>
      </c>
      <c r="N924" s="62">
        <v>22.3</v>
      </c>
      <c r="O924" s="62">
        <v>1.73</v>
      </c>
      <c r="P924" s="62">
        <v>2.0099999999999998</v>
      </c>
    </row>
    <row r="925" spans="1:16" x14ac:dyDescent="0.3">
      <c r="A925" s="51" t="s">
        <v>4080</v>
      </c>
      <c r="B925" s="50"/>
      <c r="C925" s="263" t="s">
        <v>5288</v>
      </c>
      <c r="D925" s="252"/>
      <c r="E925" s="252"/>
      <c r="F925" s="252"/>
      <c r="G925" s="252"/>
      <c r="H925" s="299"/>
      <c r="I925" s="253"/>
      <c r="J925" s="304">
        <v>10.3</v>
      </c>
      <c r="K925" s="303">
        <v>11.93</v>
      </c>
      <c r="O925" s="305">
        <v>12.33</v>
      </c>
      <c r="P925" s="305">
        <v>14.27</v>
      </c>
    </row>
    <row r="926" spans="1:16" ht="24" x14ac:dyDescent="0.3">
      <c r="A926" s="51" t="s">
        <v>4081</v>
      </c>
      <c r="B926" s="50"/>
      <c r="C926" s="262" t="s">
        <v>5283</v>
      </c>
      <c r="D926" s="41">
        <v>1326</v>
      </c>
      <c r="E926" s="40" t="s">
        <v>5627</v>
      </c>
      <c r="F926" s="42" t="s">
        <v>5296</v>
      </c>
      <c r="G926" s="290" t="s">
        <v>5643</v>
      </c>
      <c r="H926" s="63">
        <v>13.28</v>
      </c>
      <c r="I926" s="61">
        <v>13.28</v>
      </c>
      <c r="J926" s="61">
        <v>34.479999999999997</v>
      </c>
      <c r="K926" s="291">
        <v>34.479999999999997</v>
      </c>
      <c r="M926" s="62">
        <v>15.89</v>
      </c>
      <c r="N926" s="62">
        <v>15.89</v>
      </c>
      <c r="O926" s="62">
        <v>41.25</v>
      </c>
      <c r="P926" s="62">
        <v>41.25</v>
      </c>
    </row>
    <row r="927" spans="1:16" ht="24" x14ac:dyDescent="0.3">
      <c r="A927" s="51" t="s">
        <v>4082</v>
      </c>
      <c r="B927" s="50"/>
      <c r="C927" s="262" t="s">
        <v>5358</v>
      </c>
      <c r="D927" s="43" t="s">
        <v>5629</v>
      </c>
      <c r="E927" s="40" t="s">
        <v>5630</v>
      </c>
      <c r="F927" s="42" t="s">
        <v>5362</v>
      </c>
      <c r="G927" s="290" t="s">
        <v>5578</v>
      </c>
      <c r="H927" s="63">
        <v>120.3</v>
      </c>
      <c r="I927" s="61">
        <v>120.3</v>
      </c>
      <c r="J927" s="61">
        <v>16.829999999999998</v>
      </c>
      <c r="K927" s="291">
        <v>16.829999999999998</v>
      </c>
      <c r="M927" s="62">
        <v>143.88999999999999</v>
      </c>
      <c r="N927" s="62">
        <v>143.88999999999999</v>
      </c>
      <c r="O927" s="62">
        <v>20.14</v>
      </c>
      <c r="P927" s="62">
        <v>20.14</v>
      </c>
    </row>
    <row r="928" spans="1:16" x14ac:dyDescent="0.3">
      <c r="A928" s="51" t="s">
        <v>4083</v>
      </c>
      <c r="B928" s="50"/>
      <c r="C928" s="262" t="s">
        <v>5283</v>
      </c>
      <c r="D928" s="41">
        <v>2212</v>
      </c>
      <c r="E928" s="40" t="s">
        <v>5632</v>
      </c>
      <c r="F928" s="42" t="s">
        <v>5633</v>
      </c>
      <c r="G928" s="290" t="s">
        <v>5644</v>
      </c>
      <c r="H928" s="63">
        <v>36.35</v>
      </c>
      <c r="I928" s="61">
        <v>36.35</v>
      </c>
      <c r="J928" s="61">
        <v>1.82</v>
      </c>
      <c r="K928" s="291">
        <v>1.82</v>
      </c>
      <c r="M928" s="62">
        <v>43.48</v>
      </c>
      <c r="N928" s="62">
        <v>43.48</v>
      </c>
      <c r="O928" s="62">
        <v>2.1800000000000002</v>
      </c>
      <c r="P928" s="62">
        <v>2.1800000000000002</v>
      </c>
    </row>
    <row r="929" spans="1:16" ht="36" x14ac:dyDescent="0.3">
      <c r="A929" s="51" t="s">
        <v>4084</v>
      </c>
      <c r="B929" s="50"/>
      <c r="C929" s="262" t="s">
        <v>5283</v>
      </c>
      <c r="D929" s="41">
        <v>2977</v>
      </c>
      <c r="E929" s="54" t="s">
        <v>5804</v>
      </c>
      <c r="F929" s="42" t="s">
        <v>5315</v>
      </c>
      <c r="G929" s="290" t="s">
        <v>5502</v>
      </c>
      <c r="H929" s="63">
        <v>0.39</v>
      </c>
      <c r="I929" s="61">
        <v>0.39</v>
      </c>
      <c r="J929" s="61">
        <v>1.57</v>
      </c>
      <c r="K929" s="291">
        <v>1.57</v>
      </c>
      <c r="M929" s="62">
        <v>0.47</v>
      </c>
      <c r="N929" s="62">
        <v>0.47</v>
      </c>
      <c r="O929" s="62">
        <v>1.88</v>
      </c>
      <c r="P929" s="62">
        <v>1.88</v>
      </c>
    </row>
    <row r="930" spans="1:16" x14ac:dyDescent="0.3">
      <c r="A930" s="51" t="s">
        <v>4085</v>
      </c>
      <c r="B930" s="50"/>
      <c r="C930" s="262" t="s">
        <v>5283</v>
      </c>
      <c r="D930" s="41">
        <v>2055</v>
      </c>
      <c r="E930" s="40" t="s">
        <v>5635</v>
      </c>
      <c r="F930" s="42" t="s">
        <v>5633</v>
      </c>
      <c r="G930" s="290" t="s">
        <v>5645</v>
      </c>
      <c r="H930" s="63">
        <v>29.99</v>
      </c>
      <c r="I930" s="61">
        <v>29.99</v>
      </c>
      <c r="J930" s="61">
        <v>1.27</v>
      </c>
      <c r="K930" s="291">
        <v>1.27</v>
      </c>
      <c r="M930" s="62">
        <v>35.869999999999997</v>
      </c>
      <c r="N930" s="62">
        <v>35.869999999999997</v>
      </c>
      <c r="O930" s="62">
        <v>1.52</v>
      </c>
      <c r="P930" s="62">
        <v>1.52</v>
      </c>
    </row>
    <row r="931" spans="1:16" x14ac:dyDescent="0.3">
      <c r="A931" s="51" t="s">
        <v>4086</v>
      </c>
      <c r="B931" s="50"/>
      <c r="C931" s="262" t="s">
        <v>5283</v>
      </c>
      <c r="D931" s="41">
        <v>3071</v>
      </c>
      <c r="E931" s="40" t="s">
        <v>2168</v>
      </c>
      <c r="F931" s="42" t="s">
        <v>5315</v>
      </c>
      <c r="G931" s="290" t="s">
        <v>5502</v>
      </c>
      <c r="H931" s="63">
        <v>0.22</v>
      </c>
      <c r="I931" s="61">
        <v>0.22</v>
      </c>
      <c r="J931" s="61">
        <v>0.9</v>
      </c>
      <c r="K931" s="291">
        <v>0.9</v>
      </c>
      <c r="M931" s="62">
        <v>0.27</v>
      </c>
      <c r="N931" s="62">
        <v>0.27</v>
      </c>
      <c r="O931" s="62">
        <v>1.08</v>
      </c>
      <c r="P931" s="62">
        <v>1.08</v>
      </c>
    </row>
    <row r="932" spans="1:16" x14ac:dyDescent="0.3">
      <c r="A932" s="51" t="s">
        <v>4087</v>
      </c>
      <c r="B932" s="50"/>
      <c r="C932" s="262" t="s">
        <v>5283</v>
      </c>
      <c r="D932" s="41">
        <v>3394</v>
      </c>
      <c r="E932" s="40" t="s">
        <v>2170</v>
      </c>
      <c r="F932" s="42" t="s">
        <v>5315</v>
      </c>
      <c r="G932" s="290" t="s">
        <v>5502</v>
      </c>
      <c r="H932" s="63">
        <v>0.21</v>
      </c>
      <c r="I932" s="61">
        <v>0.21</v>
      </c>
      <c r="J932" s="61">
        <v>0.86</v>
      </c>
      <c r="K932" s="291">
        <v>0.86</v>
      </c>
      <c r="M932" s="62">
        <v>0.26</v>
      </c>
      <c r="N932" s="62">
        <v>0.26</v>
      </c>
      <c r="O932" s="62">
        <v>1.04</v>
      </c>
      <c r="P932" s="62">
        <v>1.04</v>
      </c>
    </row>
    <row r="933" spans="1:16" x14ac:dyDescent="0.3">
      <c r="A933" s="51" t="s">
        <v>4088</v>
      </c>
      <c r="B933" s="50"/>
      <c r="C933" s="262" t="s">
        <v>5283</v>
      </c>
      <c r="D933" s="41">
        <v>1970</v>
      </c>
      <c r="E933" s="40" t="s">
        <v>5637</v>
      </c>
      <c r="F933" s="42" t="s">
        <v>5633</v>
      </c>
      <c r="G933" s="290" t="s">
        <v>5646</v>
      </c>
      <c r="H933" s="63">
        <v>17.440000000000001</v>
      </c>
      <c r="I933" s="61">
        <v>17.440000000000001</v>
      </c>
      <c r="J933" s="61">
        <v>0.48</v>
      </c>
      <c r="K933" s="291">
        <v>0.48</v>
      </c>
      <c r="M933" s="62">
        <v>20.87</v>
      </c>
      <c r="N933" s="62">
        <v>20.87</v>
      </c>
      <c r="O933" s="62">
        <v>0.57999999999999996</v>
      </c>
      <c r="P933" s="62">
        <v>0.57999999999999996</v>
      </c>
    </row>
    <row r="934" spans="1:16" x14ac:dyDescent="0.3">
      <c r="A934" s="51" t="s">
        <v>4089</v>
      </c>
      <c r="B934" s="50"/>
      <c r="C934" s="262" t="s">
        <v>5283</v>
      </c>
      <c r="D934" s="41">
        <v>1672</v>
      </c>
      <c r="E934" s="40" t="s">
        <v>5450</v>
      </c>
      <c r="F934" s="42" t="s">
        <v>5315</v>
      </c>
      <c r="G934" s="290" t="s">
        <v>5647</v>
      </c>
      <c r="H934" s="63">
        <v>2.19</v>
      </c>
      <c r="I934" s="61">
        <v>2.19</v>
      </c>
      <c r="J934" s="61">
        <v>0.15</v>
      </c>
      <c r="K934" s="291">
        <v>0.15</v>
      </c>
      <c r="M934" s="62">
        <v>2.63</v>
      </c>
      <c r="N934" s="62">
        <v>2.63</v>
      </c>
      <c r="O934" s="62">
        <v>0.18</v>
      </c>
      <c r="P934" s="62">
        <v>0.18</v>
      </c>
    </row>
    <row r="935" spans="1:16" ht="36" x14ac:dyDescent="0.3">
      <c r="A935" s="51" t="s">
        <v>4090</v>
      </c>
      <c r="B935" s="50"/>
      <c r="C935" s="265" t="s">
        <v>5283</v>
      </c>
      <c r="D935" s="44">
        <v>2788</v>
      </c>
      <c r="E935" s="54" t="s">
        <v>5805</v>
      </c>
      <c r="F935" s="45" t="s">
        <v>5315</v>
      </c>
      <c r="G935" s="290" t="s">
        <v>5648</v>
      </c>
      <c r="H935" s="63">
        <v>2.4900000000000002</v>
      </c>
      <c r="I935" s="61">
        <v>2.4900000000000002</v>
      </c>
      <c r="J935" s="61">
        <v>0</v>
      </c>
      <c r="K935" s="291">
        <v>0</v>
      </c>
      <c r="M935" s="62">
        <v>2.99</v>
      </c>
      <c r="N935" s="62">
        <v>2.99</v>
      </c>
      <c r="O935" s="62">
        <v>0.01</v>
      </c>
      <c r="P935" s="62">
        <v>0.01</v>
      </c>
    </row>
    <row r="936" spans="1:16" x14ac:dyDescent="0.3">
      <c r="A936" s="51" t="s">
        <v>4091</v>
      </c>
      <c r="B936" s="50"/>
      <c r="C936" s="263" t="s">
        <v>5289</v>
      </c>
      <c r="D936" s="252"/>
      <c r="E936" s="252"/>
      <c r="F936" s="252"/>
      <c r="G936" s="252"/>
      <c r="H936" s="299"/>
      <c r="I936" s="253"/>
      <c r="J936" s="304">
        <v>58.4</v>
      </c>
      <c r="K936" s="303">
        <v>58.4</v>
      </c>
      <c r="O936" s="305">
        <v>69.86</v>
      </c>
      <c r="P936" s="305">
        <v>69.86</v>
      </c>
    </row>
    <row r="937" spans="1:16" x14ac:dyDescent="0.25">
      <c r="A937" s="51" t="s">
        <v>4092</v>
      </c>
      <c r="B937" s="38"/>
      <c r="C937" s="264"/>
      <c r="D937" s="38"/>
      <c r="E937" s="38"/>
      <c r="F937" s="38"/>
      <c r="G937" s="38"/>
      <c r="H937" s="258"/>
      <c r="I937" s="38"/>
      <c r="J937" s="258"/>
      <c r="K937" s="38"/>
    </row>
    <row r="938" spans="1:16" x14ac:dyDescent="0.3">
      <c r="A938" s="51" t="s">
        <v>4093</v>
      </c>
      <c r="B938" s="256">
        <v>500</v>
      </c>
      <c r="C938" s="259" t="s">
        <v>5276</v>
      </c>
      <c r="D938" s="242" t="s">
        <v>93</v>
      </c>
      <c r="E938" s="243" t="s">
        <v>95</v>
      </c>
      <c r="F938" s="244" t="s">
        <v>5277</v>
      </c>
      <c r="G938" s="244" t="s">
        <v>5278</v>
      </c>
      <c r="H938" s="294" t="s">
        <v>5279</v>
      </c>
      <c r="I938" s="245"/>
      <c r="J938" s="294" t="s">
        <v>5280</v>
      </c>
      <c r="K938" s="246"/>
    </row>
    <row r="939" spans="1:16" x14ac:dyDescent="0.3">
      <c r="A939" s="51" t="s">
        <v>4094</v>
      </c>
      <c r="B939" s="257"/>
      <c r="C939" s="260"/>
      <c r="D939" s="248"/>
      <c r="E939" s="249"/>
      <c r="F939" s="250"/>
      <c r="G939" s="250"/>
      <c r="H939" s="295" t="s">
        <v>5281</v>
      </c>
      <c r="I939" s="228" t="s">
        <v>5282</v>
      </c>
      <c r="J939" s="295" t="s">
        <v>5281</v>
      </c>
      <c r="K939" s="229" t="s">
        <v>5282</v>
      </c>
    </row>
    <row r="940" spans="1:16" ht="48" x14ac:dyDescent="0.3">
      <c r="A940" s="51" t="s">
        <v>4095</v>
      </c>
      <c r="B940" s="251"/>
      <c r="C940" s="261" t="s">
        <v>274</v>
      </c>
      <c r="D940" s="39" t="s">
        <v>275</v>
      </c>
      <c r="E940" s="230" t="s">
        <v>5807</v>
      </c>
      <c r="F940" s="231" t="s">
        <v>125</v>
      </c>
      <c r="G940" s="239"/>
      <c r="H940" s="302"/>
      <c r="I940" s="239"/>
      <c r="J940" s="307">
        <v>124.24</v>
      </c>
      <c r="K940" s="306">
        <v>128.19</v>
      </c>
      <c r="O940" s="308">
        <v>148.6</v>
      </c>
      <c r="P940" s="308">
        <v>153.33000000000001</v>
      </c>
    </row>
    <row r="941" spans="1:16" x14ac:dyDescent="0.3">
      <c r="A941" s="51" t="s">
        <v>4096</v>
      </c>
      <c r="B941" s="50"/>
      <c r="C941" s="262" t="s">
        <v>5283</v>
      </c>
      <c r="D941" s="233">
        <v>5</v>
      </c>
      <c r="E941" s="40" t="s">
        <v>5284</v>
      </c>
      <c r="F941" s="42" t="s">
        <v>49</v>
      </c>
      <c r="G941" s="290" t="s">
        <v>5580</v>
      </c>
      <c r="H941" s="63">
        <v>9.64</v>
      </c>
      <c r="I941" s="61">
        <v>11.15</v>
      </c>
      <c r="J941" s="61">
        <v>18.12</v>
      </c>
      <c r="K941" s="291">
        <v>20.96</v>
      </c>
      <c r="M941" s="62">
        <v>11.53</v>
      </c>
      <c r="N941" s="62">
        <v>13.34</v>
      </c>
      <c r="O941" s="62">
        <v>21.68</v>
      </c>
      <c r="P941" s="62">
        <v>25.08</v>
      </c>
    </row>
    <row r="942" spans="1:16" x14ac:dyDescent="0.3">
      <c r="A942" s="51" t="s">
        <v>4097</v>
      </c>
      <c r="B942" s="50"/>
      <c r="C942" s="262" t="s">
        <v>5283</v>
      </c>
      <c r="D942" s="233">
        <v>25</v>
      </c>
      <c r="E942" s="40" t="s">
        <v>5433</v>
      </c>
      <c r="F942" s="42" t="s">
        <v>49</v>
      </c>
      <c r="G942" s="290" t="s">
        <v>5465</v>
      </c>
      <c r="H942" s="63">
        <v>16.11</v>
      </c>
      <c r="I942" s="61">
        <v>18.64</v>
      </c>
      <c r="J942" s="61">
        <v>7.09</v>
      </c>
      <c r="K942" s="291">
        <v>8.1999999999999993</v>
      </c>
      <c r="M942" s="62">
        <v>19.27</v>
      </c>
      <c r="N942" s="62">
        <v>22.3</v>
      </c>
      <c r="O942" s="62">
        <v>8.48</v>
      </c>
      <c r="P942" s="62">
        <v>9.81</v>
      </c>
    </row>
    <row r="943" spans="1:16" x14ac:dyDescent="0.3">
      <c r="A943" s="51" t="s">
        <v>4098</v>
      </c>
      <c r="B943" s="50"/>
      <c r="C943" s="263" t="s">
        <v>5288</v>
      </c>
      <c r="D943" s="252"/>
      <c r="E943" s="252"/>
      <c r="F943" s="252"/>
      <c r="G943" s="252"/>
      <c r="H943" s="299"/>
      <c r="I943" s="253"/>
      <c r="J943" s="304">
        <v>25.21</v>
      </c>
      <c r="K943" s="303">
        <v>29.17</v>
      </c>
      <c r="O943" s="305">
        <v>30.16</v>
      </c>
      <c r="P943" s="305">
        <v>34.89</v>
      </c>
    </row>
    <row r="944" spans="1:16" ht="36" x14ac:dyDescent="0.3">
      <c r="A944" s="51" t="s">
        <v>4099</v>
      </c>
      <c r="B944" s="50"/>
      <c r="C944" s="262" t="s">
        <v>5358</v>
      </c>
      <c r="D944" s="43" t="s">
        <v>5649</v>
      </c>
      <c r="E944" s="54" t="s">
        <v>5808</v>
      </c>
      <c r="F944" s="42" t="s">
        <v>125</v>
      </c>
      <c r="G944" s="290" t="s">
        <v>5298</v>
      </c>
      <c r="H944" s="63">
        <v>38.54</v>
      </c>
      <c r="I944" s="61">
        <v>38.54</v>
      </c>
      <c r="J944" s="61">
        <v>38.54</v>
      </c>
      <c r="K944" s="291">
        <v>38.54</v>
      </c>
      <c r="M944" s="62">
        <v>46.1</v>
      </c>
      <c r="N944" s="62">
        <v>46.1</v>
      </c>
      <c r="O944" s="62">
        <v>46.1</v>
      </c>
      <c r="P944" s="62">
        <v>46.1</v>
      </c>
    </row>
    <row r="945" spans="1:16" x14ac:dyDescent="0.3">
      <c r="A945" s="51" t="s">
        <v>4100</v>
      </c>
      <c r="B945" s="50"/>
      <c r="C945" s="262" t="s">
        <v>5283</v>
      </c>
      <c r="D945" s="41">
        <v>2023</v>
      </c>
      <c r="E945" s="40" t="s">
        <v>5349</v>
      </c>
      <c r="F945" s="42" t="s">
        <v>5350</v>
      </c>
      <c r="G945" s="290" t="s">
        <v>5650</v>
      </c>
      <c r="H945" s="63">
        <v>12.24</v>
      </c>
      <c r="I945" s="61">
        <v>12.24</v>
      </c>
      <c r="J945" s="61">
        <v>6.85</v>
      </c>
      <c r="K945" s="291">
        <v>6.85</v>
      </c>
      <c r="M945" s="62">
        <v>14.64</v>
      </c>
      <c r="N945" s="62">
        <v>14.64</v>
      </c>
      <c r="O945" s="62">
        <v>8.1999999999999993</v>
      </c>
      <c r="P945" s="62">
        <v>8.1999999999999993</v>
      </c>
    </row>
    <row r="946" spans="1:16" x14ac:dyDescent="0.3">
      <c r="A946" s="51" t="s">
        <v>4101</v>
      </c>
      <c r="B946" s="50"/>
      <c r="C946" s="262" t="s">
        <v>5283</v>
      </c>
      <c r="D946" s="41">
        <v>1968</v>
      </c>
      <c r="E946" s="40" t="s">
        <v>5651</v>
      </c>
      <c r="F946" s="42" t="s">
        <v>5350</v>
      </c>
      <c r="G946" s="290" t="s">
        <v>5652</v>
      </c>
      <c r="H946" s="63">
        <v>6.85</v>
      </c>
      <c r="I946" s="61">
        <v>6.85</v>
      </c>
      <c r="J946" s="61">
        <v>6.64</v>
      </c>
      <c r="K946" s="291">
        <v>6.64</v>
      </c>
      <c r="M946" s="62">
        <v>8.1999999999999993</v>
      </c>
      <c r="N946" s="62">
        <v>8.1999999999999993</v>
      </c>
      <c r="O946" s="62">
        <v>7.95</v>
      </c>
      <c r="P946" s="62">
        <v>7.95</v>
      </c>
    </row>
    <row r="947" spans="1:16" x14ac:dyDescent="0.25">
      <c r="A947" s="51" t="s">
        <v>4102</v>
      </c>
      <c r="B947" s="38"/>
      <c r="C947" s="262" t="s">
        <v>5283</v>
      </c>
      <c r="D947" s="41">
        <v>1862</v>
      </c>
      <c r="E947" s="40" t="s">
        <v>5653</v>
      </c>
      <c r="F947" s="42" t="s">
        <v>5296</v>
      </c>
      <c r="G947" s="290" t="s">
        <v>5654</v>
      </c>
      <c r="H947" s="63">
        <v>22.17</v>
      </c>
      <c r="I947" s="61">
        <v>22.17</v>
      </c>
      <c r="J947" s="61">
        <v>0.66</v>
      </c>
      <c r="K947" s="291">
        <v>0.66</v>
      </c>
      <c r="M947" s="62">
        <v>26.52</v>
      </c>
      <c r="N947" s="62">
        <v>26.52</v>
      </c>
      <c r="O947" s="62">
        <v>0.8</v>
      </c>
      <c r="P947" s="62">
        <v>0.8</v>
      </c>
    </row>
    <row r="948" spans="1:16" x14ac:dyDescent="0.25">
      <c r="A948" s="51" t="s">
        <v>4103</v>
      </c>
      <c r="B948" s="38"/>
      <c r="C948" s="262" t="s">
        <v>5283</v>
      </c>
      <c r="D948" s="41">
        <v>2380</v>
      </c>
      <c r="E948" s="40" t="s">
        <v>5655</v>
      </c>
      <c r="F948" s="42" t="s">
        <v>5350</v>
      </c>
      <c r="G948" s="290" t="s">
        <v>5656</v>
      </c>
      <c r="H948" s="63">
        <v>3.02</v>
      </c>
      <c r="I948" s="61">
        <v>3.02</v>
      </c>
      <c r="J948" s="61">
        <v>5.17</v>
      </c>
      <c r="K948" s="291">
        <v>5.17</v>
      </c>
      <c r="M948" s="62">
        <v>3.62</v>
      </c>
      <c r="N948" s="62">
        <v>3.62</v>
      </c>
      <c r="O948" s="62">
        <v>6.19</v>
      </c>
      <c r="P948" s="62">
        <v>6.19</v>
      </c>
    </row>
    <row r="949" spans="1:16" x14ac:dyDescent="0.25">
      <c r="A949" s="51" t="s">
        <v>4104</v>
      </c>
      <c r="B949" s="38"/>
      <c r="C949" s="262" t="s">
        <v>5283</v>
      </c>
      <c r="D949" s="41">
        <v>2438</v>
      </c>
      <c r="E949" s="40" t="s">
        <v>5340</v>
      </c>
      <c r="F949" s="42" t="s">
        <v>5296</v>
      </c>
      <c r="G949" s="290" t="s">
        <v>5285</v>
      </c>
      <c r="H949" s="63">
        <v>6.76</v>
      </c>
      <c r="I949" s="61">
        <v>6.76</v>
      </c>
      <c r="J949" s="61">
        <v>16.91</v>
      </c>
      <c r="K949" s="291">
        <v>16.91</v>
      </c>
      <c r="M949" s="62">
        <v>8.09</v>
      </c>
      <c r="N949" s="62">
        <v>8.09</v>
      </c>
      <c r="O949" s="62">
        <v>20.23</v>
      </c>
      <c r="P949" s="62">
        <v>20.23</v>
      </c>
    </row>
    <row r="950" spans="1:16" x14ac:dyDescent="0.25">
      <c r="A950" s="51" t="s">
        <v>4105</v>
      </c>
      <c r="B950" s="38"/>
      <c r="C950" s="262" t="s">
        <v>5283</v>
      </c>
      <c r="D950" s="41">
        <v>2666</v>
      </c>
      <c r="E950" s="40" t="s">
        <v>5657</v>
      </c>
      <c r="F950" s="42" t="s">
        <v>5300</v>
      </c>
      <c r="G950" s="290" t="s">
        <v>5658</v>
      </c>
      <c r="H950" s="63">
        <v>482.42</v>
      </c>
      <c r="I950" s="61">
        <v>482.42</v>
      </c>
      <c r="J950" s="61">
        <v>24.12</v>
      </c>
      <c r="K950" s="291">
        <v>24.12</v>
      </c>
      <c r="M950" s="62">
        <v>577</v>
      </c>
      <c r="N950" s="62">
        <v>577</v>
      </c>
      <c r="O950" s="62">
        <v>28.85</v>
      </c>
      <c r="P950" s="62">
        <v>28.85</v>
      </c>
    </row>
    <row r="951" spans="1:16" ht="48" x14ac:dyDescent="0.3">
      <c r="A951" s="51" t="s">
        <v>4106</v>
      </c>
      <c r="B951" s="48"/>
      <c r="C951" s="265" t="s">
        <v>5283</v>
      </c>
      <c r="D951" s="44">
        <v>2149</v>
      </c>
      <c r="E951" s="54" t="s">
        <v>5809</v>
      </c>
      <c r="F951" s="45" t="s">
        <v>5315</v>
      </c>
      <c r="G951" s="290" t="s">
        <v>5659</v>
      </c>
      <c r="H951" s="63">
        <v>2.09</v>
      </c>
      <c r="I951" s="61">
        <v>2.09</v>
      </c>
      <c r="J951" s="61">
        <v>0.1</v>
      </c>
      <c r="K951" s="291">
        <v>0.1</v>
      </c>
      <c r="M951" s="62">
        <v>2.5</v>
      </c>
      <c r="N951" s="62">
        <v>2.5</v>
      </c>
      <c r="O951" s="62">
        <v>0.12</v>
      </c>
      <c r="P951" s="62">
        <v>0.12</v>
      </c>
    </row>
    <row r="952" spans="1:16" x14ac:dyDescent="0.25">
      <c r="A952" s="51" t="s">
        <v>4107</v>
      </c>
      <c r="B952" s="38"/>
      <c r="C952" s="263" t="s">
        <v>5289</v>
      </c>
      <c r="D952" s="252"/>
      <c r="E952" s="252"/>
      <c r="F952" s="252"/>
      <c r="G952" s="252"/>
      <c r="H952" s="299"/>
      <c r="I952" s="253"/>
      <c r="J952" s="304">
        <v>99.02</v>
      </c>
      <c r="K952" s="303">
        <v>99.02</v>
      </c>
      <c r="O952" s="305">
        <v>118.44</v>
      </c>
      <c r="P952" s="305">
        <v>118.44</v>
      </c>
    </row>
    <row r="953" spans="1:16" x14ac:dyDescent="0.25">
      <c r="A953" s="51" t="s">
        <v>4108</v>
      </c>
      <c r="B953" s="38"/>
      <c r="C953" s="264"/>
      <c r="D953" s="38"/>
      <c r="E953" s="38"/>
      <c r="F953" s="38"/>
      <c r="G953" s="38"/>
      <c r="H953" s="258"/>
      <c r="I953" s="38"/>
      <c r="J953" s="258"/>
      <c r="K953" s="38"/>
    </row>
    <row r="954" spans="1:16" x14ac:dyDescent="0.3">
      <c r="A954" s="51" t="s">
        <v>4109</v>
      </c>
      <c r="B954" s="256">
        <v>542</v>
      </c>
      <c r="C954" s="259" t="s">
        <v>5276</v>
      </c>
      <c r="D954" s="242" t="s">
        <v>93</v>
      </c>
      <c r="E954" s="243" t="s">
        <v>95</v>
      </c>
      <c r="F954" s="244" t="s">
        <v>5277</v>
      </c>
      <c r="G954" s="244" t="s">
        <v>5278</v>
      </c>
      <c r="H954" s="294" t="s">
        <v>5279</v>
      </c>
      <c r="I954" s="245"/>
      <c r="J954" s="294" t="s">
        <v>5280</v>
      </c>
      <c r="K954" s="246"/>
    </row>
    <row r="955" spans="1:16" x14ac:dyDescent="0.3">
      <c r="A955" s="51" t="s">
        <v>4110</v>
      </c>
      <c r="B955" s="257"/>
      <c r="C955" s="260"/>
      <c r="D955" s="248"/>
      <c r="E955" s="249"/>
      <c r="F955" s="250"/>
      <c r="G955" s="250"/>
      <c r="H955" s="295" t="s">
        <v>5281</v>
      </c>
      <c r="I955" s="228" t="s">
        <v>5282</v>
      </c>
      <c r="J955" s="295" t="s">
        <v>5281</v>
      </c>
      <c r="K955" s="229" t="s">
        <v>5282</v>
      </c>
    </row>
    <row r="956" spans="1:16" x14ac:dyDescent="0.3">
      <c r="A956" s="51" t="s">
        <v>4111</v>
      </c>
      <c r="B956" s="251"/>
      <c r="C956" s="261" t="s">
        <v>274</v>
      </c>
      <c r="D956" s="39" t="s">
        <v>1574</v>
      </c>
      <c r="E956" s="234" t="s">
        <v>1575</v>
      </c>
      <c r="F956" s="231" t="s">
        <v>120</v>
      </c>
      <c r="G956" s="235"/>
      <c r="H956" s="301"/>
      <c r="I956" s="235"/>
      <c r="J956" s="307">
        <v>50.53</v>
      </c>
      <c r="K956" s="306">
        <v>52.37</v>
      </c>
      <c r="O956" s="308">
        <v>60.44</v>
      </c>
      <c r="P956" s="308">
        <v>62.64</v>
      </c>
    </row>
    <row r="957" spans="1:16" x14ac:dyDescent="0.3">
      <c r="A957" s="51" t="s">
        <v>4112</v>
      </c>
      <c r="B957" s="50"/>
      <c r="C957" s="262" t="s">
        <v>5283</v>
      </c>
      <c r="D957" s="233">
        <v>8</v>
      </c>
      <c r="E957" s="40" t="s">
        <v>5317</v>
      </c>
      <c r="F957" s="42" t="s">
        <v>49</v>
      </c>
      <c r="G957" s="290" t="s">
        <v>5660</v>
      </c>
      <c r="H957" s="63">
        <v>10.88</v>
      </c>
      <c r="I957" s="61">
        <v>12.59</v>
      </c>
      <c r="J957" s="61">
        <v>4.6900000000000004</v>
      </c>
      <c r="K957" s="291">
        <v>5.44</v>
      </c>
      <c r="M957" s="62">
        <v>13.02</v>
      </c>
      <c r="N957" s="62">
        <v>15.06</v>
      </c>
      <c r="O957" s="62">
        <v>5.62</v>
      </c>
      <c r="P957" s="62">
        <v>6.51</v>
      </c>
    </row>
    <row r="958" spans="1:16" x14ac:dyDescent="0.3">
      <c r="A958" s="51" t="s">
        <v>4113</v>
      </c>
      <c r="B958" s="50"/>
      <c r="C958" s="262" t="s">
        <v>5283</v>
      </c>
      <c r="D958" s="233">
        <v>11</v>
      </c>
      <c r="E958" s="40" t="s">
        <v>5320</v>
      </c>
      <c r="F958" s="42" t="s">
        <v>49</v>
      </c>
      <c r="G958" s="290" t="s">
        <v>5660</v>
      </c>
      <c r="H958" s="63">
        <v>16.11</v>
      </c>
      <c r="I958" s="61">
        <v>18.64</v>
      </c>
      <c r="J958" s="61">
        <v>6.95</v>
      </c>
      <c r="K958" s="291">
        <v>8.0500000000000007</v>
      </c>
      <c r="M958" s="62">
        <v>19.27</v>
      </c>
      <c r="N958" s="62">
        <v>22.3</v>
      </c>
      <c r="O958" s="62">
        <v>8.32</v>
      </c>
      <c r="P958" s="62">
        <v>9.6300000000000008</v>
      </c>
    </row>
    <row r="959" spans="1:16" x14ac:dyDescent="0.3">
      <c r="A959" s="51" t="s">
        <v>4114</v>
      </c>
      <c r="B959" s="50"/>
      <c r="C959" s="263" t="s">
        <v>5288</v>
      </c>
      <c r="D959" s="252"/>
      <c r="E959" s="252"/>
      <c r="F959" s="252"/>
      <c r="G959" s="252"/>
      <c r="H959" s="299"/>
      <c r="I959" s="253"/>
      <c r="J959" s="304">
        <v>11.65</v>
      </c>
      <c r="K959" s="303">
        <v>13.49</v>
      </c>
      <c r="O959" s="305">
        <v>13.94</v>
      </c>
      <c r="P959" s="305">
        <v>16.14</v>
      </c>
    </row>
    <row r="960" spans="1:16" x14ac:dyDescent="0.3">
      <c r="A960" s="51" t="s">
        <v>4115</v>
      </c>
      <c r="B960" s="50"/>
      <c r="C960" s="262" t="s">
        <v>5358</v>
      </c>
      <c r="D960" s="43" t="s">
        <v>5661</v>
      </c>
      <c r="E960" s="40" t="s">
        <v>5662</v>
      </c>
      <c r="F960" s="42" t="s">
        <v>120</v>
      </c>
      <c r="G960" s="290" t="s">
        <v>5298</v>
      </c>
      <c r="H960" s="63">
        <v>38.869999999999997</v>
      </c>
      <c r="I960" s="61">
        <v>38.869999999999997</v>
      </c>
      <c r="J960" s="61">
        <v>38.869999999999997</v>
      </c>
      <c r="K960" s="291">
        <v>38.869999999999997</v>
      </c>
      <c r="M960" s="62">
        <v>46.5</v>
      </c>
      <c r="N960" s="62">
        <v>46.5</v>
      </c>
      <c r="O960" s="62">
        <v>46.5</v>
      </c>
      <c r="P960" s="62">
        <v>46.5</v>
      </c>
    </row>
    <row r="961" spans="1:16" x14ac:dyDescent="0.3">
      <c r="A961" s="51" t="s">
        <v>4116</v>
      </c>
      <c r="B961" s="50"/>
      <c r="C961" s="263" t="s">
        <v>5289</v>
      </c>
      <c r="D961" s="252"/>
      <c r="E961" s="252"/>
      <c r="F961" s="252"/>
      <c r="G961" s="252"/>
      <c r="H961" s="299"/>
      <c r="I961" s="253"/>
      <c r="J961" s="304">
        <v>38.869999999999997</v>
      </c>
      <c r="K961" s="303">
        <v>38.869999999999997</v>
      </c>
      <c r="O961" s="305">
        <v>46.5</v>
      </c>
      <c r="P961" s="305">
        <v>46.5</v>
      </c>
    </row>
    <row r="962" spans="1:16" x14ac:dyDescent="0.25">
      <c r="A962" s="51" t="s">
        <v>4117</v>
      </c>
      <c r="B962" s="38"/>
      <c r="C962" s="264"/>
      <c r="D962" s="38"/>
      <c r="E962" s="38"/>
      <c r="F962" s="38"/>
      <c r="G962" s="38"/>
      <c r="H962" s="258"/>
      <c r="I962" s="38"/>
      <c r="J962" s="258"/>
      <c r="K962" s="38"/>
    </row>
    <row r="963" spans="1:16" x14ac:dyDescent="0.3">
      <c r="A963" s="51" t="s">
        <v>4118</v>
      </c>
      <c r="B963" s="256">
        <v>543</v>
      </c>
      <c r="C963" s="259" t="s">
        <v>5276</v>
      </c>
      <c r="D963" s="242" t="s">
        <v>93</v>
      </c>
      <c r="E963" s="243" t="s">
        <v>95</v>
      </c>
      <c r="F963" s="244" t="s">
        <v>5277</v>
      </c>
      <c r="G963" s="244" t="s">
        <v>5278</v>
      </c>
      <c r="H963" s="294" t="s">
        <v>5279</v>
      </c>
      <c r="I963" s="245"/>
      <c r="J963" s="294" t="s">
        <v>5280</v>
      </c>
      <c r="K963" s="246"/>
    </row>
    <row r="964" spans="1:16" x14ac:dyDescent="0.3">
      <c r="A964" s="51" t="s">
        <v>4119</v>
      </c>
      <c r="B964" s="257"/>
      <c r="C964" s="260"/>
      <c r="D964" s="248"/>
      <c r="E964" s="249"/>
      <c r="F964" s="250"/>
      <c r="G964" s="250"/>
      <c r="H964" s="295" t="s">
        <v>5281</v>
      </c>
      <c r="I964" s="228" t="s">
        <v>5282</v>
      </c>
      <c r="J964" s="295" t="s">
        <v>5281</v>
      </c>
      <c r="K964" s="229" t="s">
        <v>5282</v>
      </c>
    </row>
    <row r="965" spans="1:16" x14ac:dyDescent="0.3">
      <c r="A965" s="51" t="s">
        <v>4120</v>
      </c>
      <c r="B965" s="251"/>
      <c r="C965" s="261" t="s">
        <v>274</v>
      </c>
      <c r="D965" s="39" t="s">
        <v>1577</v>
      </c>
      <c r="E965" s="234" t="s">
        <v>1578</v>
      </c>
      <c r="F965" s="231" t="s">
        <v>120</v>
      </c>
      <c r="G965" s="235"/>
      <c r="H965" s="301"/>
      <c r="I965" s="235"/>
      <c r="J965" s="307">
        <v>34.979999999999997</v>
      </c>
      <c r="K965" s="306">
        <v>36.82</v>
      </c>
      <c r="O965" s="308">
        <v>41.84</v>
      </c>
      <c r="P965" s="308">
        <v>44.04</v>
      </c>
    </row>
    <row r="966" spans="1:16" x14ac:dyDescent="0.3">
      <c r="A966" s="51" t="s">
        <v>4121</v>
      </c>
      <c r="B966" s="50"/>
      <c r="C966" s="262" t="s">
        <v>5283</v>
      </c>
      <c r="D966" s="233">
        <v>8</v>
      </c>
      <c r="E966" s="40" t="s">
        <v>5317</v>
      </c>
      <c r="F966" s="42" t="s">
        <v>49</v>
      </c>
      <c r="G966" s="290" t="s">
        <v>5660</v>
      </c>
      <c r="H966" s="63">
        <v>10.88</v>
      </c>
      <c r="I966" s="61">
        <v>12.59</v>
      </c>
      <c r="J966" s="61">
        <v>4.6900000000000004</v>
      </c>
      <c r="K966" s="291">
        <v>5.44</v>
      </c>
      <c r="M966" s="62">
        <v>13.02</v>
      </c>
      <c r="N966" s="62">
        <v>15.06</v>
      </c>
      <c r="O966" s="62">
        <v>5.62</v>
      </c>
      <c r="P966" s="62">
        <v>6.51</v>
      </c>
    </row>
    <row r="967" spans="1:16" x14ac:dyDescent="0.3">
      <c r="A967" s="51" t="s">
        <v>4122</v>
      </c>
      <c r="B967" s="50"/>
      <c r="C967" s="262" t="s">
        <v>5283</v>
      </c>
      <c r="D967" s="233">
        <v>11</v>
      </c>
      <c r="E967" s="40" t="s">
        <v>5320</v>
      </c>
      <c r="F967" s="42" t="s">
        <v>49</v>
      </c>
      <c r="G967" s="290" t="s">
        <v>5660</v>
      </c>
      <c r="H967" s="63">
        <v>16.11</v>
      </c>
      <c r="I967" s="61">
        <v>18.64</v>
      </c>
      <c r="J967" s="61">
        <v>6.95</v>
      </c>
      <c r="K967" s="291">
        <v>8.0500000000000007</v>
      </c>
      <c r="M967" s="62">
        <v>19.27</v>
      </c>
      <c r="N967" s="62">
        <v>22.3</v>
      </c>
      <c r="O967" s="62">
        <v>8.32</v>
      </c>
      <c r="P967" s="62">
        <v>9.6300000000000008</v>
      </c>
    </row>
    <row r="968" spans="1:16" x14ac:dyDescent="0.3">
      <c r="A968" s="51" t="s">
        <v>4123</v>
      </c>
      <c r="B968" s="50"/>
      <c r="C968" s="263" t="s">
        <v>5288</v>
      </c>
      <c r="D968" s="252"/>
      <c r="E968" s="252"/>
      <c r="F968" s="252"/>
      <c r="G968" s="252"/>
      <c r="H968" s="299"/>
      <c r="I968" s="253"/>
      <c r="J968" s="304">
        <v>11.65</v>
      </c>
      <c r="K968" s="303">
        <v>13.49</v>
      </c>
      <c r="O968" s="305">
        <v>13.94</v>
      </c>
      <c r="P968" s="305">
        <v>16.14</v>
      </c>
    </row>
    <row r="969" spans="1:16" x14ac:dyDescent="0.3">
      <c r="A969" s="51" t="s">
        <v>4124</v>
      </c>
      <c r="B969" s="50"/>
      <c r="C969" s="262" t="s">
        <v>5358</v>
      </c>
      <c r="D969" s="43" t="s">
        <v>5663</v>
      </c>
      <c r="E969" s="40" t="s">
        <v>5664</v>
      </c>
      <c r="F969" s="42" t="s">
        <v>120</v>
      </c>
      <c r="G969" s="290" t="s">
        <v>5298</v>
      </c>
      <c r="H969" s="63">
        <v>23.32</v>
      </c>
      <c r="I969" s="61">
        <v>23.32</v>
      </c>
      <c r="J969" s="61">
        <v>23.32</v>
      </c>
      <c r="K969" s="291">
        <v>23.32</v>
      </c>
      <c r="M969" s="62">
        <v>27.9</v>
      </c>
      <c r="N969" s="62">
        <v>27.9</v>
      </c>
      <c r="O969" s="62">
        <v>27.9</v>
      </c>
      <c r="P969" s="62">
        <v>27.9</v>
      </c>
    </row>
    <row r="970" spans="1:16" x14ac:dyDescent="0.3">
      <c r="A970" s="51" t="s">
        <v>4125</v>
      </c>
      <c r="B970" s="50"/>
      <c r="C970" s="263" t="s">
        <v>5289</v>
      </c>
      <c r="D970" s="252"/>
      <c r="E970" s="252"/>
      <c r="F970" s="252"/>
      <c r="G970" s="252"/>
      <c r="H970" s="299"/>
      <c r="I970" s="253"/>
      <c r="J970" s="304">
        <v>23.32</v>
      </c>
      <c r="K970" s="303">
        <v>23.32</v>
      </c>
      <c r="O970" s="305">
        <v>27.9</v>
      </c>
      <c r="P970" s="305">
        <v>27.9</v>
      </c>
    </row>
    <row r="971" spans="1:16" x14ac:dyDescent="0.25">
      <c r="A971" s="51" t="s">
        <v>4126</v>
      </c>
      <c r="B971" s="38"/>
      <c r="C971" s="264"/>
      <c r="D971" s="38"/>
      <c r="E971" s="38"/>
      <c r="F971" s="38"/>
      <c r="G971" s="38"/>
      <c r="H971" s="258"/>
      <c r="I971" s="38"/>
      <c r="J971" s="258"/>
      <c r="K971" s="38"/>
    </row>
    <row r="972" spans="1:16" x14ac:dyDescent="0.3">
      <c r="A972" s="51" t="s">
        <v>4127</v>
      </c>
      <c r="B972" s="256">
        <v>544</v>
      </c>
      <c r="C972" s="259" t="s">
        <v>5276</v>
      </c>
      <c r="D972" s="242" t="s">
        <v>93</v>
      </c>
      <c r="E972" s="243" t="s">
        <v>95</v>
      </c>
      <c r="F972" s="244" t="s">
        <v>5277</v>
      </c>
      <c r="G972" s="244" t="s">
        <v>5278</v>
      </c>
      <c r="H972" s="294" t="s">
        <v>5279</v>
      </c>
      <c r="I972" s="245"/>
      <c r="J972" s="294" t="s">
        <v>5280</v>
      </c>
      <c r="K972" s="246"/>
    </row>
    <row r="973" spans="1:16" x14ac:dyDescent="0.3">
      <c r="A973" s="51" t="s">
        <v>4128</v>
      </c>
      <c r="B973" s="257"/>
      <c r="C973" s="260"/>
      <c r="D973" s="248"/>
      <c r="E973" s="249"/>
      <c r="F973" s="250"/>
      <c r="G973" s="250"/>
      <c r="H973" s="295" t="s">
        <v>5281</v>
      </c>
      <c r="I973" s="228" t="s">
        <v>5282</v>
      </c>
      <c r="J973" s="295" t="s">
        <v>5281</v>
      </c>
      <c r="K973" s="229" t="s">
        <v>5282</v>
      </c>
    </row>
    <row r="974" spans="1:16" x14ac:dyDescent="0.3">
      <c r="A974" s="51" t="s">
        <v>4129</v>
      </c>
      <c r="B974" s="251"/>
      <c r="C974" s="261" t="s">
        <v>274</v>
      </c>
      <c r="D974" s="39" t="s">
        <v>2275</v>
      </c>
      <c r="E974" s="234" t="s">
        <v>2276</v>
      </c>
      <c r="F974" s="231" t="s">
        <v>120</v>
      </c>
      <c r="G974" s="235"/>
      <c r="H974" s="301"/>
      <c r="I974" s="235"/>
      <c r="J974" s="307">
        <v>228.99</v>
      </c>
      <c r="K974" s="306">
        <v>237.46</v>
      </c>
      <c r="O974" s="308">
        <v>273.88</v>
      </c>
      <c r="P974" s="308">
        <v>284.02</v>
      </c>
    </row>
    <row r="975" spans="1:16" x14ac:dyDescent="0.3">
      <c r="A975" s="51" t="s">
        <v>4130</v>
      </c>
      <c r="B975" s="50"/>
      <c r="C975" s="262" t="s">
        <v>5283</v>
      </c>
      <c r="D975" s="233">
        <v>12</v>
      </c>
      <c r="E975" s="40" t="s">
        <v>5357</v>
      </c>
      <c r="F975" s="42" t="s">
        <v>49</v>
      </c>
      <c r="G975" s="290" t="s">
        <v>5287</v>
      </c>
      <c r="H975" s="63">
        <v>16.11</v>
      </c>
      <c r="I975" s="61">
        <v>18.64</v>
      </c>
      <c r="J975" s="61">
        <v>32.22</v>
      </c>
      <c r="K975" s="291">
        <v>37.29</v>
      </c>
      <c r="M975" s="62">
        <v>19.27</v>
      </c>
      <c r="N975" s="62">
        <v>22.3</v>
      </c>
      <c r="O975" s="62">
        <v>38.54</v>
      </c>
      <c r="P975" s="62">
        <v>44.6</v>
      </c>
    </row>
    <row r="976" spans="1:16" x14ac:dyDescent="0.3">
      <c r="A976" s="51" t="s">
        <v>4131</v>
      </c>
      <c r="B976" s="50"/>
      <c r="C976" s="262" t="s">
        <v>5283</v>
      </c>
      <c r="D976" s="233">
        <v>8</v>
      </c>
      <c r="E976" s="40" t="s">
        <v>5317</v>
      </c>
      <c r="F976" s="42" t="s">
        <v>49</v>
      </c>
      <c r="G976" s="290" t="s">
        <v>5287</v>
      </c>
      <c r="H976" s="63">
        <v>10.88</v>
      </c>
      <c r="I976" s="61">
        <v>12.59</v>
      </c>
      <c r="J976" s="61">
        <v>21.77</v>
      </c>
      <c r="K976" s="291">
        <v>25.18</v>
      </c>
      <c r="M976" s="62">
        <v>13.02</v>
      </c>
      <c r="N976" s="62">
        <v>15.06</v>
      </c>
      <c r="O976" s="62">
        <v>26.04</v>
      </c>
      <c r="P976" s="62">
        <v>30.12</v>
      </c>
    </row>
    <row r="977" spans="1:16" x14ac:dyDescent="0.3">
      <c r="A977" s="51" t="s">
        <v>4132</v>
      </c>
      <c r="B977" s="50"/>
      <c r="C977" s="263" t="s">
        <v>5288</v>
      </c>
      <c r="D977" s="252"/>
      <c r="E977" s="252"/>
      <c r="F977" s="252"/>
      <c r="G977" s="252"/>
      <c r="H977" s="299"/>
      <c r="I977" s="253"/>
      <c r="J977" s="304">
        <v>53.99</v>
      </c>
      <c r="K977" s="303">
        <v>62.47</v>
      </c>
      <c r="O977" s="305">
        <v>64.58</v>
      </c>
      <c r="P977" s="305">
        <v>74.72</v>
      </c>
    </row>
    <row r="978" spans="1:16" x14ac:dyDescent="0.3">
      <c r="A978" s="51" t="s">
        <v>4133</v>
      </c>
      <c r="B978" s="50"/>
      <c r="C978" s="262" t="s">
        <v>5358</v>
      </c>
      <c r="D978" s="43" t="s">
        <v>5665</v>
      </c>
      <c r="E978" s="40" t="s">
        <v>5666</v>
      </c>
      <c r="F978" s="42" t="s">
        <v>120</v>
      </c>
      <c r="G978" s="290" t="s">
        <v>5298</v>
      </c>
      <c r="H978" s="63">
        <v>174.99</v>
      </c>
      <c r="I978" s="61">
        <v>174.99</v>
      </c>
      <c r="J978" s="61">
        <v>174.99</v>
      </c>
      <c r="K978" s="291">
        <v>174.99</v>
      </c>
      <c r="M978" s="62">
        <v>209.3</v>
      </c>
      <c r="N978" s="62">
        <v>209.3</v>
      </c>
      <c r="O978" s="62">
        <v>209.3</v>
      </c>
      <c r="P978" s="62">
        <v>209.3</v>
      </c>
    </row>
    <row r="979" spans="1:16" x14ac:dyDescent="0.3">
      <c r="A979" s="51" t="s">
        <v>4134</v>
      </c>
      <c r="B979" s="50"/>
      <c r="C979" s="263" t="s">
        <v>5289</v>
      </c>
      <c r="D979" s="252"/>
      <c r="E979" s="252"/>
      <c r="F979" s="252"/>
      <c r="G979" s="252"/>
      <c r="H979" s="299"/>
      <c r="I979" s="253"/>
      <c r="J979" s="304">
        <v>174.99</v>
      </c>
      <c r="K979" s="303">
        <v>174.99</v>
      </c>
      <c r="O979" s="305">
        <v>209.3</v>
      </c>
      <c r="P979" s="305">
        <v>209.3</v>
      </c>
    </row>
    <row r="980" spans="1:16" x14ac:dyDescent="0.25">
      <c r="A980" s="51" t="s">
        <v>4135</v>
      </c>
      <c r="B980" s="38"/>
      <c r="C980" s="264"/>
      <c r="D980" s="38"/>
      <c r="E980" s="38"/>
      <c r="F980" s="38"/>
      <c r="G980" s="38"/>
      <c r="H980" s="258"/>
      <c r="I980" s="38"/>
      <c r="J980" s="258"/>
      <c r="K980" s="38"/>
    </row>
    <row r="981" spans="1:16" x14ac:dyDescent="0.3">
      <c r="A981" s="51" t="s">
        <v>4136</v>
      </c>
      <c r="B981" s="256">
        <v>554</v>
      </c>
      <c r="C981" s="259" t="s">
        <v>5276</v>
      </c>
      <c r="D981" s="242" t="s">
        <v>93</v>
      </c>
      <c r="E981" s="243" t="s">
        <v>95</v>
      </c>
      <c r="F981" s="242" t="s">
        <v>96</v>
      </c>
      <c r="G981" s="244" t="s">
        <v>5278</v>
      </c>
      <c r="H981" s="294" t="s">
        <v>5279</v>
      </c>
      <c r="I981" s="245"/>
      <c r="J981" s="294" t="s">
        <v>5280</v>
      </c>
      <c r="K981" s="255"/>
    </row>
    <row r="982" spans="1:16" x14ac:dyDescent="0.3">
      <c r="A982" s="51" t="s">
        <v>4137</v>
      </c>
      <c r="B982" s="257"/>
      <c r="C982" s="260"/>
      <c r="D982" s="248"/>
      <c r="E982" s="249"/>
      <c r="F982" s="248"/>
      <c r="G982" s="250"/>
      <c r="H982" s="295" t="s">
        <v>5281</v>
      </c>
      <c r="I982" s="228" t="s">
        <v>5282</v>
      </c>
      <c r="J982" s="295" t="s">
        <v>5281</v>
      </c>
      <c r="K982" s="228" t="s">
        <v>5282</v>
      </c>
    </row>
    <row r="983" spans="1:16" x14ac:dyDescent="0.3">
      <c r="A983" s="51" t="s">
        <v>4138</v>
      </c>
      <c r="B983" s="251"/>
      <c r="C983" s="261" t="s">
        <v>274</v>
      </c>
      <c r="D983" s="39" t="s">
        <v>1911</v>
      </c>
      <c r="E983" s="234" t="s">
        <v>1912</v>
      </c>
      <c r="F983" s="231" t="s">
        <v>120</v>
      </c>
      <c r="G983" s="232"/>
      <c r="H983" s="296"/>
      <c r="I983" s="232"/>
      <c r="J983" s="307">
        <v>862.88</v>
      </c>
      <c r="K983" s="307">
        <v>914.16</v>
      </c>
      <c r="O983" s="308">
        <v>1032.03</v>
      </c>
      <c r="P983" s="308">
        <v>1093.3699999999999</v>
      </c>
    </row>
    <row r="984" spans="1:16" x14ac:dyDescent="0.3">
      <c r="A984" s="51" t="s">
        <v>4139</v>
      </c>
      <c r="B984" s="50"/>
      <c r="C984" s="262" t="s">
        <v>123</v>
      </c>
      <c r="D984" s="41">
        <v>81840</v>
      </c>
      <c r="E984" s="40" t="s">
        <v>5667</v>
      </c>
      <c r="F984" s="42" t="s">
        <v>5668</v>
      </c>
      <c r="G984" s="290" t="s">
        <v>5298</v>
      </c>
      <c r="H984" s="63">
        <v>166.61</v>
      </c>
      <c r="I984" s="61">
        <v>169.4</v>
      </c>
      <c r="J984" s="61">
        <v>166.61</v>
      </c>
      <c r="K984" s="61">
        <v>169.4</v>
      </c>
      <c r="M984" s="62">
        <v>199.28</v>
      </c>
      <c r="N984" s="62">
        <v>202.61</v>
      </c>
      <c r="O984" s="62">
        <v>199.28</v>
      </c>
      <c r="P984" s="62">
        <v>202.61</v>
      </c>
    </row>
    <row r="985" spans="1:16" x14ac:dyDescent="0.3">
      <c r="A985" s="51" t="s">
        <v>4140</v>
      </c>
      <c r="B985" s="50"/>
      <c r="C985" s="262" t="s">
        <v>123</v>
      </c>
      <c r="D985" s="41">
        <v>81938</v>
      </c>
      <c r="E985" s="40" t="s">
        <v>493</v>
      </c>
      <c r="F985" s="42" t="s">
        <v>5668</v>
      </c>
      <c r="G985" s="290" t="s">
        <v>5298</v>
      </c>
      <c r="H985" s="63">
        <v>20.3</v>
      </c>
      <c r="I985" s="61">
        <v>22.21</v>
      </c>
      <c r="J985" s="61">
        <v>20.3</v>
      </c>
      <c r="K985" s="61">
        <v>22.21</v>
      </c>
      <c r="M985" s="62">
        <v>24.28</v>
      </c>
      <c r="N985" s="62">
        <v>26.57</v>
      </c>
      <c r="O985" s="62">
        <v>24.28</v>
      </c>
      <c r="P985" s="62">
        <v>26.57</v>
      </c>
    </row>
    <row r="986" spans="1:16" x14ac:dyDescent="0.3">
      <c r="A986" s="51" t="s">
        <v>4141</v>
      </c>
      <c r="B986" s="50"/>
      <c r="C986" s="262" t="s">
        <v>123</v>
      </c>
      <c r="D986" s="41">
        <v>82235</v>
      </c>
      <c r="E986" s="40" t="s">
        <v>516</v>
      </c>
      <c r="F986" s="42" t="s">
        <v>5668</v>
      </c>
      <c r="G986" s="290" t="s">
        <v>5298</v>
      </c>
      <c r="H986" s="63">
        <v>24.22</v>
      </c>
      <c r="I986" s="61">
        <v>26.17</v>
      </c>
      <c r="J986" s="61">
        <v>24.22</v>
      </c>
      <c r="K986" s="61">
        <v>26.17</v>
      </c>
      <c r="M986" s="62">
        <v>28.97</v>
      </c>
      <c r="N986" s="62">
        <v>31.31</v>
      </c>
      <c r="O986" s="62">
        <v>28.97</v>
      </c>
      <c r="P986" s="62">
        <v>31.31</v>
      </c>
    </row>
    <row r="987" spans="1:16" x14ac:dyDescent="0.3">
      <c r="A987" s="51" t="s">
        <v>4142</v>
      </c>
      <c r="B987" s="50"/>
      <c r="C987" s="262" t="s">
        <v>123</v>
      </c>
      <c r="D987" s="41">
        <v>82304</v>
      </c>
      <c r="E987" s="40" t="s">
        <v>5669</v>
      </c>
      <c r="F987" s="42" t="s">
        <v>5350</v>
      </c>
      <c r="G987" s="290" t="s">
        <v>5363</v>
      </c>
      <c r="H987" s="63">
        <v>27.27</v>
      </c>
      <c r="I987" s="61">
        <v>29.48</v>
      </c>
      <c r="J987" s="61">
        <v>81.819999999999993</v>
      </c>
      <c r="K987" s="61">
        <v>88.44</v>
      </c>
      <c r="M987" s="62">
        <v>32.619999999999997</v>
      </c>
      <c r="N987" s="62">
        <v>35.26</v>
      </c>
      <c r="O987" s="62">
        <v>97.86</v>
      </c>
      <c r="P987" s="62">
        <v>105.78</v>
      </c>
    </row>
    <row r="988" spans="1:16" x14ac:dyDescent="0.3">
      <c r="A988" s="51" t="s">
        <v>4143</v>
      </c>
      <c r="B988" s="50"/>
      <c r="C988" s="262" t="s">
        <v>123</v>
      </c>
      <c r="D988" s="41">
        <v>100102</v>
      </c>
      <c r="E988" s="40" t="s">
        <v>549</v>
      </c>
      <c r="F988" s="42" t="s">
        <v>5362</v>
      </c>
      <c r="G988" s="290" t="s">
        <v>5360</v>
      </c>
      <c r="H988" s="63">
        <v>68.3</v>
      </c>
      <c r="I988" s="61">
        <v>72.91</v>
      </c>
      <c r="J988" s="61">
        <v>546.47</v>
      </c>
      <c r="K988" s="61">
        <v>583.33000000000004</v>
      </c>
      <c r="M988" s="62">
        <v>81.7</v>
      </c>
      <c r="N988" s="62">
        <v>87.21</v>
      </c>
      <c r="O988" s="62">
        <v>653.6</v>
      </c>
      <c r="P988" s="62">
        <v>697.68</v>
      </c>
    </row>
    <row r="989" spans="1:16" x14ac:dyDescent="0.3">
      <c r="A989" s="51" t="s">
        <v>4144</v>
      </c>
      <c r="B989" s="50"/>
      <c r="C989" s="262" t="s">
        <v>123</v>
      </c>
      <c r="D989" s="41">
        <v>220050</v>
      </c>
      <c r="E989" s="40" t="s">
        <v>5670</v>
      </c>
      <c r="F989" s="42" t="s">
        <v>5362</v>
      </c>
      <c r="G989" s="290" t="s">
        <v>5298</v>
      </c>
      <c r="H989" s="63">
        <v>23.44</v>
      </c>
      <c r="I989" s="61">
        <v>24.59</v>
      </c>
      <c r="J989" s="61">
        <v>23.44</v>
      </c>
      <c r="K989" s="61">
        <v>24.59</v>
      </c>
      <c r="M989" s="62">
        <v>28.04</v>
      </c>
      <c r="N989" s="62">
        <v>29.42</v>
      </c>
      <c r="O989" s="62">
        <v>28.04</v>
      </c>
      <c r="P989" s="62">
        <v>29.42</v>
      </c>
    </row>
    <row r="990" spans="1:16" x14ac:dyDescent="0.3">
      <c r="A990" s="51" t="s">
        <v>4145</v>
      </c>
      <c r="B990" s="50"/>
      <c r="C990" s="263" t="s">
        <v>5288</v>
      </c>
      <c r="D990" s="252"/>
      <c r="E990" s="252"/>
      <c r="F990" s="252"/>
      <c r="G990" s="252"/>
      <c r="H990" s="299"/>
      <c r="I990" s="253"/>
      <c r="J990" s="304">
        <v>862.88</v>
      </c>
      <c r="K990" s="304">
        <v>914.16</v>
      </c>
      <c r="O990" s="305">
        <v>1032.03</v>
      </c>
      <c r="P990" s="305">
        <v>1093.3699999999999</v>
      </c>
    </row>
    <row r="991" spans="1:16" x14ac:dyDescent="0.3">
      <c r="A991" s="51" t="s">
        <v>4146</v>
      </c>
      <c r="B991" s="50"/>
      <c r="C991" s="263" t="s">
        <v>5289</v>
      </c>
      <c r="D991" s="252"/>
      <c r="E991" s="252"/>
      <c r="F991" s="252"/>
      <c r="G991" s="252"/>
      <c r="H991" s="299"/>
      <c r="I991" s="253"/>
      <c r="J991" s="304">
        <v>0</v>
      </c>
      <c r="K991" s="304">
        <v>0</v>
      </c>
      <c r="O991" s="305">
        <v>0</v>
      </c>
      <c r="P991" s="305">
        <v>0</v>
      </c>
    </row>
    <row r="992" spans="1:16" x14ac:dyDescent="0.25">
      <c r="A992" s="51" t="s">
        <v>4147</v>
      </c>
      <c r="B992" s="38"/>
      <c r="C992" s="264"/>
      <c r="D992" s="38"/>
      <c r="E992" s="38"/>
      <c r="F992" s="38"/>
      <c r="G992" s="38"/>
      <c r="H992" s="258"/>
      <c r="I992" s="38"/>
      <c r="J992" s="258"/>
      <c r="K992" s="38"/>
    </row>
    <row r="993" spans="1:16" x14ac:dyDescent="0.3">
      <c r="A993" s="51" t="s">
        <v>4148</v>
      </c>
      <c r="B993" s="256">
        <v>567</v>
      </c>
      <c r="C993" s="259" t="s">
        <v>5276</v>
      </c>
      <c r="D993" s="242" t="s">
        <v>93</v>
      </c>
      <c r="E993" s="243" t="s">
        <v>95</v>
      </c>
      <c r="F993" s="242" t="s">
        <v>96</v>
      </c>
      <c r="G993" s="244" t="s">
        <v>5278</v>
      </c>
      <c r="H993" s="294" t="s">
        <v>5279</v>
      </c>
      <c r="I993" s="245"/>
      <c r="J993" s="294" t="s">
        <v>5280</v>
      </c>
      <c r="K993" s="255"/>
    </row>
    <row r="994" spans="1:16" x14ac:dyDescent="0.3">
      <c r="A994" s="51" t="s">
        <v>4149</v>
      </c>
      <c r="B994" s="257"/>
      <c r="C994" s="260"/>
      <c r="D994" s="248"/>
      <c r="E994" s="249"/>
      <c r="F994" s="248"/>
      <c r="G994" s="250"/>
      <c r="H994" s="295" t="s">
        <v>5281</v>
      </c>
      <c r="I994" s="228" t="s">
        <v>5282</v>
      </c>
      <c r="J994" s="295" t="s">
        <v>5281</v>
      </c>
      <c r="K994" s="228" t="s">
        <v>5282</v>
      </c>
    </row>
    <row r="995" spans="1:16" ht="24" x14ac:dyDescent="0.3">
      <c r="A995" s="51" t="s">
        <v>4150</v>
      </c>
      <c r="B995" s="251"/>
      <c r="C995" s="261" t="s">
        <v>274</v>
      </c>
      <c r="D995" s="39" t="s">
        <v>2140</v>
      </c>
      <c r="E995" s="230" t="s">
        <v>5810</v>
      </c>
      <c r="F995" s="231" t="s">
        <v>120</v>
      </c>
      <c r="G995" s="232"/>
      <c r="H995" s="296"/>
      <c r="I995" s="232"/>
      <c r="J995" s="307">
        <v>136.26</v>
      </c>
      <c r="K995" s="307">
        <v>137.88</v>
      </c>
      <c r="O995" s="308">
        <v>162.97999999999999</v>
      </c>
      <c r="P995" s="308">
        <v>164.92</v>
      </c>
    </row>
    <row r="996" spans="1:16" x14ac:dyDescent="0.3">
      <c r="A996" s="51" t="s">
        <v>4151</v>
      </c>
      <c r="B996" s="50"/>
      <c r="C996" s="262" t="s">
        <v>5283</v>
      </c>
      <c r="D996" s="233">
        <v>8</v>
      </c>
      <c r="E996" s="40" t="s">
        <v>5317</v>
      </c>
      <c r="F996" s="42" t="s">
        <v>49</v>
      </c>
      <c r="G996" s="290" t="s">
        <v>5671</v>
      </c>
      <c r="H996" s="63">
        <v>10.88</v>
      </c>
      <c r="I996" s="61">
        <v>12.59</v>
      </c>
      <c r="J996" s="61">
        <v>10.33</v>
      </c>
      <c r="K996" s="61">
        <v>11.95</v>
      </c>
      <c r="M996" s="62">
        <v>13.02</v>
      </c>
      <c r="N996" s="62">
        <v>15.06</v>
      </c>
      <c r="O996" s="62">
        <v>12.36</v>
      </c>
      <c r="P996" s="62">
        <v>14.3</v>
      </c>
    </row>
    <row r="997" spans="1:16" x14ac:dyDescent="0.3">
      <c r="A997" s="51" t="s">
        <v>4152</v>
      </c>
      <c r="B997" s="50"/>
      <c r="C997" s="263" t="s">
        <v>5288</v>
      </c>
      <c r="D997" s="252"/>
      <c r="E997" s="252"/>
      <c r="F997" s="252"/>
      <c r="G997" s="252"/>
      <c r="H997" s="299"/>
      <c r="I997" s="253"/>
      <c r="J997" s="304">
        <v>10.33</v>
      </c>
      <c r="K997" s="304">
        <v>11.95</v>
      </c>
      <c r="O997" s="305">
        <v>12.36</v>
      </c>
      <c r="P997" s="305">
        <v>14.3</v>
      </c>
    </row>
    <row r="998" spans="1:16" ht="24" x14ac:dyDescent="0.3">
      <c r="A998" s="51" t="s">
        <v>4153</v>
      </c>
      <c r="B998" s="50"/>
      <c r="C998" s="262" t="s">
        <v>5293</v>
      </c>
      <c r="D998" s="41">
        <v>11315</v>
      </c>
      <c r="E998" s="54" t="s">
        <v>5811</v>
      </c>
      <c r="F998" s="42" t="s">
        <v>120</v>
      </c>
      <c r="G998" s="290" t="s">
        <v>5298</v>
      </c>
      <c r="H998" s="63">
        <v>125.93</v>
      </c>
      <c r="I998" s="61">
        <v>125.93</v>
      </c>
      <c r="J998" s="61">
        <v>125.93</v>
      </c>
      <c r="K998" s="61">
        <v>125.93</v>
      </c>
      <c r="M998" s="62">
        <v>150.62</v>
      </c>
      <c r="N998" s="62">
        <v>150.62</v>
      </c>
      <c r="O998" s="62">
        <v>150.62</v>
      </c>
      <c r="P998" s="62">
        <v>150.62</v>
      </c>
    </row>
    <row r="999" spans="1:16" x14ac:dyDescent="0.3">
      <c r="A999" s="51" t="s">
        <v>4154</v>
      </c>
      <c r="B999" s="50"/>
      <c r="C999" s="263" t="s">
        <v>5289</v>
      </c>
      <c r="D999" s="252"/>
      <c r="E999" s="252"/>
      <c r="F999" s="252"/>
      <c r="G999" s="252"/>
      <c r="H999" s="299"/>
      <c r="I999" s="253"/>
      <c r="J999" s="304">
        <v>125.93</v>
      </c>
      <c r="K999" s="304">
        <v>125.93</v>
      </c>
      <c r="O999" s="305">
        <v>150.62</v>
      </c>
      <c r="P999" s="305">
        <v>150.62</v>
      </c>
    </row>
    <row r="1000" spans="1:16" x14ac:dyDescent="0.25">
      <c r="A1000" s="51" t="s">
        <v>4155</v>
      </c>
      <c r="B1000" s="38"/>
      <c r="C1000" s="264"/>
      <c r="D1000" s="38"/>
      <c r="E1000" s="38"/>
      <c r="F1000" s="38"/>
      <c r="G1000" s="38"/>
      <c r="H1000" s="258"/>
      <c r="I1000" s="38"/>
      <c r="J1000" s="258"/>
      <c r="K1000" s="38"/>
    </row>
    <row r="1001" spans="1:16" x14ac:dyDescent="0.3">
      <c r="A1001" s="51" t="s">
        <v>4156</v>
      </c>
      <c r="B1001" s="256">
        <v>582</v>
      </c>
      <c r="C1001" s="259" t="s">
        <v>5276</v>
      </c>
      <c r="D1001" s="242" t="s">
        <v>93</v>
      </c>
      <c r="E1001" s="243" t="s">
        <v>95</v>
      </c>
      <c r="F1001" s="242" t="s">
        <v>96</v>
      </c>
      <c r="G1001" s="244" t="s">
        <v>5278</v>
      </c>
      <c r="H1001" s="294" t="s">
        <v>5279</v>
      </c>
      <c r="I1001" s="245"/>
      <c r="J1001" s="294" t="s">
        <v>5280</v>
      </c>
      <c r="K1001" s="255"/>
    </row>
    <row r="1002" spans="1:16" x14ac:dyDescent="0.3">
      <c r="A1002" s="51" t="s">
        <v>4157</v>
      </c>
      <c r="B1002" s="257"/>
      <c r="C1002" s="260"/>
      <c r="D1002" s="248"/>
      <c r="E1002" s="249"/>
      <c r="F1002" s="248"/>
      <c r="G1002" s="250"/>
      <c r="H1002" s="295" t="s">
        <v>5281</v>
      </c>
      <c r="I1002" s="228" t="s">
        <v>5282</v>
      </c>
      <c r="J1002" s="295" t="s">
        <v>5281</v>
      </c>
      <c r="K1002" s="228" t="s">
        <v>5282</v>
      </c>
    </row>
    <row r="1003" spans="1:16" ht="36" x14ac:dyDescent="0.3">
      <c r="A1003" s="51" t="s">
        <v>4158</v>
      </c>
      <c r="B1003" s="251"/>
      <c r="C1003" s="267" t="s">
        <v>274</v>
      </c>
      <c r="D1003" s="53" t="s">
        <v>2573</v>
      </c>
      <c r="E1003" s="230" t="s">
        <v>5812</v>
      </c>
      <c r="F1003" s="236" t="s">
        <v>120</v>
      </c>
      <c r="G1003" s="237"/>
      <c r="H1003" s="298"/>
      <c r="I1003" s="237"/>
      <c r="J1003" s="307">
        <v>1539.68</v>
      </c>
      <c r="K1003" s="307">
        <v>1639.79</v>
      </c>
      <c r="O1003" s="308">
        <v>1841.51</v>
      </c>
      <c r="P1003" s="308">
        <v>1961.24</v>
      </c>
    </row>
    <row r="1004" spans="1:16" x14ac:dyDescent="0.3">
      <c r="A1004" s="51" t="s">
        <v>4159</v>
      </c>
      <c r="B1004" s="50"/>
      <c r="C1004" s="262" t="s">
        <v>5283</v>
      </c>
      <c r="D1004" s="233">
        <v>5</v>
      </c>
      <c r="E1004" s="40" t="s">
        <v>5284</v>
      </c>
      <c r="F1004" s="42" t="s">
        <v>49</v>
      </c>
      <c r="G1004" s="290" t="s">
        <v>5672</v>
      </c>
      <c r="H1004" s="63">
        <v>9.64</v>
      </c>
      <c r="I1004" s="61">
        <v>11.15</v>
      </c>
      <c r="J1004" s="61">
        <v>210.75</v>
      </c>
      <c r="K1004" s="61">
        <v>243.84</v>
      </c>
      <c r="M1004" s="62">
        <v>11.53</v>
      </c>
      <c r="N1004" s="62">
        <v>13.34</v>
      </c>
      <c r="O1004" s="62">
        <v>252.07</v>
      </c>
      <c r="P1004" s="62">
        <v>291.64999999999998</v>
      </c>
    </row>
    <row r="1005" spans="1:16" x14ac:dyDescent="0.3">
      <c r="A1005" s="51" t="s">
        <v>4160</v>
      </c>
      <c r="B1005" s="50"/>
      <c r="C1005" s="262" t="s">
        <v>5283</v>
      </c>
      <c r="D1005" s="233">
        <v>4</v>
      </c>
      <c r="E1005" s="40" t="s">
        <v>5286</v>
      </c>
      <c r="F1005" s="42" t="s">
        <v>49</v>
      </c>
      <c r="G1005" s="290" t="s">
        <v>5673</v>
      </c>
      <c r="H1005" s="63">
        <v>16.11</v>
      </c>
      <c r="I1005" s="61">
        <v>18.64</v>
      </c>
      <c r="J1005" s="61">
        <v>118.98</v>
      </c>
      <c r="K1005" s="61">
        <v>137.69</v>
      </c>
      <c r="M1005" s="62">
        <v>19.27</v>
      </c>
      <c r="N1005" s="62">
        <v>22.3</v>
      </c>
      <c r="O1005" s="62">
        <v>142.31</v>
      </c>
      <c r="P1005" s="62">
        <v>164.69</v>
      </c>
    </row>
    <row r="1006" spans="1:16" x14ac:dyDescent="0.3">
      <c r="A1006" s="51" t="s">
        <v>4161</v>
      </c>
      <c r="B1006" s="50"/>
      <c r="C1006" s="262" t="s">
        <v>5283</v>
      </c>
      <c r="D1006" s="233">
        <v>18</v>
      </c>
      <c r="E1006" s="40" t="s">
        <v>5624</v>
      </c>
      <c r="F1006" s="42" t="s">
        <v>49</v>
      </c>
      <c r="G1006" s="290" t="s">
        <v>5674</v>
      </c>
      <c r="H1006" s="63">
        <v>16.11</v>
      </c>
      <c r="I1006" s="61">
        <v>18.64</v>
      </c>
      <c r="J1006" s="61">
        <v>6.8</v>
      </c>
      <c r="K1006" s="61">
        <v>7.87</v>
      </c>
      <c r="M1006" s="62">
        <v>19.27</v>
      </c>
      <c r="N1006" s="62">
        <v>22.3</v>
      </c>
      <c r="O1006" s="62">
        <v>8.14</v>
      </c>
      <c r="P1006" s="62">
        <v>9.42</v>
      </c>
    </row>
    <row r="1007" spans="1:16" x14ac:dyDescent="0.3">
      <c r="A1007" s="51" t="s">
        <v>4162</v>
      </c>
      <c r="B1007" s="50"/>
      <c r="C1007" s="262" t="s">
        <v>5283</v>
      </c>
      <c r="D1007" s="233">
        <v>24</v>
      </c>
      <c r="E1007" s="40" t="s">
        <v>5675</v>
      </c>
      <c r="F1007" s="42" t="s">
        <v>49</v>
      </c>
      <c r="G1007" s="290" t="s">
        <v>5676</v>
      </c>
      <c r="H1007" s="63">
        <v>16.11</v>
      </c>
      <c r="I1007" s="61">
        <v>18.64</v>
      </c>
      <c r="J1007" s="61">
        <v>300.36</v>
      </c>
      <c r="K1007" s="61">
        <v>347.59</v>
      </c>
      <c r="M1007" s="62">
        <v>19.27</v>
      </c>
      <c r="N1007" s="62">
        <v>22.3</v>
      </c>
      <c r="O1007" s="62">
        <v>359.24</v>
      </c>
      <c r="P1007" s="62">
        <v>415.73</v>
      </c>
    </row>
    <row r="1008" spans="1:16" x14ac:dyDescent="0.3">
      <c r="A1008" s="51" t="s">
        <v>4163</v>
      </c>
      <c r="B1008" s="50"/>
      <c r="C1008" s="263" t="s">
        <v>5288</v>
      </c>
      <c r="D1008" s="252"/>
      <c r="E1008" s="252"/>
      <c r="F1008" s="252"/>
      <c r="G1008" s="252"/>
      <c r="H1008" s="299"/>
      <c r="I1008" s="253"/>
      <c r="J1008" s="304">
        <v>636.9</v>
      </c>
      <c r="K1008" s="304">
        <v>737.01</v>
      </c>
      <c r="O1008" s="305">
        <v>761.76</v>
      </c>
      <c r="P1008" s="305">
        <v>881.49</v>
      </c>
    </row>
    <row r="1009" spans="1:16" ht="24" x14ac:dyDescent="0.3">
      <c r="A1009" s="51" t="s">
        <v>4164</v>
      </c>
      <c r="B1009" s="50"/>
      <c r="C1009" s="262" t="s">
        <v>5283</v>
      </c>
      <c r="D1009" s="41">
        <v>2249</v>
      </c>
      <c r="E1009" s="54" t="s">
        <v>5813</v>
      </c>
      <c r="F1009" s="42" t="s">
        <v>5362</v>
      </c>
      <c r="G1009" s="290" t="s">
        <v>5677</v>
      </c>
      <c r="H1009" s="63">
        <v>48.22</v>
      </c>
      <c r="I1009" s="61">
        <v>48.22</v>
      </c>
      <c r="J1009" s="61">
        <v>250.77</v>
      </c>
      <c r="K1009" s="61">
        <v>250.77</v>
      </c>
      <c r="M1009" s="62">
        <v>57.68</v>
      </c>
      <c r="N1009" s="62">
        <v>57.68</v>
      </c>
      <c r="O1009" s="62">
        <v>299.94</v>
      </c>
      <c r="P1009" s="62">
        <v>299.94</v>
      </c>
    </row>
    <row r="1010" spans="1:16" x14ac:dyDescent="0.3">
      <c r="A1010" s="51" t="s">
        <v>4165</v>
      </c>
      <c r="B1010" s="50"/>
      <c r="C1010" s="262" t="s">
        <v>5283</v>
      </c>
      <c r="D1010" s="41">
        <v>1243</v>
      </c>
      <c r="E1010" s="40" t="s">
        <v>5678</v>
      </c>
      <c r="F1010" s="42" t="s">
        <v>5633</v>
      </c>
      <c r="G1010" s="290" t="s">
        <v>5679</v>
      </c>
      <c r="H1010" s="63">
        <v>33.35</v>
      </c>
      <c r="I1010" s="61">
        <v>33.35</v>
      </c>
      <c r="J1010" s="61">
        <v>149.19</v>
      </c>
      <c r="K1010" s="61">
        <v>149.19</v>
      </c>
      <c r="M1010" s="62">
        <v>39.89</v>
      </c>
      <c r="N1010" s="62">
        <v>39.89</v>
      </c>
      <c r="O1010" s="62">
        <v>178.44</v>
      </c>
      <c r="P1010" s="62">
        <v>178.44</v>
      </c>
    </row>
    <row r="1011" spans="1:16" x14ac:dyDescent="0.3">
      <c r="A1011" s="51" t="s">
        <v>4166</v>
      </c>
      <c r="B1011" s="50"/>
      <c r="C1011" s="262" t="s">
        <v>5283</v>
      </c>
      <c r="D1011" s="41">
        <v>1674</v>
      </c>
      <c r="E1011" s="40" t="s">
        <v>5680</v>
      </c>
      <c r="F1011" s="42" t="s">
        <v>5315</v>
      </c>
      <c r="G1011" s="290" t="s">
        <v>5681</v>
      </c>
      <c r="H1011" s="63">
        <v>0.89</v>
      </c>
      <c r="I1011" s="61">
        <v>0.89</v>
      </c>
      <c r="J1011" s="61">
        <v>3.44</v>
      </c>
      <c r="K1011" s="61">
        <v>3.44</v>
      </c>
      <c r="M1011" s="62">
        <v>1.07</v>
      </c>
      <c r="N1011" s="62">
        <v>1.07</v>
      </c>
      <c r="O1011" s="62">
        <v>4.12</v>
      </c>
      <c r="P1011" s="62">
        <v>4.12</v>
      </c>
    </row>
    <row r="1012" spans="1:16" ht="24" x14ac:dyDescent="0.3">
      <c r="A1012" s="51" t="s">
        <v>4167</v>
      </c>
      <c r="B1012" s="50"/>
      <c r="C1012" s="262" t="s">
        <v>5293</v>
      </c>
      <c r="D1012" s="41">
        <v>1338</v>
      </c>
      <c r="E1012" s="40" t="s">
        <v>5682</v>
      </c>
      <c r="F1012" s="42" t="s">
        <v>125</v>
      </c>
      <c r="G1012" s="290" t="s">
        <v>5298</v>
      </c>
      <c r="H1012" s="63">
        <v>51.95</v>
      </c>
      <c r="I1012" s="61">
        <v>51.95</v>
      </c>
      <c r="J1012" s="61">
        <v>51.95</v>
      </c>
      <c r="K1012" s="61">
        <v>51.95</v>
      </c>
      <c r="M1012" s="62">
        <v>62.14</v>
      </c>
      <c r="N1012" s="62">
        <v>62.14</v>
      </c>
      <c r="O1012" s="62">
        <v>62.14</v>
      </c>
      <c r="P1012" s="62">
        <v>62.14</v>
      </c>
    </row>
    <row r="1013" spans="1:16" x14ac:dyDescent="0.3">
      <c r="A1013" s="51" t="s">
        <v>4168</v>
      </c>
      <c r="B1013" s="50"/>
      <c r="C1013" s="262" t="s">
        <v>5283</v>
      </c>
      <c r="D1013" s="41">
        <v>2381</v>
      </c>
      <c r="E1013" s="40" t="s">
        <v>5683</v>
      </c>
      <c r="F1013" s="42" t="s">
        <v>5315</v>
      </c>
      <c r="G1013" s="290" t="s">
        <v>5684</v>
      </c>
      <c r="H1013" s="63">
        <v>94.25</v>
      </c>
      <c r="I1013" s="61">
        <v>94.25</v>
      </c>
      <c r="J1013" s="61">
        <v>229.08</v>
      </c>
      <c r="K1013" s="61">
        <v>229.08</v>
      </c>
      <c r="M1013" s="62">
        <v>112.73</v>
      </c>
      <c r="N1013" s="62">
        <v>112.73</v>
      </c>
      <c r="O1013" s="62">
        <v>273.99</v>
      </c>
      <c r="P1013" s="62">
        <v>273.99</v>
      </c>
    </row>
    <row r="1014" spans="1:16" x14ac:dyDescent="0.3">
      <c r="A1014" s="51" t="s">
        <v>4169</v>
      </c>
      <c r="B1014" s="50"/>
      <c r="C1014" s="262" t="s">
        <v>5283</v>
      </c>
      <c r="D1014" s="41">
        <v>2303</v>
      </c>
      <c r="E1014" s="40" t="s">
        <v>5685</v>
      </c>
      <c r="F1014" s="42" t="s">
        <v>5362</v>
      </c>
      <c r="G1014" s="290" t="s">
        <v>5686</v>
      </c>
      <c r="H1014" s="63">
        <v>8.3000000000000007</v>
      </c>
      <c r="I1014" s="61">
        <v>8.3000000000000007</v>
      </c>
      <c r="J1014" s="61">
        <v>10.87</v>
      </c>
      <c r="K1014" s="61">
        <v>10.87</v>
      </c>
      <c r="M1014" s="62">
        <v>9.93</v>
      </c>
      <c r="N1014" s="62">
        <v>9.93</v>
      </c>
      <c r="O1014" s="62">
        <v>13.01</v>
      </c>
      <c r="P1014" s="62">
        <v>13.01</v>
      </c>
    </row>
    <row r="1015" spans="1:16" x14ac:dyDescent="0.3">
      <c r="A1015" s="51" t="s">
        <v>4170</v>
      </c>
      <c r="B1015" s="50"/>
      <c r="C1015" s="262" t="s">
        <v>5283</v>
      </c>
      <c r="D1015" s="41">
        <v>1704</v>
      </c>
      <c r="E1015" s="40" t="s">
        <v>5687</v>
      </c>
      <c r="F1015" s="42" t="s">
        <v>5300</v>
      </c>
      <c r="G1015" s="290" t="s">
        <v>5688</v>
      </c>
      <c r="H1015" s="63">
        <v>3907.6</v>
      </c>
      <c r="I1015" s="61">
        <v>3907.6</v>
      </c>
      <c r="J1015" s="61">
        <v>98.86</v>
      </c>
      <c r="K1015" s="61">
        <v>98.86</v>
      </c>
      <c r="M1015" s="62">
        <v>4673.6099999999997</v>
      </c>
      <c r="N1015" s="62">
        <v>4673.6099999999997</v>
      </c>
      <c r="O1015" s="62">
        <v>118.24</v>
      </c>
      <c r="P1015" s="62">
        <v>118.24</v>
      </c>
    </row>
    <row r="1016" spans="1:16" x14ac:dyDescent="0.3">
      <c r="A1016" s="51" t="s">
        <v>4171</v>
      </c>
      <c r="B1016" s="50"/>
      <c r="C1016" s="262" t="s">
        <v>5283</v>
      </c>
      <c r="D1016" s="41">
        <v>2221</v>
      </c>
      <c r="E1016" s="40" t="s">
        <v>5545</v>
      </c>
      <c r="F1016" s="42" t="s">
        <v>5315</v>
      </c>
      <c r="G1016" s="290" t="s">
        <v>5689</v>
      </c>
      <c r="H1016" s="63">
        <v>0.57999999999999996</v>
      </c>
      <c r="I1016" s="61">
        <v>0.57999999999999996</v>
      </c>
      <c r="J1016" s="61">
        <v>43.89</v>
      </c>
      <c r="K1016" s="61">
        <v>43.89</v>
      </c>
      <c r="M1016" s="62">
        <v>0.7</v>
      </c>
      <c r="N1016" s="62">
        <v>0.7</v>
      </c>
      <c r="O1016" s="62">
        <v>52.5</v>
      </c>
      <c r="P1016" s="62">
        <v>52.5</v>
      </c>
    </row>
    <row r="1017" spans="1:16" x14ac:dyDescent="0.3">
      <c r="A1017" s="51" t="s">
        <v>4172</v>
      </c>
      <c r="B1017" s="50"/>
      <c r="C1017" s="262" t="s">
        <v>5283</v>
      </c>
      <c r="D1017" s="41">
        <v>1708</v>
      </c>
      <c r="E1017" s="40" t="s">
        <v>5690</v>
      </c>
      <c r="F1017" s="42" t="s">
        <v>5296</v>
      </c>
      <c r="G1017" s="290" t="s">
        <v>5691</v>
      </c>
      <c r="H1017" s="63">
        <v>12.43</v>
      </c>
      <c r="I1017" s="61">
        <v>12.43</v>
      </c>
      <c r="J1017" s="61">
        <v>39.159999999999997</v>
      </c>
      <c r="K1017" s="61">
        <v>39.159999999999997</v>
      </c>
      <c r="M1017" s="62">
        <v>14.87</v>
      </c>
      <c r="N1017" s="62">
        <v>14.87</v>
      </c>
      <c r="O1017" s="62">
        <v>46.84</v>
      </c>
      <c r="P1017" s="62">
        <v>46.84</v>
      </c>
    </row>
    <row r="1018" spans="1:16" x14ac:dyDescent="0.3">
      <c r="A1018" s="51" t="s">
        <v>4173</v>
      </c>
      <c r="B1018" s="50"/>
      <c r="C1018" s="262" t="s">
        <v>5283</v>
      </c>
      <c r="D1018" s="41">
        <v>1970</v>
      </c>
      <c r="E1018" s="40" t="s">
        <v>5637</v>
      </c>
      <c r="F1018" s="42" t="s">
        <v>5633</v>
      </c>
      <c r="G1018" s="290" t="s">
        <v>5692</v>
      </c>
      <c r="H1018" s="63">
        <v>17.440000000000001</v>
      </c>
      <c r="I1018" s="61">
        <v>17.440000000000001</v>
      </c>
      <c r="J1018" s="61">
        <v>1.62</v>
      </c>
      <c r="K1018" s="61">
        <v>1.62</v>
      </c>
      <c r="M1018" s="62">
        <v>20.87</v>
      </c>
      <c r="N1018" s="62">
        <v>20.87</v>
      </c>
      <c r="O1018" s="62">
        <v>1.94</v>
      </c>
      <c r="P1018" s="62">
        <v>1.94</v>
      </c>
    </row>
    <row r="1019" spans="1:16" x14ac:dyDescent="0.3">
      <c r="A1019" s="51" t="s">
        <v>4174</v>
      </c>
      <c r="B1019" s="50"/>
      <c r="C1019" s="262" t="s">
        <v>5283</v>
      </c>
      <c r="D1019" s="41">
        <v>1970</v>
      </c>
      <c r="E1019" s="40" t="s">
        <v>5637</v>
      </c>
      <c r="F1019" s="42" t="s">
        <v>5633</v>
      </c>
      <c r="G1019" s="290" t="s">
        <v>5693</v>
      </c>
      <c r="H1019" s="63">
        <v>17.440000000000001</v>
      </c>
      <c r="I1019" s="61">
        <v>17.440000000000001</v>
      </c>
      <c r="J1019" s="61">
        <v>6.95</v>
      </c>
      <c r="K1019" s="61">
        <v>6.95</v>
      </c>
      <c r="M1019" s="62">
        <v>20.87</v>
      </c>
      <c r="N1019" s="62">
        <v>20.87</v>
      </c>
      <c r="O1019" s="62">
        <v>8.32</v>
      </c>
      <c r="P1019" s="62">
        <v>8.32</v>
      </c>
    </row>
    <row r="1020" spans="1:16" x14ac:dyDescent="0.25">
      <c r="A1020" s="51" t="s">
        <v>4175</v>
      </c>
      <c r="B1020" s="38"/>
      <c r="C1020" s="262" t="s">
        <v>5283</v>
      </c>
      <c r="D1020" s="41">
        <v>2237</v>
      </c>
      <c r="E1020" s="40" t="s">
        <v>5694</v>
      </c>
      <c r="F1020" s="42" t="s">
        <v>5633</v>
      </c>
      <c r="G1020" s="290" t="s">
        <v>5695</v>
      </c>
      <c r="H1020" s="63">
        <v>24.48</v>
      </c>
      <c r="I1020" s="61">
        <v>24.48</v>
      </c>
      <c r="J1020" s="61">
        <v>16.940000000000001</v>
      </c>
      <c r="K1020" s="61">
        <v>16.940000000000001</v>
      </c>
      <c r="M1020" s="62">
        <v>29.29</v>
      </c>
      <c r="N1020" s="62">
        <v>29.29</v>
      </c>
      <c r="O1020" s="62">
        <v>20.27</v>
      </c>
      <c r="P1020" s="62">
        <v>20.27</v>
      </c>
    </row>
    <row r="1021" spans="1:16" x14ac:dyDescent="0.25">
      <c r="A1021" s="51" t="s">
        <v>4176</v>
      </c>
      <c r="B1021" s="38"/>
      <c r="C1021" s="263" t="s">
        <v>5289</v>
      </c>
      <c r="D1021" s="252"/>
      <c r="E1021" s="252"/>
      <c r="F1021" s="252"/>
      <c r="G1021" s="252"/>
      <c r="H1021" s="299"/>
      <c r="I1021" s="253"/>
      <c r="J1021" s="304">
        <v>902.77</v>
      </c>
      <c r="K1021" s="304">
        <v>902.77</v>
      </c>
      <c r="O1021" s="305">
        <v>1079.75</v>
      </c>
      <c r="P1021" s="305">
        <v>1079.75</v>
      </c>
    </row>
    <row r="1022" spans="1:16" x14ac:dyDescent="0.25">
      <c r="A1022" s="51" t="s">
        <v>4177</v>
      </c>
      <c r="B1022" s="38"/>
      <c r="C1022" s="264"/>
      <c r="D1022" s="38"/>
      <c r="E1022" s="38"/>
      <c r="F1022" s="38"/>
      <c r="G1022" s="38"/>
      <c r="H1022" s="258"/>
      <c r="I1022" s="38"/>
      <c r="J1022" s="258"/>
      <c r="K1022" s="38"/>
    </row>
    <row r="1023" spans="1:16" x14ac:dyDescent="0.3">
      <c r="A1023" s="51" t="s">
        <v>4178</v>
      </c>
      <c r="B1023" s="256">
        <v>584</v>
      </c>
      <c r="C1023" s="259" t="s">
        <v>5276</v>
      </c>
      <c r="D1023" s="242" t="s">
        <v>93</v>
      </c>
      <c r="E1023" s="243" t="s">
        <v>95</v>
      </c>
      <c r="F1023" s="242" t="s">
        <v>96</v>
      </c>
      <c r="G1023" s="244" t="s">
        <v>5278</v>
      </c>
      <c r="H1023" s="294" t="s">
        <v>5279</v>
      </c>
      <c r="I1023" s="245"/>
      <c r="J1023" s="294" t="s">
        <v>5280</v>
      </c>
      <c r="K1023" s="255"/>
    </row>
    <row r="1024" spans="1:16" x14ac:dyDescent="0.3">
      <c r="A1024" s="51" t="s">
        <v>4179</v>
      </c>
      <c r="B1024" s="257"/>
      <c r="C1024" s="260"/>
      <c r="D1024" s="248"/>
      <c r="E1024" s="249"/>
      <c r="F1024" s="248"/>
      <c r="G1024" s="250"/>
      <c r="H1024" s="295" t="s">
        <v>5281</v>
      </c>
      <c r="I1024" s="228" t="s">
        <v>5282</v>
      </c>
      <c r="J1024" s="295" t="s">
        <v>5281</v>
      </c>
      <c r="K1024" s="228" t="s">
        <v>5282</v>
      </c>
    </row>
    <row r="1025" spans="1:16" x14ac:dyDescent="0.3">
      <c r="A1025" s="51" t="s">
        <v>4180</v>
      </c>
      <c r="B1025" s="251"/>
      <c r="C1025" s="261" t="s">
        <v>274</v>
      </c>
      <c r="D1025" s="39" t="s">
        <v>429</v>
      </c>
      <c r="E1025" s="234" t="s">
        <v>430</v>
      </c>
      <c r="F1025" s="231" t="s">
        <v>120</v>
      </c>
      <c r="G1025" s="232"/>
      <c r="H1025" s="296"/>
      <c r="I1025" s="232"/>
      <c r="J1025" s="307">
        <v>42.34</v>
      </c>
      <c r="K1025" s="307">
        <v>43.06</v>
      </c>
      <c r="O1025" s="308">
        <v>50.64</v>
      </c>
      <c r="P1025" s="308">
        <v>51.51</v>
      </c>
    </row>
    <row r="1026" spans="1:16" x14ac:dyDescent="0.3">
      <c r="A1026" s="51" t="s">
        <v>4181</v>
      </c>
      <c r="B1026" s="50"/>
      <c r="C1026" s="262" t="s">
        <v>5283</v>
      </c>
      <c r="D1026" s="233">
        <v>5</v>
      </c>
      <c r="E1026" s="40" t="s">
        <v>5284</v>
      </c>
      <c r="F1026" s="42" t="s">
        <v>49</v>
      </c>
      <c r="G1026" s="290" t="s">
        <v>5696</v>
      </c>
      <c r="H1026" s="63">
        <v>9.64</v>
      </c>
      <c r="I1026" s="61">
        <v>11.15</v>
      </c>
      <c r="J1026" s="61">
        <v>3.05</v>
      </c>
      <c r="K1026" s="61">
        <v>3.52</v>
      </c>
      <c r="M1026" s="62">
        <v>11.53</v>
      </c>
      <c r="N1026" s="62">
        <v>13.34</v>
      </c>
      <c r="O1026" s="62">
        <v>3.65</v>
      </c>
      <c r="P1026" s="62">
        <v>4.22</v>
      </c>
    </row>
    <row r="1027" spans="1:16" x14ac:dyDescent="0.3">
      <c r="A1027" s="51" t="s">
        <v>4182</v>
      </c>
      <c r="B1027" s="50"/>
      <c r="C1027" s="262" t="s">
        <v>5283</v>
      </c>
      <c r="D1027" s="233">
        <v>11</v>
      </c>
      <c r="E1027" s="40" t="s">
        <v>5320</v>
      </c>
      <c r="F1027" s="42" t="s">
        <v>49</v>
      </c>
      <c r="G1027" s="290" t="s">
        <v>5697</v>
      </c>
      <c r="H1027" s="63">
        <v>16.11</v>
      </c>
      <c r="I1027" s="61">
        <v>18.64</v>
      </c>
      <c r="J1027" s="61">
        <v>1.6</v>
      </c>
      <c r="K1027" s="61">
        <v>1.85</v>
      </c>
      <c r="M1027" s="62">
        <v>19.27</v>
      </c>
      <c r="N1027" s="62">
        <v>22.3</v>
      </c>
      <c r="O1027" s="62">
        <v>1.92</v>
      </c>
      <c r="P1027" s="62">
        <v>2.2200000000000002</v>
      </c>
    </row>
    <row r="1028" spans="1:16" x14ac:dyDescent="0.3">
      <c r="A1028" s="51" t="s">
        <v>4183</v>
      </c>
      <c r="B1028" s="50"/>
      <c r="C1028" s="263" t="s">
        <v>5288</v>
      </c>
      <c r="D1028" s="252"/>
      <c r="E1028" s="252"/>
      <c r="F1028" s="252"/>
      <c r="G1028" s="252"/>
      <c r="H1028" s="299"/>
      <c r="I1028" s="253"/>
      <c r="J1028" s="304">
        <v>4.6500000000000004</v>
      </c>
      <c r="K1028" s="304">
        <v>5.38</v>
      </c>
      <c r="O1028" s="305">
        <v>5.57</v>
      </c>
      <c r="P1028" s="305">
        <v>6.44</v>
      </c>
    </row>
    <row r="1029" spans="1:16" x14ac:dyDescent="0.3">
      <c r="A1029" s="51" t="s">
        <v>4184</v>
      </c>
      <c r="B1029" s="50"/>
      <c r="C1029" s="262" t="s">
        <v>5283</v>
      </c>
      <c r="D1029" s="41">
        <v>2860</v>
      </c>
      <c r="E1029" s="40" t="s">
        <v>5698</v>
      </c>
      <c r="F1029" s="42" t="s">
        <v>5315</v>
      </c>
      <c r="G1029" s="290" t="s">
        <v>5298</v>
      </c>
      <c r="H1029" s="63">
        <v>36.47</v>
      </c>
      <c r="I1029" s="61">
        <v>36.47</v>
      </c>
      <c r="J1029" s="61">
        <v>36.47</v>
      </c>
      <c r="K1029" s="61">
        <v>36.47</v>
      </c>
      <c r="M1029" s="62">
        <v>43.63</v>
      </c>
      <c r="N1029" s="62">
        <v>43.63</v>
      </c>
      <c r="O1029" s="62">
        <v>43.63</v>
      </c>
      <c r="P1029" s="62">
        <v>43.63</v>
      </c>
    </row>
    <row r="1030" spans="1:16" x14ac:dyDescent="0.3">
      <c r="A1030" s="51" t="s">
        <v>4185</v>
      </c>
      <c r="B1030" s="50"/>
      <c r="C1030" s="262" t="s">
        <v>5283</v>
      </c>
      <c r="D1030" s="41">
        <v>2862</v>
      </c>
      <c r="E1030" s="40" t="s">
        <v>5699</v>
      </c>
      <c r="F1030" s="42" t="s">
        <v>5296</v>
      </c>
      <c r="G1030" s="290" t="s">
        <v>5700</v>
      </c>
      <c r="H1030" s="63">
        <v>5.28</v>
      </c>
      <c r="I1030" s="61">
        <v>5.28</v>
      </c>
      <c r="J1030" s="61">
        <v>1.2</v>
      </c>
      <c r="K1030" s="61">
        <v>1.2</v>
      </c>
      <c r="M1030" s="62">
        <v>6.32</v>
      </c>
      <c r="N1030" s="62">
        <v>6.32</v>
      </c>
      <c r="O1030" s="62">
        <v>1.44</v>
      </c>
      <c r="P1030" s="62">
        <v>1.44</v>
      </c>
    </row>
    <row r="1031" spans="1:16" x14ac:dyDescent="0.3">
      <c r="A1031" s="51" t="s">
        <v>4186</v>
      </c>
      <c r="B1031" s="50"/>
      <c r="C1031" s="263" t="s">
        <v>5289</v>
      </c>
      <c r="D1031" s="252"/>
      <c r="E1031" s="252"/>
      <c r="F1031" s="252"/>
      <c r="G1031" s="252"/>
      <c r="H1031" s="299"/>
      <c r="I1031" s="253"/>
      <c r="J1031" s="304">
        <v>37.68</v>
      </c>
      <c r="K1031" s="304">
        <v>37.68</v>
      </c>
      <c r="O1031" s="305">
        <v>45.07</v>
      </c>
      <c r="P1031" s="305">
        <v>45.07</v>
      </c>
    </row>
    <row r="1032" spans="1:16" x14ac:dyDescent="0.25">
      <c r="A1032" s="51" t="s">
        <v>4187</v>
      </c>
      <c r="B1032" s="38"/>
      <c r="C1032" s="264"/>
      <c r="D1032" s="38"/>
      <c r="E1032" s="38"/>
      <c r="F1032" s="38"/>
      <c r="G1032" s="38"/>
      <c r="H1032" s="258"/>
      <c r="I1032" s="38"/>
      <c r="J1032" s="258"/>
      <c r="K1032" s="38"/>
    </row>
    <row r="1033" spans="1:16" x14ac:dyDescent="0.3">
      <c r="A1033" s="51" t="s">
        <v>4188</v>
      </c>
      <c r="B1033" s="256">
        <v>591</v>
      </c>
      <c r="C1033" s="259" t="s">
        <v>5276</v>
      </c>
      <c r="D1033" s="242" t="s">
        <v>93</v>
      </c>
      <c r="E1033" s="243" t="s">
        <v>95</v>
      </c>
      <c r="F1033" s="242" t="s">
        <v>96</v>
      </c>
      <c r="G1033" s="244" t="s">
        <v>5278</v>
      </c>
      <c r="H1033" s="294" t="s">
        <v>5279</v>
      </c>
      <c r="I1033" s="245"/>
      <c r="J1033" s="294" t="s">
        <v>5280</v>
      </c>
      <c r="K1033" s="255"/>
    </row>
    <row r="1034" spans="1:16" x14ac:dyDescent="0.3">
      <c r="A1034" s="51" t="s">
        <v>4189</v>
      </c>
      <c r="B1034" s="257"/>
      <c r="C1034" s="260"/>
      <c r="D1034" s="248"/>
      <c r="E1034" s="249"/>
      <c r="F1034" s="248"/>
      <c r="G1034" s="250"/>
      <c r="H1034" s="295" t="s">
        <v>5281</v>
      </c>
      <c r="I1034" s="228" t="s">
        <v>5282</v>
      </c>
      <c r="J1034" s="295" t="s">
        <v>5281</v>
      </c>
      <c r="K1034" s="228" t="s">
        <v>5282</v>
      </c>
    </row>
    <row r="1035" spans="1:16" ht="24" x14ac:dyDescent="0.3">
      <c r="A1035" s="51" t="s">
        <v>4190</v>
      </c>
      <c r="B1035" s="251"/>
      <c r="C1035" s="261" t="s">
        <v>274</v>
      </c>
      <c r="D1035" s="39" t="s">
        <v>1114</v>
      </c>
      <c r="E1035" s="230" t="s">
        <v>5814</v>
      </c>
      <c r="F1035" s="231" t="s">
        <v>120</v>
      </c>
      <c r="G1035" s="232"/>
      <c r="H1035" s="296"/>
      <c r="I1035" s="232"/>
      <c r="J1035" s="307">
        <v>283.82</v>
      </c>
      <c r="K1035" s="307">
        <v>285.68</v>
      </c>
      <c r="O1035" s="308">
        <v>339.46</v>
      </c>
      <c r="P1035" s="308">
        <v>341.69</v>
      </c>
    </row>
    <row r="1036" spans="1:16" x14ac:dyDescent="0.3">
      <c r="A1036" s="51" t="s">
        <v>4191</v>
      </c>
      <c r="B1036" s="50"/>
      <c r="C1036" s="262" t="s">
        <v>5283</v>
      </c>
      <c r="D1036" s="233">
        <v>8</v>
      </c>
      <c r="E1036" s="40" t="s">
        <v>5317</v>
      </c>
      <c r="F1036" s="42" t="s">
        <v>49</v>
      </c>
      <c r="G1036" s="290" t="s">
        <v>5465</v>
      </c>
      <c r="H1036" s="63">
        <v>10.88</v>
      </c>
      <c r="I1036" s="61">
        <v>12.59</v>
      </c>
      <c r="J1036" s="61">
        <v>4.79</v>
      </c>
      <c r="K1036" s="61">
        <v>5.54</v>
      </c>
      <c r="M1036" s="62">
        <v>13.02</v>
      </c>
      <c r="N1036" s="62">
        <v>15.06</v>
      </c>
      <c r="O1036" s="62">
        <v>5.73</v>
      </c>
      <c r="P1036" s="62">
        <v>6.63</v>
      </c>
    </row>
    <row r="1037" spans="1:16" x14ac:dyDescent="0.3">
      <c r="A1037" s="51" t="s">
        <v>4192</v>
      </c>
      <c r="B1037" s="50"/>
      <c r="C1037" s="262" t="s">
        <v>5283</v>
      </c>
      <c r="D1037" s="233">
        <v>12</v>
      </c>
      <c r="E1037" s="40" t="s">
        <v>5357</v>
      </c>
      <c r="F1037" s="42" t="s">
        <v>49</v>
      </c>
      <c r="G1037" s="290" t="s">
        <v>5465</v>
      </c>
      <c r="H1037" s="63">
        <v>16.11</v>
      </c>
      <c r="I1037" s="61">
        <v>18.64</v>
      </c>
      <c r="J1037" s="61">
        <v>7.09</v>
      </c>
      <c r="K1037" s="61">
        <v>8.1999999999999993</v>
      </c>
      <c r="M1037" s="62">
        <v>19.27</v>
      </c>
      <c r="N1037" s="62">
        <v>22.3</v>
      </c>
      <c r="O1037" s="62">
        <v>8.48</v>
      </c>
      <c r="P1037" s="62">
        <v>9.81</v>
      </c>
    </row>
    <row r="1038" spans="1:16" x14ac:dyDescent="0.3">
      <c r="A1038" s="51" t="s">
        <v>4193</v>
      </c>
      <c r="B1038" s="50"/>
      <c r="C1038" s="263" t="s">
        <v>5288</v>
      </c>
      <c r="D1038" s="252"/>
      <c r="E1038" s="252"/>
      <c r="F1038" s="252"/>
      <c r="G1038" s="252"/>
      <c r="H1038" s="299"/>
      <c r="I1038" s="253"/>
      <c r="J1038" s="304">
        <v>11.88</v>
      </c>
      <c r="K1038" s="304">
        <v>13.74</v>
      </c>
      <c r="O1038" s="305">
        <v>14.21</v>
      </c>
      <c r="P1038" s="305">
        <v>16.440000000000001</v>
      </c>
    </row>
    <row r="1039" spans="1:16" ht="24" x14ac:dyDescent="0.3">
      <c r="A1039" s="51" t="s">
        <v>4194</v>
      </c>
      <c r="B1039" s="50"/>
      <c r="C1039" s="262" t="s">
        <v>5358</v>
      </c>
      <c r="D1039" s="43" t="s">
        <v>5701</v>
      </c>
      <c r="E1039" s="54" t="s">
        <v>5815</v>
      </c>
      <c r="F1039" s="42" t="s">
        <v>120</v>
      </c>
      <c r="G1039" s="290" t="s">
        <v>5298</v>
      </c>
      <c r="H1039" s="63">
        <v>271.94</v>
      </c>
      <c r="I1039" s="61">
        <v>271.94</v>
      </c>
      <c r="J1039" s="61">
        <v>271.94</v>
      </c>
      <c r="K1039" s="61">
        <v>271.94</v>
      </c>
      <c r="M1039" s="62">
        <v>325.25</v>
      </c>
      <c r="N1039" s="62">
        <v>325.25</v>
      </c>
      <c r="O1039" s="62">
        <v>325.25</v>
      </c>
      <c r="P1039" s="62">
        <v>325.25</v>
      </c>
    </row>
    <row r="1040" spans="1:16" x14ac:dyDescent="0.3">
      <c r="A1040" s="51" t="s">
        <v>4195</v>
      </c>
      <c r="B1040" s="50"/>
      <c r="C1040" s="263" t="s">
        <v>5289</v>
      </c>
      <c r="D1040" s="252"/>
      <c r="E1040" s="252"/>
      <c r="F1040" s="252"/>
      <c r="G1040" s="252"/>
      <c r="H1040" s="299"/>
      <c r="I1040" s="253"/>
      <c r="J1040" s="304">
        <v>271.94</v>
      </c>
      <c r="K1040" s="304">
        <v>271.94</v>
      </c>
      <c r="O1040" s="305">
        <v>325.25</v>
      </c>
      <c r="P1040" s="305">
        <v>325.25</v>
      </c>
    </row>
    <row r="1041" spans="1:16" x14ac:dyDescent="0.25">
      <c r="A1041" s="51" t="s">
        <v>4196</v>
      </c>
      <c r="B1041" s="38"/>
      <c r="C1041" s="264"/>
      <c r="D1041" s="38"/>
      <c r="E1041" s="38"/>
      <c r="F1041" s="38"/>
      <c r="G1041" s="38"/>
      <c r="H1041" s="258"/>
      <c r="I1041" s="38"/>
      <c r="J1041" s="258"/>
      <c r="K1041" s="38"/>
    </row>
    <row r="1042" spans="1:16" x14ac:dyDescent="0.3">
      <c r="A1042" s="51" t="s">
        <v>4197</v>
      </c>
      <c r="B1042" s="256">
        <v>639</v>
      </c>
      <c r="C1042" s="259" t="s">
        <v>5276</v>
      </c>
      <c r="D1042" s="242" t="s">
        <v>93</v>
      </c>
      <c r="E1042" s="243" t="s">
        <v>95</v>
      </c>
      <c r="F1042" s="242" t="s">
        <v>96</v>
      </c>
      <c r="G1042" s="244" t="s">
        <v>5278</v>
      </c>
      <c r="H1042" s="294" t="s">
        <v>5279</v>
      </c>
      <c r="I1042" s="245"/>
      <c r="J1042" s="294" t="s">
        <v>5280</v>
      </c>
      <c r="K1042" s="255"/>
    </row>
    <row r="1043" spans="1:16" x14ac:dyDescent="0.3">
      <c r="A1043" s="51" t="s">
        <v>4198</v>
      </c>
      <c r="B1043" s="257"/>
      <c r="C1043" s="260"/>
      <c r="D1043" s="248"/>
      <c r="E1043" s="249"/>
      <c r="F1043" s="248"/>
      <c r="G1043" s="250"/>
      <c r="H1043" s="295" t="s">
        <v>5281</v>
      </c>
      <c r="I1043" s="228" t="s">
        <v>5282</v>
      </c>
      <c r="J1043" s="295" t="s">
        <v>5281</v>
      </c>
      <c r="K1043" s="228" t="s">
        <v>5282</v>
      </c>
    </row>
    <row r="1044" spans="1:16" x14ac:dyDescent="0.3">
      <c r="A1044" s="51" t="s">
        <v>4199</v>
      </c>
      <c r="B1044" s="251"/>
      <c r="C1044" s="261" t="s">
        <v>274</v>
      </c>
      <c r="D1044" s="39" t="s">
        <v>2154</v>
      </c>
      <c r="E1044" s="234" t="s">
        <v>2155</v>
      </c>
      <c r="F1044" s="231" t="s">
        <v>120</v>
      </c>
      <c r="G1044" s="232"/>
      <c r="H1044" s="296"/>
      <c r="I1044" s="232"/>
      <c r="J1044" s="307">
        <v>9.84</v>
      </c>
      <c r="K1044" s="307">
        <v>11.32</v>
      </c>
      <c r="O1044" s="308">
        <v>11.77</v>
      </c>
      <c r="P1044" s="308">
        <v>13.55</v>
      </c>
    </row>
    <row r="1045" spans="1:16" x14ac:dyDescent="0.3">
      <c r="A1045" s="51" t="s">
        <v>4200</v>
      </c>
      <c r="B1045" s="50"/>
      <c r="C1045" s="262" t="s">
        <v>5283</v>
      </c>
      <c r="D1045" s="233">
        <v>25</v>
      </c>
      <c r="E1045" s="40" t="s">
        <v>5433</v>
      </c>
      <c r="F1045" s="42" t="s">
        <v>49</v>
      </c>
      <c r="G1045" s="290" t="s">
        <v>5572</v>
      </c>
      <c r="H1045" s="63">
        <v>16.11</v>
      </c>
      <c r="I1045" s="61">
        <v>18.64</v>
      </c>
      <c r="J1045" s="61">
        <v>5.63</v>
      </c>
      <c r="K1045" s="61">
        <v>6.52</v>
      </c>
      <c r="M1045" s="62">
        <v>19.27</v>
      </c>
      <c r="N1045" s="62">
        <v>22.3</v>
      </c>
      <c r="O1045" s="62">
        <v>6.74</v>
      </c>
      <c r="P1045" s="62">
        <v>7.81</v>
      </c>
    </row>
    <row r="1046" spans="1:16" x14ac:dyDescent="0.3">
      <c r="A1046" s="51" t="s">
        <v>4201</v>
      </c>
      <c r="B1046" s="50"/>
      <c r="C1046" s="262" t="s">
        <v>5283</v>
      </c>
      <c r="D1046" s="233">
        <v>8</v>
      </c>
      <c r="E1046" s="40" t="s">
        <v>5317</v>
      </c>
      <c r="F1046" s="42" t="s">
        <v>49</v>
      </c>
      <c r="G1046" s="290" t="s">
        <v>5572</v>
      </c>
      <c r="H1046" s="63">
        <v>10.88</v>
      </c>
      <c r="I1046" s="61">
        <v>12.59</v>
      </c>
      <c r="J1046" s="61">
        <v>3.81</v>
      </c>
      <c r="K1046" s="61">
        <v>4.4000000000000004</v>
      </c>
      <c r="M1046" s="62">
        <v>13.02</v>
      </c>
      <c r="N1046" s="62">
        <v>15.06</v>
      </c>
      <c r="O1046" s="62">
        <v>4.5599999999999996</v>
      </c>
      <c r="P1046" s="62">
        <v>5.27</v>
      </c>
    </row>
    <row r="1047" spans="1:16" x14ac:dyDescent="0.3">
      <c r="A1047" s="51" t="s">
        <v>4202</v>
      </c>
      <c r="B1047" s="50"/>
      <c r="C1047" s="263" t="s">
        <v>5288</v>
      </c>
      <c r="D1047" s="252"/>
      <c r="E1047" s="252"/>
      <c r="F1047" s="252"/>
      <c r="G1047" s="252"/>
      <c r="H1047" s="299"/>
      <c r="I1047" s="253"/>
      <c r="J1047" s="304">
        <v>9.44</v>
      </c>
      <c r="K1047" s="304">
        <v>10.93</v>
      </c>
      <c r="O1047" s="305">
        <v>11.3</v>
      </c>
      <c r="P1047" s="305">
        <v>13.08</v>
      </c>
    </row>
    <row r="1048" spans="1:16" ht="36" x14ac:dyDescent="0.3">
      <c r="A1048" s="51" t="s">
        <v>4203</v>
      </c>
      <c r="B1048" s="50"/>
      <c r="C1048" s="262" t="s">
        <v>5283</v>
      </c>
      <c r="D1048" s="41">
        <v>2977</v>
      </c>
      <c r="E1048" s="54" t="s">
        <v>5804</v>
      </c>
      <c r="F1048" s="42" t="s">
        <v>5315</v>
      </c>
      <c r="G1048" s="290" t="s">
        <v>5298</v>
      </c>
      <c r="H1048" s="63">
        <v>0.39</v>
      </c>
      <c r="I1048" s="61">
        <v>0.39</v>
      </c>
      <c r="J1048" s="61">
        <v>0.39</v>
      </c>
      <c r="K1048" s="61">
        <v>0.39</v>
      </c>
      <c r="M1048" s="62">
        <v>0.47</v>
      </c>
      <c r="N1048" s="62">
        <v>0.47</v>
      </c>
      <c r="O1048" s="62">
        <v>0.47</v>
      </c>
      <c r="P1048" s="62">
        <v>0.47</v>
      </c>
    </row>
    <row r="1049" spans="1:16" x14ac:dyDescent="0.3">
      <c r="A1049" s="51" t="s">
        <v>4204</v>
      </c>
      <c r="B1049" s="50"/>
      <c r="C1049" s="263" t="s">
        <v>5289</v>
      </c>
      <c r="D1049" s="252"/>
      <c r="E1049" s="252"/>
      <c r="F1049" s="252"/>
      <c r="G1049" s="252"/>
      <c r="H1049" s="299"/>
      <c r="I1049" s="253"/>
      <c r="J1049" s="304">
        <v>0.39</v>
      </c>
      <c r="K1049" s="304">
        <v>0.39</v>
      </c>
      <c r="O1049" s="305">
        <v>0.47</v>
      </c>
      <c r="P1049" s="305">
        <v>0.47</v>
      </c>
    </row>
    <row r="1050" spans="1:16" x14ac:dyDescent="0.25">
      <c r="A1050" s="51" t="s">
        <v>4205</v>
      </c>
      <c r="B1050" s="38"/>
      <c r="C1050" s="264"/>
      <c r="D1050" s="38"/>
      <c r="E1050" s="38"/>
      <c r="F1050" s="38"/>
      <c r="G1050" s="38"/>
      <c r="H1050" s="258"/>
      <c r="I1050" s="38"/>
      <c r="J1050" s="258"/>
      <c r="K1050" s="38"/>
    </row>
    <row r="1051" spans="1:16" x14ac:dyDescent="0.3">
      <c r="A1051" s="51" t="s">
        <v>4206</v>
      </c>
      <c r="B1051" s="256">
        <v>641</v>
      </c>
      <c r="C1051" s="259" t="s">
        <v>5276</v>
      </c>
      <c r="D1051" s="242" t="s">
        <v>93</v>
      </c>
      <c r="E1051" s="243" t="s">
        <v>95</v>
      </c>
      <c r="F1051" s="242" t="s">
        <v>96</v>
      </c>
      <c r="G1051" s="244" t="s">
        <v>5278</v>
      </c>
      <c r="H1051" s="294" t="s">
        <v>5279</v>
      </c>
      <c r="I1051" s="245"/>
      <c r="J1051" s="294" t="s">
        <v>5280</v>
      </c>
      <c r="K1051" s="255"/>
    </row>
    <row r="1052" spans="1:16" x14ac:dyDescent="0.3">
      <c r="A1052" s="51" t="s">
        <v>4207</v>
      </c>
      <c r="B1052" s="257"/>
      <c r="C1052" s="260"/>
      <c r="D1052" s="248"/>
      <c r="E1052" s="249"/>
      <c r="F1052" s="248"/>
      <c r="G1052" s="250"/>
      <c r="H1052" s="295" t="s">
        <v>5281</v>
      </c>
      <c r="I1052" s="228" t="s">
        <v>5282</v>
      </c>
      <c r="J1052" s="295" t="s">
        <v>5281</v>
      </c>
      <c r="K1052" s="228" t="s">
        <v>5282</v>
      </c>
    </row>
    <row r="1053" spans="1:16" ht="24" x14ac:dyDescent="0.3">
      <c r="A1053" s="51" t="s">
        <v>4208</v>
      </c>
      <c r="B1053" s="251"/>
      <c r="C1053" s="261" t="s">
        <v>274</v>
      </c>
      <c r="D1053" s="39" t="s">
        <v>2568</v>
      </c>
      <c r="E1053" s="230" t="s">
        <v>5816</v>
      </c>
      <c r="F1053" s="231" t="s">
        <v>120</v>
      </c>
      <c r="G1053" s="232"/>
      <c r="H1053" s="296"/>
      <c r="I1053" s="232"/>
      <c r="J1053" s="307">
        <v>3.74</v>
      </c>
      <c r="K1053" s="307">
        <v>3.94</v>
      </c>
      <c r="O1053" s="308">
        <v>4.4800000000000004</v>
      </c>
      <c r="P1053" s="308">
        <v>4.72</v>
      </c>
    </row>
    <row r="1054" spans="1:16" x14ac:dyDescent="0.3">
      <c r="A1054" s="51" t="s">
        <v>4209</v>
      </c>
      <c r="B1054" s="50"/>
      <c r="C1054" s="262" t="s">
        <v>5283</v>
      </c>
      <c r="D1054" s="233">
        <v>18</v>
      </c>
      <c r="E1054" s="40" t="s">
        <v>5624</v>
      </c>
      <c r="F1054" s="42" t="s">
        <v>49</v>
      </c>
      <c r="G1054" s="290" t="s">
        <v>5631</v>
      </c>
      <c r="H1054" s="63">
        <v>16.11</v>
      </c>
      <c r="I1054" s="61">
        <v>18.64</v>
      </c>
      <c r="J1054" s="61">
        <v>1.28</v>
      </c>
      <c r="K1054" s="61">
        <v>1.48</v>
      </c>
      <c r="M1054" s="62">
        <v>19.27</v>
      </c>
      <c r="N1054" s="62">
        <v>22.3</v>
      </c>
      <c r="O1054" s="62">
        <v>1.54</v>
      </c>
      <c r="P1054" s="62">
        <v>1.78</v>
      </c>
    </row>
    <row r="1055" spans="1:16" x14ac:dyDescent="0.3">
      <c r="A1055" s="51" t="s">
        <v>4210</v>
      </c>
      <c r="B1055" s="50"/>
      <c r="C1055" s="263" t="s">
        <v>5288</v>
      </c>
      <c r="D1055" s="252"/>
      <c r="E1055" s="252"/>
      <c r="F1055" s="252"/>
      <c r="G1055" s="252"/>
      <c r="H1055" s="299"/>
      <c r="I1055" s="253"/>
      <c r="J1055" s="304">
        <v>1.28</v>
      </c>
      <c r="K1055" s="304">
        <v>1.48</v>
      </c>
      <c r="O1055" s="305">
        <v>1.54</v>
      </c>
      <c r="P1055" s="305">
        <v>1.78</v>
      </c>
    </row>
    <row r="1056" spans="1:16" x14ac:dyDescent="0.3">
      <c r="A1056" s="51" t="s">
        <v>4211</v>
      </c>
      <c r="B1056" s="50"/>
      <c r="C1056" s="262" t="s">
        <v>5358</v>
      </c>
      <c r="D1056" s="43" t="s">
        <v>5702</v>
      </c>
      <c r="E1056" s="40" t="s">
        <v>5703</v>
      </c>
      <c r="F1056" s="42" t="s">
        <v>138</v>
      </c>
      <c r="G1056" s="290" t="s">
        <v>5704</v>
      </c>
      <c r="H1056" s="63">
        <v>34.67</v>
      </c>
      <c r="I1056" s="61">
        <v>34.67</v>
      </c>
      <c r="J1056" s="61">
        <v>2.4500000000000002</v>
      </c>
      <c r="K1056" s="61">
        <v>2.4500000000000002</v>
      </c>
      <c r="M1056" s="62">
        <v>41.47</v>
      </c>
      <c r="N1056" s="62">
        <v>41.47</v>
      </c>
      <c r="O1056" s="62">
        <v>2.94</v>
      </c>
      <c r="P1056" s="62">
        <v>2.94</v>
      </c>
    </row>
    <row r="1057" spans="1:16" x14ac:dyDescent="0.3">
      <c r="A1057" s="51" t="s">
        <v>4212</v>
      </c>
      <c r="B1057" s="50"/>
      <c r="C1057" s="263" t="s">
        <v>5289</v>
      </c>
      <c r="D1057" s="252"/>
      <c r="E1057" s="252"/>
      <c r="F1057" s="252"/>
      <c r="G1057" s="252"/>
      <c r="H1057" s="299"/>
      <c r="I1057" s="253"/>
      <c r="J1057" s="304">
        <v>2.4500000000000002</v>
      </c>
      <c r="K1057" s="304">
        <v>2.4500000000000002</v>
      </c>
      <c r="O1057" s="305">
        <v>2.94</v>
      </c>
      <c r="P1057" s="305">
        <v>2.94</v>
      </c>
    </row>
    <row r="1058" spans="1:16" x14ac:dyDescent="0.25">
      <c r="A1058" s="51" t="s">
        <v>4213</v>
      </c>
      <c r="B1058" s="38"/>
      <c r="C1058" s="264"/>
      <c r="D1058" s="38"/>
      <c r="E1058" s="38"/>
      <c r="F1058" s="38"/>
      <c r="G1058" s="38"/>
      <c r="H1058" s="258"/>
      <c r="I1058" s="38"/>
      <c r="J1058" s="258"/>
      <c r="K1058" s="38"/>
    </row>
    <row r="1059" spans="1:16" x14ac:dyDescent="0.3">
      <c r="A1059" s="51" t="s">
        <v>4214</v>
      </c>
      <c r="B1059" s="256">
        <v>693</v>
      </c>
      <c r="C1059" s="259" t="s">
        <v>5276</v>
      </c>
      <c r="D1059" s="242" t="s">
        <v>93</v>
      </c>
      <c r="E1059" s="243" t="s">
        <v>95</v>
      </c>
      <c r="F1059" s="242" t="s">
        <v>96</v>
      </c>
      <c r="G1059" s="244" t="s">
        <v>5278</v>
      </c>
      <c r="H1059" s="294" t="s">
        <v>5279</v>
      </c>
      <c r="I1059" s="245"/>
      <c r="J1059" s="294" t="s">
        <v>5280</v>
      </c>
      <c r="K1059" s="255"/>
    </row>
    <row r="1060" spans="1:16" x14ac:dyDescent="0.3">
      <c r="A1060" s="51" t="s">
        <v>4215</v>
      </c>
      <c r="B1060" s="257"/>
      <c r="C1060" s="260"/>
      <c r="D1060" s="248"/>
      <c r="E1060" s="249"/>
      <c r="F1060" s="248"/>
      <c r="G1060" s="250"/>
      <c r="H1060" s="295" t="s">
        <v>5281</v>
      </c>
      <c r="I1060" s="228" t="s">
        <v>5282</v>
      </c>
      <c r="J1060" s="295" t="s">
        <v>5281</v>
      </c>
      <c r="K1060" s="228" t="s">
        <v>5282</v>
      </c>
    </row>
    <row r="1061" spans="1:16" ht="24" x14ac:dyDescent="0.3">
      <c r="A1061" s="51" t="s">
        <v>4216</v>
      </c>
      <c r="B1061" s="251"/>
      <c r="C1061" s="261" t="s">
        <v>274</v>
      </c>
      <c r="D1061" s="39" t="s">
        <v>2087</v>
      </c>
      <c r="E1061" s="230" t="s">
        <v>5817</v>
      </c>
      <c r="F1061" s="231" t="s">
        <v>120</v>
      </c>
      <c r="G1061" s="232"/>
      <c r="H1061" s="296"/>
      <c r="I1061" s="232"/>
      <c r="J1061" s="307">
        <v>86.75</v>
      </c>
      <c r="K1061" s="307">
        <v>88.39</v>
      </c>
      <c r="O1061" s="308">
        <v>103.76</v>
      </c>
      <c r="P1061" s="308">
        <v>105.72</v>
      </c>
    </row>
    <row r="1062" spans="1:16" x14ac:dyDescent="0.3">
      <c r="A1062" s="51" t="s">
        <v>4217</v>
      </c>
      <c r="B1062" s="50"/>
      <c r="C1062" s="262" t="s">
        <v>5283</v>
      </c>
      <c r="D1062" s="233">
        <v>8</v>
      </c>
      <c r="E1062" s="40" t="s">
        <v>5317</v>
      </c>
      <c r="F1062" s="42" t="s">
        <v>49</v>
      </c>
      <c r="G1062" s="290" t="s">
        <v>5705</v>
      </c>
      <c r="H1062" s="63">
        <v>10.88</v>
      </c>
      <c r="I1062" s="61">
        <v>12.59</v>
      </c>
      <c r="J1062" s="61">
        <v>4.2</v>
      </c>
      <c r="K1062" s="61">
        <v>4.8600000000000003</v>
      </c>
      <c r="M1062" s="62">
        <v>13.02</v>
      </c>
      <c r="N1062" s="62">
        <v>15.06</v>
      </c>
      <c r="O1062" s="62">
        <v>5.03</v>
      </c>
      <c r="P1062" s="62">
        <v>5.82</v>
      </c>
    </row>
    <row r="1063" spans="1:16" x14ac:dyDescent="0.3">
      <c r="A1063" s="51" t="s">
        <v>4218</v>
      </c>
      <c r="B1063" s="50"/>
      <c r="C1063" s="262" t="s">
        <v>5283</v>
      </c>
      <c r="D1063" s="233">
        <v>12</v>
      </c>
      <c r="E1063" s="40" t="s">
        <v>5357</v>
      </c>
      <c r="F1063" s="42" t="s">
        <v>49</v>
      </c>
      <c r="G1063" s="290" t="s">
        <v>5705</v>
      </c>
      <c r="H1063" s="63">
        <v>16.11</v>
      </c>
      <c r="I1063" s="61">
        <v>18.64</v>
      </c>
      <c r="J1063" s="61">
        <v>6.22</v>
      </c>
      <c r="K1063" s="61">
        <v>7.2</v>
      </c>
      <c r="M1063" s="62">
        <v>19.27</v>
      </c>
      <c r="N1063" s="62">
        <v>22.3</v>
      </c>
      <c r="O1063" s="62">
        <v>7.45</v>
      </c>
      <c r="P1063" s="62">
        <v>8.6199999999999992</v>
      </c>
    </row>
    <row r="1064" spans="1:16" x14ac:dyDescent="0.3">
      <c r="A1064" s="51" t="s">
        <v>4219</v>
      </c>
      <c r="B1064" s="50"/>
      <c r="C1064" s="263" t="s">
        <v>5288</v>
      </c>
      <c r="D1064" s="252"/>
      <c r="E1064" s="252"/>
      <c r="F1064" s="252"/>
      <c r="G1064" s="252"/>
      <c r="H1064" s="299"/>
      <c r="I1064" s="253"/>
      <c r="J1064" s="304">
        <v>10.43</v>
      </c>
      <c r="K1064" s="304">
        <v>12.07</v>
      </c>
      <c r="O1064" s="305">
        <v>12.48</v>
      </c>
      <c r="P1064" s="305">
        <v>14.44</v>
      </c>
    </row>
    <row r="1065" spans="1:16" ht="24" x14ac:dyDescent="0.3">
      <c r="A1065" s="51" t="s">
        <v>4220</v>
      </c>
      <c r="B1065" s="50"/>
      <c r="C1065" s="262" t="s">
        <v>5358</v>
      </c>
      <c r="D1065" s="43" t="s">
        <v>5706</v>
      </c>
      <c r="E1065" s="54" t="s">
        <v>5818</v>
      </c>
      <c r="F1065" s="42" t="s">
        <v>120</v>
      </c>
      <c r="G1065" s="290" t="s">
        <v>5298</v>
      </c>
      <c r="H1065" s="63">
        <v>76.31</v>
      </c>
      <c r="I1065" s="61">
        <v>76.31</v>
      </c>
      <c r="J1065" s="61">
        <v>76.31</v>
      </c>
      <c r="K1065" s="61">
        <v>76.31</v>
      </c>
      <c r="M1065" s="62">
        <v>91.28</v>
      </c>
      <c r="N1065" s="62">
        <v>91.28</v>
      </c>
      <c r="O1065" s="62">
        <v>91.28</v>
      </c>
      <c r="P1065" s="62">
        <v>91.28</v>
      </c>
    </row>
    <row r="1066" spans="1:16" x14ac:dyDescent="0.3">
      <c r="A1066" s="51" t="s">
        <v>4221</v>
      </c>
      <c r="B1066" s="50"/>
      <c r="C1066" s="263" t="s">
        <v>5289</v>
      </c>
      <c r="D1066" s="252"/>
      <c r="E1066" s="252"/>
      <c r="F1066" s="252"/>
      <c r="G1066" s="252"/>
      <c r="H1066" s="299"/>
      <c r="I1066" s="253"/>
      <c r="J1066" s="304">
        <v>76.31</v>
      </c>
      <c r="K1066" s="304">
        <v>76.31</v>
      </c>
      <c r="O1066" s="305">
        <v>91.28</v>
      </c>
      <c r="P1066" s="305">
        <v>91.28</v>
      </c>
    </row>
    <row r="1067" spans="1:16" x14ac:dyDescent="0.25">
      <c r="A1067" s="51" t="s">
        <v>4222</v>
      </c>
      <c r="B1067" s="38"/>
      <c r="C1067" s="264"/>
      <c r="D1067" s="38"/>
      <c r="E1067" s="38"/>
      <c r="F1067" s="38"/>
      <c r="G1067" s="38"/>
      <c r="H1067" s="258"/>
      <c r="I1067" s="38"/>
      <c r="J1067" s="258"/>
      <c r="K1067" s="38"/>
    </row>
    <row r="1068" spans="1:16" x14ac:dyDescent="0.3">
      <c r="A1068" s="51" t="s">
        <v>4223</v>
      </c>
      <c r="B1068" s="256">
        <v>718</v>
      </c>
      <c r="C1068" s="259" t="s">
        <v>5276</v>
      </c>
      <c r="D1068" s="242" t="s">
        <v>93</v>
      </c>
      <c r="E1068" s="243" t="s">
        <v>95</v>
      </c>
      <c r="F1068" s="242" t="s">
        <v>96</v>
      </c>
      <c r="G1068" s="244" t="s">
        <v>5278</v>
      </c>
      <c r="H1068" s="294" t="s">
        <v>5279</v>
      </c>
      <c r="I1068" s="245"/>
      <c r="J1068" s="294" t="s">
        <v>5280</v>
      </c>
      <c r="K1068" s="255"/>
    </row>
    <row r="1069" spans="1:16" x14ac:dyDescent="0.3">
      <c r="A1069" s="51" t="s">
        <v>4224</v>
      </c>
      <c r="B1069" s="257"/>
      <c r="C1069" s="260"/>
      <c r="D1069" s="248"/>
      <c r="E1069" s="249"/>
      <c r="F1069" s="248"/>
      <c r="G1069" s="250"/>
      <c r="H1069" s="295" t="s">
        <v>5281</v>
      </c>
      <c r="I1069" s="228" t="s">
        <v>5282</v>
      </c>
      <c r="J1069" s="295" t="s">
        <v>5281</v>
      </c>
      <c r="K1069" s="228" t="s">
        <v>5282</v>
      </c>
    </row>
    <row r="1070" spans="1:16" ht="24" x14ac:dyDescent="0.3">
      <c r="A1070" s="51" t="s">
        <v>4225</v>
      </c>
      <c r="B1070" s="251"/>
      <c r="C1070" s="261" t="s">
        <v>274</v>
      </c>
      <c r="D1070" s="39" t="s">
        <v>2319</v>
      </c>
      <c r="E1070" s="230" t="s">
        <v>5819</v>
      </c>
      <c r="F1070" s="231" t="s">
        <v>138</v>
      </c>
      <c r="G1070" s="232"/>
      <c r="H1070" s="296"/>
      <c r="I1070" s="232"/>
      <c r="J1070" s="307">
        <v>36.14</v>
      </c>
      <c r="K1070" s="307">
        <v>36.57</v>
      </c>
      <c r="O1070" s="308">
        <v>43.23</v>
      </c>
      <c r="P1070" s="308">
        <v>43.74</v>
      </c>
    </row>
    <row r="1071" spans="1:16" x14ac:dyDescent="0.3">
      <c r="A1071" s="51" t="s">
        <v>4226</v>
      </c>
      <c r="B1071" s="50"/>
      <c r="C1071" s="262" t="s">
        <v>5283</v>
      </c>
      <c r="D1071" s="233">
        <v>12</v>
      </c>
      <c r="E1071" s="40" t="s">
        <v>5357</v>
      </c>
      <c r="F1071" s="42" t="s">
        <v>49</v>
      </c>
      <c r="G1071" s="290" t="s">
        <v>5434</v>
      </c>
      <c r="H1071" s="63">
        <v>16.11</v>
      </c>
      <c r="I1071" s="61">
        <v>18.64</v>
      </c>
      <c r="J1071" s="61">
        <v>1.61</v>
      </c>
      <c r="K1071" s="61">
        <v>1.86</v>
      </c>
      <c r="M1071" s="62">
        <v>19.27</v>
      </c>
      <c r="N1071" s="62">
        <v>22.3</v>
      </c>
      <c r="O1071" s="62">
        <v>1.93</v>
      </c>
      <c r="P1071" s="62">
        <v>2.23</v>
      </c>
    </row>
    <row r="1072" spans="1:16" x14ac:dyDescent="0.3">
      <c r="A1072" s="51" t="s">
        <v>4227</v>
      </c>
      <c r="B1072" s="50"/>
      <c r="C1072" s="262" t="s">
        <v>5283</v>
      </c>
      <c r="D1072" s="233">
        <v>8</v>
      </c>
      <c r="E1072" s="40" t="s">
        <v>5317</v>
      </c>
      <c r="F1072" s="42" t="s">
        <v>49</v>
      </c>
      <c r="G1072" s="290" t="s">
        <v>5434</v>
      </c>
      <c r="H1072" s="63">
        <v>10.88</v>
      </c>
      <c r="I1072" s="61">
        <v>12.59</v>
      </c>
      <c r="J1072" s="61">
        <v>1.08</v>
      </c>
      <c r="K1072" s="61">
        <v>1.26</v>
      </c>
      <c r="M1072" s="62">
        <v>13.02</v>
      </c>
      <c r="N1072" s="62">
        <v>15.06</v>
      </c>
      <c r="O1072" s="62">
        <v>1.3</v>
      </c>
      <c r="P1072" s="62">
        <v>1.51</v>
      </c>
    </row>
    <row r="1073" spans="1:16" x14ac:dyDescent="0.3">
      <c r="A1073" s="51" t="s">
        <v>4228</v>
      </c>
      <c r="B1073" s="50"/>
      <c r="C1073" s="263" t="s">
        <v>5288</v>
      </c>
      <c r="D1073" s="252"/>
      <c r="E1073" s="252"/>
      <c r="F1073" s="252"/>
      <c r="G1073" s="252"/>
      <c r="H1073" s="299"/>
      <c r="I1073" s="253"/>
      <c r="J1073" s="304">
        <v>2.7</v>
      </c>
      <c r="K1073" s="304">
        <v>3.12</v>
      </c>
      <c r="O1073" s="305">
        <v>3.23</v>
      </c>
      <c r="P1073" s="305">
        <v>3.74</v>
      </c>
    </row>
    <row r="1074" spans="1:16" x14ac:dyDescent="0.3">
      <c r="A1074" s="51" t="s">
        <v>4229</v>
      </c>
      <c r="B1074" s="50"/>
      <c r="C1074" s="262" t="s">
        <v>5358</v>
      </c>
      <c r="D1074" s="43" t="s">
        <v>5707</v>
      </c>
      <c r="E1074" s="40" t="s">
        <v>5708</v>
      </c>
      <c r="F1074" s="42" t="s">
        <v>138</v>
      </c>
      <c r="G1074" s="290" t="s">
        <v>5298</v>
      </c>
      <c r="H1074" s="63">
        <v>33.44</v>
      </c>
      <c r="I1074" s="61">
        <v>33.44</v>
      </c>
      <c r="J1074" s="61">
        <v>33.44</v>
      </c>
      <c r="K1074" s="61">
        <v>33.44</v>
      </c>
      <c r="M1074" s="62">
        <v>40</v>
      </c>
      <c r="N1074" s="62">
        <v>40</v>
      </c>
      <c r="O1074" s="62">
        <v>40</v>
      </c>
      <c r="P1074" s="62">
        <v>40</v>
      </c>
    </row>
    <row r="1075" spans="1:16" x14ac:dyDescent="0.3">
      <c r="A1075" s="51" t="s">
        <v>4230</v>
      </c>
      <c r="B1075" s="50"/>
      <c r="C1075" s="263" t="s">
        <v>5289</v>
      </c>
      <c r="D1075" s="252"/>
      <c r="E1075" s="252"/>
      <c r="F1075" s="252"/>
      <c r="G1075" s="252"/>
      <c r="H1075" s="299"/>
      <c r="I1075" s="253"/>
      <c r="J1075" s="304">
        <v>33.44</v>
      </c>
      <c r="K1075" s="304">
        <v>33.44</v>
      </c>
      <c r="O1075" s="305">
        <v>40</v>
      </c>
      <c r="P1075" s="305">
        <v>40</v>
      </c>
    </row>
    <row r="1076" spans="1:16" x14ac:dyDescent="0.25">
      <c r="A1076" s="51" t="s">
        <v>4231</v>
      </c>
      <c r="B1076" s="38"/>
      <c r="C1076" s="264"/>
      <c r="D1076" s="38"/>
      <c r="E1076" s="38"/>
      <c r="F1076" s="38"/>
      <c r="G1076" s="38"/>
      <c r="H1076" s="258"/>
      <c r="I1076" s="38"/>
      <c r="J1076" s="258"/>
      <c r="K1076" s="38"/>
    </row>
    <row r="1077" spans="1:16" x14ac:dyDescent="0.3">
      <c r="A1077" s="51" t="s">
        <v>4232</v>
      </c>
      <c r="B1077" s="256">
        <v>719</v>
      </c>
      <c r="C1077" s="259" t="s">
        <v>5276</v>
      </c>
      <c r="D1077" s="242" t="s">
        <v>93</v>
      </c>
      <c r="E1077" s="243" t="s">
        <v>95</v>
      </c>
      <c r="F1077" s="242" t="s">
        <v>96</v>
      </c>
      <c r="G1077" s="244" t="s">
        <v>5278</v>
      </c>
      <c r="H1077" s="294" t="s">
        <v>5279</v>
      </c>
      <c r="I1077" s="245"/>
      <c r="J1077" s="294" t="s">
        <v>5280</v>
      </c>
      <c r="K1077" s="255"/>
    </row>
    <row r="1078" spans="1:16" x14ac:dyDescent="0.3">
      <c r="A1078" s="51" t="s">
        <v>4233</v>
      </c>
      <c r="B1078" s="257"/>
      <c r="C1078" s="260"/>
      <c r="D1078" s="248"/>
      <c r="E1078" s="249"/>
      <c r="F1078" s="248"/>
      <c r="G1078" s="250"/>
      <c r="H1078" s="295" t="s">
        <v>5281</v>
      </c>
      <c r="I1078" s="228" t="s">
        <v>5282</v>
      </c>
      <c r="J1078" s="295" t="s">
        <v>5281</v>
      </c>
      <c r="K1078" s="228" t="s">
        <v>5282</v>
      </c>
    </row>
    <row r="1079" spans="1:16" ht="24" x14ac:dyDescent="0.3">
      <c r="A1079" s="51" t="s">
        <v>4234</v>
      </c>
      <c r="B1079" s="251"/>
      <c r="C1079" s="261" t="s">
        <v>274</v>
      </c>
      <c r="D1079" s="39" t="s">
        <v>2325</v>
      </c>
      <c r="E1079" s="230" t="s">
        <v>5820</v>
      </c>
      <c r="F1079" s="231" t="s">
        <v>125</v>
      </c>
      <c r="G1079" s="232"/>
      <c r="H1079" s="296"/>
      <c r="I1079" s="232"/>
      <c r="J1079" s="307">
        <v>184.56</v>
      </c>
      <c r="K1079" s="307">
        <v>187.95</v>
      </c>
      <c r="O1079" s="308">
        <v>220.75</v>
      </c>
      <c r="P1079" s="308">
        <v>224.8</v>
      </c>
    </row>
    <row r="1080" spans="1:16" x14ac:dyDescent="0.3">
      <c r="A1080" s="51" t="s">
        <v>4235</v>
      </c>
      <c r="B1080" s="50"/>
      <c r="C1080" s="262" t="s">
        <v>5283</v>
      </c>
      <c r="D1080" s="233">
        <v>12</v>
      </c>
      <c r="E1080" s="40" t="s">
        <v>5357</v>
      </c>
      <c r="F1080" s="42" t="s">
        <v>49</v>
      </c>
      <c r="G1080" s="290" t="s">
        <v>5518</v>
      </c>
      <c r="H1080" s="63">
        <v>16.11</v>
      </c>
      <c r="I1080" s="61">
        <v>18.64</v>
      </c>
      <c r="J1080" s="61">
        <v>12.89</v>
      </c>
      <c r="K1080" s="61">
        <v>14.91</v>
      </c>
      <c r="M1080" s="62">
        <v>19.27</v>
      </c>
      <c r="N1080" s="62">
        <v>22.3</v>
      </c>
      <c r="O1080" s="62">
        <v>15.42</v>
      </c>
      <c r="P1080" s="62">
        <v>17.84</v>
      </c>
    </row>
    <row r="1081" spans="1:16" x14ac:dyDescent="0.3">
      <c r="A1081" s="51" t="s">
        <v>4236</v>
      </c>
      <c r="B1081" s="50"/>
      <c r="C1081" s="262" t="s">
        <v>5283</v>
      </c>
      <c r="D1081" s="233">
        <v>8</v>
      </c>
      <c r="E1081" s="40" t="s">
        <v>5317</v>
      </c>
      <c r="F1081" s="42" t="s">
        <v>49</v>
      </c>
      <c r="G1081" s="290" t="s">
        <v>5518</v>
      </c>
      <c r="H1081" s="63">
        <v>10.88</v>
      </c>
      <c r="I1081" s="61">
        <v>12.59</v>
      </c>
      <c r="J1081" s="61">
        <v>8.7100000000000009</v>
      </c>
      <c r="K1081" s="61">
        <v>10.07</v>
      </c>
      <c r="M1081" s="62">
        <v>13.02</v>
      </c>
      <c r="N1081" s="62">
        <v>15.06</v>
      </c>
      <c r="O1081" s="62">
        <v>10.42</v>
      </c>
      <c r="P1081" s="62">
        <v>12.05</v>
      </c>
    </row>
    <row r="1082" spans="1:16" x14ac:dyDescent="0.3">
      <c r="A1082" s="51" t="s">
        <v>4237</v>
      </c>
      <c r="B1082" s="50"/>
      <c r="C1082" s="263" t="s">
        <v>5288</v>
      </c>
      <c r="D1082" s="252"/>
      <c r="E1082" s="252"/>
      <c r="F1082" s="252"/>
      <c r="G1082" s="252"/>
      <c r="H1082" s="299"/>
      <c r="I1082" s="253"/>
      <c r="J1082" s="304">
        <v>21.6</v>
      </c>
      <c r="K1082" s="304">
        <v>24.99</v>
      </c>
      <c r="O1082" s="305">
        <v>25.84</v>
      </c>
      <c r="P1082" s="305">
        <v>29.89</v>
      </c>
    </row>
    <row r="1083" spans="1:16" x14ac:dyDescent="0.3">
      <c r="A1083" s="51" t="s">
        <v>4238</v>
      </c>
      <c r="B1083" s="50"/>
      <c r="C1083" s="262" t="s">
        <v>5358</v>
      </c>
      <c r="D1083" s="43" t="s">
        <v>5709</v>
      </c>
      <c r="E1083" s="40" t="s">
        <v>5710</v>
      </c>
      <c r="F1083" s="42" t="s">
        <v>125</v>
      </c>
      <c r="G1083" s="290" t="s">
        <v>5298</v>
      </c>
      <c r="H1083" s="63">
        <v>160.6</v>
      </c>
      <c r="I1083" s="61">
        <v>160.6</v>
      </c>
      <c r="J1083" s="61">
        <v>160.6</v>
      </c>
      <c r="K1083" s="61">
        <v>160.6</v>
      </c>
      <c r="M1083" s="62">
        <v>192.09</v>
      </c>
      <c r="N1083" s="62">
        <v>192.09</v>
      </c>
      <c r="O1083" s="62">
        <v>192.09</v>
      </c>
      <c r="P1083" s="62">
        <v>192.09</v>
      </c>
    </row>
    <row r="1084" spans="1:16" ht="24" x14ac:dyDescent="0.3">
      <c r="A1084" s="51" t="s">
        <v>4239</v>
      </c>
      <c r="B1084" s="50"/>
      <c r="C1084" s="262" t="s">
        <v>5283</v>
      </c>
      <c r="D1084" s="41">
        <v>2977</v>
      </c>
      <c r="E1084" s="40" t="s">
        <v>5711</v>
      </c>
      <c r="F1084" s="42" t="s">
        <v>5315</v>
      </c>
      <c r="G1084" s="290" t="s">
        <v>5712</v>
      </c>
      <c r="H1084" s="63">
        <v>0.39</v>
      </c>
      <c r="I1084" s="61">
        <v>0.39</v>
      </c>
      <c r="J1084" s="61">
        <v>2.35</v>
      </c>
      <c r="K1084" s="61">
        <v>2.35</v>
      </c>
      <c r="M1084" s="62">
        <v>0.47</v>
      </c>
      <c r="N1084" s="62">
        <v>0.47</v>
      </c>
      <c r="O1084" s="62">
        <v>2.82</v>
      </c>
      <c r="P1084" s="62">
        <v>2.82</v>
      </c>
    </row>
    <row r="1085" spans="1:16" x14ac:dyDescent="0.3">
      <c r="A1085" s="51" t="s">
        <v>4240</v>
      </c>
      <c r="B1085" s="50"/>
      <c r="C1085" s="263" t="s">
        <v>5289</v>
      </c>
      <c r="D1085" s="252"/>
      <c r="E1085" s="252"/>
      <c r="F1085" s="252"/>
      <c r="G1085" s="252"/>
      <c r="H1085" s="299"/>
      <c r="I1085" s="253"/>
      <c r="J1085" s="304">
        <v>162.96</v>
      </c>
      <c r="K1085" s="304">
        <v>162.96</v>
      </c>
      <c r="O1085" s="305">
        <v>194.91</v>
      </c>
      <c r="P1085" s="305">
        <v>194.91</v>
      </c>
    </row>
    <row r="1086" spans="1:16" x14ac:dyDescent="0.25">
      <c r="A1086" s="51" t="s">
        <v>4241</v>
      </c>
      <c r="B1086" s="38"/>
      <c r="C1086" s="264"/>
      <c r="D1086" s="38"/>
      <c r="E1086" s="38"/>
      <c r="F1086" s="38"/>
      <c r="G1086" s="38"/>
      <c r="H1086" s="258"/>
      <c r="I1086" s="38"/>
      <c r="J1086" s="258"/>
      <c r="K1086" s="38"/>
    </row>
    <row r="1087" spans="1:16" x14ac:dyDescent="0.3">
      <c r="A1087" s="51" t="s">
        <v>4242</v>
      </c>
      <c r="B1087" s="256">
        <v>720</v>
      </c>
      <c r="C1087" s="259" t="s">
        <v>5276</v>
      </c>
      <c r="D1087" s="242" t="s">
        <v>93</v>
      </c>
      <c r="E1087" s="243" t="s">
        <v>95</v>
      </c>
      <c r="F1087" s="242" t="s">
        <v>96</v>
      </c>
      <c r="G1087" s="244" t="s">
        <v>5278</v>
      </c>
      <c r="H1087" s="294" t="s">
        <v>5279</v>
      </c>
      <c r="I1087" s="245"/>
      <c r="J1087" s="294" t="s">
        <v>5280</v>
      </c>
      <c r="K1087" s="255"/>
    </row>
    <row r="1088" spans="1:16" x14ac:dyDescent="0.3">
      <c r="A1088" s="51" t="s">
        <v>4243</v>
      </c>
      <c r="B1088" s="257"/>
      <c r="C1088" s="260"/>
      <c r="D1088" s="248"/>
      <c r="E1088" s="249"/>
      <c r="F1088" s="248"/>
      <c r="G1088" s="250"/>
      <c r="H1088" s="295" t="s">
        <v>5281</v>
      </c>
      <c r="I1088" s="228" t="s">
        <v>5282</v>
      </c>
      <c r="J1088" s="295" t="s">
        <v>5281</v>
      </c>
      <c r="K1088" s="228" t="s">
        <v>5282</v>
      </c>
    </row>
    <row r="1089" spans="1:16" ht="36" x14ac:dyDescent="0.3">
      <c r="A1089" s="51" t="s">
        <v>4244</v>
      </c>
      <c r="B1089" s="251"/>
      <c r="C1089" s="267" t="s">
        <v>274</v>
      </c>
      <c r="D1089" s="53" t="s">
        <v>856</v>
      </c>
      <c r="E1089" s="230" t="s">
        <v>5821</v>
      </c>
      <c r="F1089" s="236" t="s">
        <v>125</v>
      </c>
      <c r="G1089" s="237"/>
      <c r="H1089" s="298"/>
      <c r="I1089" s="237"/>
      <c r="J1089" s="307">
        <v>22.48</v>
      </c>
      <c r="K1089" s="307">
        <v>22.61</v>
      </c>
      <c r="O1089" s="308">
        <v>26.89</v>
      </c>
      <c r="P1089" s="308">
        <v>27.05</v>
      </c>
    </row>
    <row r="1090" spans="1:16" x14ac:dyDescent="0.3">
      <c r="A1090" s="51" t="s">
        <v>4245</v>
      </c>
      <c r="B1090" s="50"/>
      <c r="C1090" s="262" t="s">
        <v>5283</v>
      </c>
      <c r="D1090" s="233">
        <v>5</v>
      </c>
      <c r="E1090" s="40" t="s">
        <v>5284</v>
      </c>
      <c r="F1090" s="42" t="s">
        <v>49</v>
      </c>
      <c r="G1090" s="290" t="s">
        <v>5290</v>
      </c>
      <c r="H1090" s="63">
        <v>9.64</v>
      </c>
      <c r="I1090" s="61">
        <v>11.15</v>
      </c>
      <c r="J1090" s="61">
        <v>0.39</v>
      </c>
      <c r="K1090" s="61">
        <v>0.45</v>
      </c>
      <c r="M1090" s="62">
        <v>11.53</v>
      </c>
      <c r="N1090" s="62">
        <v>13.34</v>
      </c>
      <c r="O1090" s="62">
        <v>0.47</v>
      </c>
      <c r="P1090" s="62">
        <v>0.55000000000000004</v>
      </c>
    </row>
    <row r="1091" spans="1:16" x14ac:dyDescent="0.3">
      <c r="A1091" s="51" t="s">
        <v>4246</v>
      </c>
      <c r="B1091" s="50"/>
      <c r="C1091" s="262" t="s">
        <v>5283</v>
      </c>
      <c r="D1091" s="233">
        <v>6</v>
      </c>
      <c r="E1091" s="40" t="s">
        <v>5291</v>
      </c>
      <c r="F1091" s="42" t="s">
        <v>49</v>
      </c>
      <c r="G1091" s="290" t="s">
        <v>5292</v>
      </c>
      <c r="H1091" s="63">
        <v>16.11</v>
      </c>
      <c r="I1091" s="61">
        <v>18.64</v>
      </c>
      <c r="J1091" s="61">
        <v>0.4</v>
      </c>
      <c r="K1091" s="61">
        <v>0.46</v>
      </c>
      <c r="M1091" s="62">
        <v>19.27</v>
      </c>
      <c r="N1091" s="62">
        <v>22.3</v>
      </c>
      <c r="O1091" s="62">
        <v>0.48</v>
      </c>
      <c r="P1091" s="62">
        <v>0.56000000000000005</v>
      </c>
    </row>
    <row r="1092" spans="1:16" x14ac:dyDescent="0.3">
      <c r="A1092" s="51" t="s">
        <v>4247</v>
      </c>
      <c r="B1092" s="50"/>
      <c r="C1092" s="263" t="s">
        <v>5288</v>
      </c>
      <c r="D1092" s="252"/>
      <c r="E1092" s="252"/>
      <c r="F1092" s="252"/>
      <c r="G1092" s="252"/>
      <c r="H1092" s="299"/>
      <c r="I1092" s="253"/>
      <c r="J1092" s="304">
        <v>0.79</v>
      </c>
      <c r="K1092" s="304">
        <v>0.92</v>
      </c>
      <c r="O1092" s="305">
        <v>0.95</v>
      </c>
      <c r="P1092" s="305">
        <v>1.1100000000000001</v>
      </c>
    </row>
    <row r="1093" spans="1:16" ht="24" x14ac:dyDescent="0.3">
      <c r="A1093" s="51" t="s">
        <v>4248</v>
      </c>
      <c r="B1093" s="48"/>
      <c r="C1093" s="265" t="s">
        <v>5293</v>
      </c>
      <c r="D1093" s="44">
        <v>7156</v>
      </c>
      <c r="E1093" s="40" t="s">
        <v>5713</v>
      </c>
      <c r="F1093" s="45" t="s">
        <v>125</v>
      </c>
      <c r="G1093" s="290" t="s">
        <v>5294</v>
      </c>
      <c r="H1093" s="63">
        <v>20.67</v>
      </c>
      <c r="I1093" s="61">
        <v>20.67</v>
      </c>
      <c r="J1093" s="61">
        <v>21.29</v>
      </c>
      <c r="K1093" s="61">
        <v>21.29</v>
      </c>
      <c r="M1093" s="62">
        <v>24.73</v>
      </c>
      <c r="N1093" s="62">
        <v>24.73</v>
      </c>
      <c r="O1093" s="62">
        <v>25.47</v>
      </c>
      <c r="P1093" s="62">
        <v>25.47</v>
      </c>
    </row>
    <row r="1094" spans="1:16" x14ac:dyDescent="0.25">
      <c r="A1094" s="51" t="s">
        <v>4249</v>
      </c>
      <c r="B1094" s="38"/>
      <c r="C1094" s="262" t="s">
        <v>5283</v>
      </c>
      <c r="D1094" s="233">
        <v>102</v>
      </c>
      <c r="E1094" s="40" t="s">
        <v>5295</v>
      </c>
      <c r="F1094" s="42" t="s">
        <v>5296</v>
      </c>
      <c r="G1094" s="290" t="s">
        <v>5714</v>
      </c>
      <c r="H1094" s="63">
        <v>20.49</v>
      </c>
      <c r="I1094" s="61">
        <v>20.49</v>
      </c>
      <c r="J1094" s="61">
        <v>0.39</v>
      </c>
      <c r="K1094" s="61">
        <v>0.39</v>
      </c>
      <c r="M1094" s="62">
        <v>24.51</v>
      </c>
      <c r="N1094" s="62">
        <v>24.51</v>
      </c>
      <c r="O1094" s="62">
        <v>0.47</v>
      </c>
      <c r="P1094" s="62">
        <v>0.47</v>
      </c>
    </row>
    <row r="1095" spans="1:16" x14ac:dyDescent="0.25">
      <c r="A1095" s="51" t="s">
        <v>4250</v>
      </c>
      <c r="B1095" s="38"/>
      <c r="C1095" s="263" t="s">
        <v>5289</v>
      </c>
      <c r="D1095" s="252"/>
      <c r="E1095" s="252"/>
      <c r="F1095" s="252"/>
      <c r="G1095" s="252"/>
      <c r="H1095" s="299"/>
      <c r="I1095" s="253"/>
      <c r="J1095" s="304">
        <v>21.68</v>
      </c>
      <c r="K1095" s="304">
        <v>21.68</v>
      </c>
      <c r="O1095" s="305">
        <v>25.94</v>
      </c>
      <c r="P1095" s="305">
        <v>25.94</v>
      </c>
    </row>
    <row r="1096" spans="1:16" x14ac:dyDescent="0.25">
      <c r="A1096" s="51" t="s">
        <v>4251</v>
      </c>
      <c r="B1096" s="38"/>
      <c r="C1096" s="264"/>
      <c r="D1096" s="38"/>
      <c r="E1096" s="38"/>
      <c r="F1096" s="38"/>
      <c r="G1096" s="38"/>
      <c r="H1096" s="258"/>
      <c r="I1096" s="38"/>
      <c r="J1096" s="258"/>
      <c r="K1096" s="38"/>
    </row>
    <row r="1097" spans="1:16" x14ac:dyDescent="0.3">
      <c r="A1097" s="51" t="s">
        <v>4252</v>
      </c>
      <c r="B1097" s="256">
        <v>729</v>
      </c>
      <c r="C1097" s="259" t="s">
        <v>5276</v>
      </c>
      <c r="D1097" s="242" t="s">
        <v>93</v>
      </c>
      <c r="E1097" s="243" t="s">
        <v>95</v>
      </c>
      <c r="F1097" s="242" t="s">
        <v>96</v>
      </c>
      <c r="G1097" s="244" t="s">
        <v>5278</v>
      </c>
      <c r="H1097" s="294" t="s">
        <v>5279</v>
      </c>
      <c r="I1097" s="245"/>
      <c r="J1097" s="294" t="s">
        <v>5280</v>
      </c>
      <c r="K1097" s="255"/>
    </row>
    <row r="1098" spans="1:16" x14ac:dyDescent="0.3">
      <c r="A1098" s="51" t="s">
        <v>4253</v>
      </c>
      <c r="B1098" s="257"/>
      <c r="C1098" s="260"/>
      <c r="D1098" s="248"/>
      <c r="E1098" s="249"/>
      <c r="F1098" s="248"/>
      <c r="G1098" s="250"/>
      <c r="H1098" s="295" t="s">
        <v>5281</v>
      </c>
      <c r="I1098" s="228" t="s">
        <v>5282</v>
      </c>
      <c r="J1098" s="295" t="s">
        <v>5281</v>
      </c>
      <c r="K1098" s="228" t="s">
        <v>5282</v>
      </c>
    </row>
    <row r="1099" spans="1:16" ht="48" x14ac:dyDescent="0.3">
      <c r="A1099" s="51" t="s">
        <v>4254</v>
      </c>
      <c r="B1099" s="251"/>
      <c r="C1099" s="261" t="s">
        <v>274</v>
      </c>
      <c r="D1099" s="39" t="s">
        <v>2453</v>
      </c>
      <c r="E1099" s="230" t="s">
        <v>5822</v>
      </c>
      <c r="F1099" s="231" t="s">
        <v>125</v>
      </c>
      <c r="G1099" s="232"/>
      <c r="H1099" s="296"/>
      <c r="I1099" s="232"/>
      <c r="J1099" s="307">
        <v>177.59</v>
      </c>
      <c r="K1099" s="307">
        <v>183.4</v>
      </c>
      <c r="O1099" s="308">
        <v>212.41</v>
      </c>
      <c r="P1099" s="308">
        <v>219.36</v>
      </c>
    </row>
    <row r="1100" spans="1:16" x14ac:dyDescent="0.3">
      <c r="A1100" s="51" t="s">
        <v>4255</v>
      </c>
      <c r="B1100" s="50"/>
      <c r="C1100" s="262" t="s">
        <v>5283</v>
      </c>
      <c r="D1100" s="233">
        <v>5</v>
      </c>
      <c r="E1100" s="40" t="s">
        <v>5284</v>
      </c>
      <c r="F1100" s="42" t="s">
        <v>49</v>
      </c>
      <c r="G1100" s="290" t="s">
        <v>5715</v>
      </c>
      <c r="H1100" s="63">
        <v>9.64</v>
      </c>
      <c r="I1100" s="61">
        <v>11.15</v>
      </c>
      <c r="J1100" s="61">
        <v>26.7</v>
      </c>
      <c r="K1100" s="61">
        <v>30.89</v>
      </c>
      <c r="M1100" s="62">
        <v>11.53</v>
      </c>
      <c r="N1100" s="62">
        <v>13.34</v>
      </c>
      <c r="O1100" s="62">
        <v>31.94</v>
      </c>
      <c r="P1100" s="62">
        <v>36.950000000000003</v>
      </c>
    </row>
    <row r="1101" spans="1:16" x14ac:dyDescent="0.3">
      <c r="A1101" s="51" t="s">
        <v>4256</v>
      </c>
      <c r="B1101" s="50"/>
      <c r="C1101" s="262" t="s">
        <v>5283</v>
      </c>
      <c r="D1101" s="233">
        <v>25</v>
      </c>
      <c r="E1101" s="40" t="s">
        <v>5433</v>
      </c>
      <c r="F1101" s="42" t="s">
        <v>49</v>
      </c>
      <c r="G1101" s="290" t="s">
        <v>5372</v>
      </c>
      <c r="H1101" s="63">
        <v>16.11</v>
      </c>
      <c r="I1101" s="61">
        <v>18.64</v>
      </c>
      <c r="J1101" s="61">
        <v>10.3</v>
      </c>
      <c r="K1101" s="61">
        <v>11.93</v>
      </c>
      <c r="M1101" s="62">
        <v>19.27</v>
      </c>
      <c r="N1101" s="62">
        <v>22.3</v>
      </c>
      <c r="O1101" s="62">
        <v>12.33</v>
      </c>
      <c r="P1101" s="62">
        <v>14.27</v>
      </c>
    </row>
    <row r="1102" spans="1:16" x14ac:dyDescent="0.3">
      <c r="A1102" s="51" t="s">
        <v>4257</v>
      </c>
      <c r="B1102" s="50"/>
      <c r="C1102" s="263" t="s">
        <v>5288</v>
      </c>
      <c r="D1102" s="252"/>
      <c r="E1102" s="252"/>
      <c r="F1102" s="252"/>
      <c r="G1102" s="252"/>
      <c r="H1102" s="299"/>
      <c r="I1102" s="253"/>
      <c r="J1102" s="304">
        <v>37.01</v>
      </c>
      <c r="K1102" s="304">
        <v>42.82</v>
      </c>
      <c r="O1102" s="305">
        <v>44.27</v>
      </c>
      <c r="P1102" s="305">
        <v>51.22</v>
      </c>
    </row>
    <row r="1103" spans="1:16" ht="36" x14ac:dyDescent="0.3">
      <c r="A1103" s="51" t="s">
        <v>4258</v>
      </c>
      <c r="B1103" s="50"/>
      <c r="C1103" s="262" t="s">
        <v>5358</v>
      </c>
      <c r="D1103" s="43" t="s">
        <v>5716</v>
      </c>
      <c r="E1103" s="54" t="s">
        <v>5823</v>
      </c>
      <c r="F1103" s="42" t="s">
        <v>125</v>
      </c>
      <c r="G1103" s="290" t="s">
        <v>5298</v>
      </c>
      <c r="H1103" s="63">
        <v>58.52</v>
      </c>
      <c r="I1103" s="61">
        <v>58.52</v>
      </c>
      <c r="J1103" s="61">
        <v>58.52</v>
      </c>
      <c r="K1103" s="61">
        <v>58.52</v>
      </c>
      <c r="M1103" s="62">
        <v>70</v>
      </c>
      <c r="N1103" s="62">
        <v>70</v>
      </c>
      <c r="O1103" s="62">
        <v>70</v>
      </c>
      <c r="P1103" s="62">
        <v>70</v>
      </c>
    </row>
    <row r="1104" spans="1:16" x14ac:dyDescent="0.3">
      <c r="A1104" s="51" t="s">
        <v>4259</v>
      </c>
      <c r="B1104" s="50"/>
      <c r="C1104" s="262" t="s">
        <v>5283</v>
      </c>
      <c r="D1104" s="41">
        <v>2023</v>
      </c>
      <c r="E1104" s="40" t="s">
        <v>5349</v>
      </c>
      <c r="F1104" s="42" t="s">
        <v>5350</v>
      </c>
      <c r="G1104" s="290" t="s">
        <v>5717</v>
      </c>
      <c r="H1104" s="63">
        <v>12.24</v>
      </c>
      <c r="I1104" s="61">
        <v>12.24</v>
      </c>
      <c r="J1104" s="61">
        <v>9.0500000000000007</v>
      </c>
      <c r="K1104" s="61">
        <v>9.0500000000000007</v>
      </c>
      <c r="M1104" s="62">
        <v>14.64</v>
      </c>
      <c r="N1104" s="62">
        <v>14.64</v>
      </c>
      <c r="O1104" s="62">
        <v>10.83</v>
      </c>
      <c r="P1104" s="62">
        <v>10.83</v>
      </c>
    </row>
    <row r="1105" spans="1:16" x14ac:dyDescent="0.3">
      <c r="A1105" s="51" t="s">
        <v>4260</v>
      </c>
      <c r="B1105" s="50"/>
      <c r="C1105" s="262" t="s">
        <v>5283</v>
      </c>
      <c r="D1105" s="41">
        <v>1968</v>
      </c>
      <c r="E1105" s="40" t="s">
        <v>5651</v>
      </c>
      <c r="F1105" s="42" t="s">
        <v>5350</v>
      </c>
      <c r="G1105" s="290" t="s">
        <v>5652</v>
      </c>
      <c r="H1105" s="63">
        <v>6.85</v>
      </c>
      <c r="I1105" s="61">
        <v>6.85</v>
      </c>
      <c r="J1105" s="61">
        <v>6.64</v>
      </c>
      <c r="K1105" s="61">
        <v>6.64</v>
      </c>
      <c r="M1105" s="62">
        <v>8.1999999999999993</v>
      </c>
      <c r="N1105" s="62">
        <v>8.1999999999999993</v>
      </c>
      <c r="O1105" s="62">
        <v>7.95</v>
      </c>
      <c r="P1105" s="62">
        <v>7.95</v>
      </c>
    </row>
    <row r="1106" spans="1:16" x14ac:dyDescent="0.3">
      <c r="A1106" s="51" t="s">
        <v>4261</v>
      </c>
      <c r="B1106" s="50"/>
      <c r="C1106" s="262" t="s">
        <v>5283</v>
      </c>
      <c r="D1106" s="41">
        <v>1862</v>
      </c>
      <c r="E1106" s="40" t="s">
        <v>5653</v>
      </c>
      <c r="F1106" s="42" t="s">
        <v>5296</v>
      </c>
      <c r="G1106" s="290" t="s">
        <v>5654</v>
      </c>
      <c r="H1106" s="63">
        <v>22.17</v>
      </c>
      <c r="I1106" s="61">
        <v>22.17</v>
      </c>
      <c r="J1106" s="61">
        <v>0.66</v>
      </c>
      <c r="K1106" s="61">
        <v>0.66</v>
      </c>
      <c r="M1106" s="62">
        <v>26.52</v>
      </c>
      <c r="N1106" s="62">
        <v>26.52</v>
      </c>
      <c r="O1106" s="62">
        <v>0.8</v>
      </c>
      <c r="P1106" s="62">
        <v>0.8</v>
      </c>
    </row>
    <row r="1107" spans="1:16" x14ac:dyDescent="0.3">
      <c r="A1107" s="51" t="s">
        <v>4262</v>
      </c>
      <c r="B1107" s="50"/>
      <c r="C1107" s="262" t="s">
        <v>5283</v>
      </c>
      <c r="D1107" s="41">
        <v>2380</v>
      </c>
      <c r="E1107" s="40" t="s">
        <v>5655</v>
      </c>
      <c r="F1107" s="42" t="s">
        <v>5350</v>
      </c>
      <c r="G1107" s="290" t="s">
        <v>5656</v>
      </c>
      <c r="H1107" s="63">
        <v>3.02</v>
      </c>
      <c r="I1107" s="61">
        <v>3.02</v>
      </c>
      <c r="J1107" s="61">
        <v>5.17</v>
      </c>
      <c r="K1107" s="61">
        <v>5.17</v>
      </c>
      <c r="M1107" s="62">
        <v>3.62</v>
      </c>
      <c r="N1107" s="62">
        <v>3.62</v>
      </c>
      <c r="O1107" s="62">
        <v>6.19</v>
      </c>
      <c r="P1107" s="62">
        <v>6.19</v>
      </c>
    </row>
    <row r="1108" spans="1:16" x14ac:dyDescent="0.3">
      <c r="A1108" s="51" t="s">
        <v>4263</v>
      </c>
      <c r="B1108" s="50"/>
      <c r="C1108" s="262" t="s">
        <v>5283</v>
      </c>
      <c r="D1108" s="41">
        <v>2438</v>
      </c>
      <c r="E1108" s="40" t="s">
        <v>5340</v>
      </c>
      <c r="F1108" s="42" t="s">
        <v>5296</v>
      </c>
      <c r="G1108" s="290" t="s">
        <v>5285</v>
      </c>
      <c r="H1108" s="63">
        <v>6.76</v>
      </c>
      <c r="I1108" s="61">
        <v>6.76</v>
      </c>
      <c r="J1108" s="61">
        <v>16.91</v>
      </c>
      <c r="K1108" s="61">
        <v>16.91</v>
      </c>
      <c r="M1108" s="62">
        <v>8.09</v>
      </c>
      <c r="N1108" s="62">
        <v>8.09</v>
      </c>
      <c r="O1108" s="62">
        <v>20.23</v>
      </c>
      <c r="P1108" s="62">
        <v>20.23</v>
      </c>
    </row>
    <row r="1109" spans="1:16" x14ac:dyDescent="0.3">
      <c r="A1109" s="51" t="s">
        <v>4264</v>
      </c>
      <c r="B1109" s="50"/>
      <c r="C1109" s="262" t="s">
        <v>5283</v>
      </c>
      <c r="D1109" s="41">
        <v>2666</v>
      </c>
      <c r="E1109" s="40" t="s">
        <v>5657</v>
      </c>
      <c r="F1109" s="42" t="s">
        <v>5300</v>
      </c>
      <c r="G1109" s="290" t="s">
        <v>5322</v>
      </c>
      <c r="H1109" s="63">
        <v>482.42</v>
      </c>
      <c r="I1109" s="61">
        <v>482.42</v>
      </c>
      <c r="J1109" s="61">
        <v>43.41</v>
      </c>
      <c r="K1109" s="61">
        <v>43.41</v>
      </c>
      <c r="M1109" s="62">
        <v>577</v>
      </c>
      <c r="N1109" s="62">
        <v>577</v>
      </c>
      <c r="O1109" s="62">
        <v>51.93</v>
      </c>
      <c r="P1109" s="62">
        <v>51.93</v>
      </c>
    </row>
    <row r="1110" spans="1:16" ht="48" x14ac:dyDescent="0.3">
      <c r="A1110" s="51" t="s">
        <v>4265</v>
      </c>
      <c r="B1110" s="50"/>
      <c r="C1110" s="265" t="s">
        <v>5283</v>
      </c>
      <c r="D1110" s="44">
        <v>2149</v>
      </c>
      <c r="E1110" s="54" t="s">
        <v>5809</v>
      </c>
      <c r="F1110" s="45" t="s">
        <v>5315</v>
      </c>
      <c r="G1110" s="290" t="s">
        <v>5718</v>
      </c>
      <c r="H1110" s="63">
        <v>2.09</v>
      </c>
      <c r="I1110" s="61">
        <v>2.09</v>
      </c>
      <c r="J1110" s="61">
        <v>0.17</v>
      </c>
      <c r="K1110" s="61">
        <v>0.17</v>
      </c>
      <c r="M1110" s="62">
        <v>2.5</v>
      </c>
      <c r="N1110" s="62">
        <v>2.5</v>
      </c>
      <c r="O1110" s="62">
        <v>0.21</v>
      </c>
      <c r="P1110" s="62">
        <v>0.21</v>
      </c>
    </row>
    <row r="1111" spans="1:16" x14ac:dyDescent="0.3">
      <c r="A1111" s="51" t="s">
        <v>4266</v>
      </c>
      <c r="B1111" s="50"/>
      <c r="C1111" s="263" t="s">
        <v>5289</v>
      </c>
      <c r="D1111" s="252"/>
      <c r="E1111" s="252"/>
      <c r="F1111" s="252"/>
      <c r="G1111" s="252"/>
      <c r="H1111" s="299"/>
      <c r="I1111" s="253"/>
      <c r="J1111" s="304">
        <v>140.58000000000001</v>
      </c>
      <c r="K1111" s="304">
        <v>140.58000000000001</v>
      </c>
      <c r="O1111" s="305">
        <v>168.14</v>
      </c>
      <c r="P1111" s="305">
        <v>168.14</v>
      </c>
    </row>
    <row r="1112" spans="1:16" x14ac:dyDescent="0.25">
      <c r="A1112" s="51" t="s">
        <v>4267</v>
      </c>
      <c r="B1112" s="38"/>
      <c r="C1112" s="264"/>
      <c r="D1112" s="38"/>
      <c r="E1112" s="38"/>
      <c r="F1112" s="38"/>
      <c r="G1112" s="38"/>
      <c r="H1112" s="258"/>
      <c r="I1112" s="38"/>
      <c r="J1112" s="258"/>
      <c r="K1112" s="38"/>
    </row>
    <row r="1113" spans="1:16" x14ac:dyDescent="0.3">
      <c r="A1113" s="51" t="s">
        <v>4268</v>
      </c>
      <c r="B1113" s="256">
        <v>731</v>
      </c>
      <c r="C1113" s="259" t="s">
        <v>5276</v>
      </c>
      <c r="D1113" s="242" t="s">
        <v>93</v>
      </c>
      <c r="E1113" s="243" t="s">
        <v>95</v>
      </c>
      <c r="F1113" s="242" t="s">
        <v>96</v>
      </c>
      <c r="G1113" s="244" t="s">
        <v>5278</v>
      </c>
      <c r="H1113" s="294" t="s">
        <v>5279</v>
      </c>
      <c r="I1113" s="245"/>
      <c r="J1113" s="294" t="s">
        <v>5280</v>
      </c>
      <c r="K1113" s="255"/>
    </row>
    <row r="1114" spans="1:16" x14ac:dyDescent="0.3">
      <c r="A1114" s="51" t="s">
        <v>4269</v>
      </c>
      <c r="B1114" s="257"/>
      <c r="C1114" s="260"/>
      <c r="D1114" s="248"/>
      <c r="E1114" s="249"/>
      <c r="F1114" s="248"/>
      <c r="G1114" s="250"/>
      <c r="H1114" s="295" t="s">
        <v>5281</v>
      </c>
      <c r="I1114" s="228" t="s">
        <v>5282</v>
      </c>
      <c r="J1114" s="295" t="s">
        <v>5281</v>
      </c>
      <c r="K1114" s="228" t="s">
        <v>5282</v>
      </c>
    </row>
    <row r="1115" spans="1:16" ht="36" x14ac:dyDescent="0.3">
      <c r="A1115" s="51" t="s">
        <v>4270</v>
      </c>
      <c r="B1115" s="251"/>
      <c r="C1115" s="261" t="s">
        <v>274</v>
      </c>
      <c r="D1115" s="39" t="s">
        <v>340</v>
      </c>
      <c r="E1115" s="230" t="s">
        <v>5824</v>
      </c>
      <c r="F1115" s="231" t="s">
        <v>120</v>
      </c>
      <c r="G1115" s="232"/>
      <c r="H1115" s="296"/>
      <c r="I1115" s="232"/>
      <c r="J1115" s="307">
        <v>104.98</v>
      </c>
      <c r="K1115" s="307">
        <v>106.76</v>
      </c>
      <c r="O1115" s="308">
        <v>125.56</v>
      </c>
      <c r="P1115" s="308">
        <v>127.7</v>
      </c>
    </row>
    <row r="1116" spans="1:16" x14ac:dyDescent="0.3">
      <c r="A1116" s="51" t="s">
        <v>4271</v>
      </c>
      <c r="B1116" s="50"/>
      <c r="C1116" s="262" t="s">
        <v>5283</v>
      </c>
      <c r="D1116" s="233">
        <v>8</v>
      </c>
      <c r="E1116" s="40" t="s">
        <v>5317</v>
      </c>
      <c r="F1116" s="42" t="s">
        <v>49</v>
      </c>
      <c r="G1116" s="290" t="s">
        <v>5719</v>
      </c>
      <c r="H1116" s="63">
        <v>10.88</v>
      </c>
      <c r="I1116" s="61">
        <v>12.59</v>
      </c>
      <c r="J1116" s="61">
        <v>4.57</v>
      </c>
      <c r="K1116" s="61">
        <v>5.29</v>
      </c>
      <c r="M1116" s="62">
        <v>13.02</v>
      </c>
      <c r="N1116" s="62">
        <v>15.06</v>
      </c>
      <c r="O1116" s="62">
        <v>5.47</v>
      </c>
      <c r="P1116" s="62">
        <v>6.33</v>
      </c>
    </row>
    <row r="1117" spans="1:16" x14ac:dyDescent="0.3">
      <c r="A1117" s="51" t="s">
        <v>4272</v>
      </c>
      <c r="B1117" s="50"/>
      <c r="C1117" s="262" t="s">
        <v>5283</v>
      </c>
      <c r="D1117" s="233">
        <v>12</v>
      </c>
      <c r="E1117" s="40" t="s">
        <v>5357</v>
      </c>
      <c r="F1117" s="42" t="s">
        <v>49</v>
      </c>
      <c r="G1117" s="290" t="s">
        <v>5719</v>
      </c>
      <c r="H1117" s="63">
        <v>16.11</v>
      </c>
      <c r="I1117" s="61">
        <v>18.64</v>
      </c>
      <c r="J1117" s="61">
        <v>6.76</v>
      </c>
      <c r="K1117" s="61">
        <v>7.83</v>
      </c>
      <c r="M1117" s="62">
        <v>19.27</v>
      </c>
      <c r="N1117" s="62">
        <v>22.3</v>
      </c>
      <c r="O1117" s="62">
        <v>8.09</v>
      </c>
      <c r="P1117" s="62">
        <v>9.3699999999999992</v>
      </c>
    </row>
    <row r="1118" spans="1:16" x14ac:dyDescent="0.3">
      <c r="A1118" s="51" t="s">
        <v>4273</v>
      </c>
      <c r="B1118" s="50"/>
      <c r="C1118" s="263" t="s">
        <v>5288</v>
      </c>
      <c r="D1118" s="252"/>
      <c r="E1118" s="252"/>
      <c r="F1118" s="252"/>
      <c r="G1118" s="252"/>
      <c r="H1118" s="299"/>
      <c r="I1118" s="253"/>
      <c r="J1118" s="304">
        <v>11.33</v>
      </c>
      <c r="K1118" s="304">
        <v>13.12</v>
      </c>
      <c r="O1118" s="305">
        <v>13.56</v>
      </c>
      <c r="P1118" s="305">
        <v>15.7</v>
      </c>
    </row>
    <row r="1119" spans="1:16" ht="24" x14ac:dyDescent="0.3">
      <c r="A1119" s="51" t="s">
        <v>4274</v>
      </c>
      <c r="B1119" s="50"/>
      <c r="C1119" s="262" t="s">
        <v>5358</v>
      </c>
      <c r="D1119" s="43" t="s">
        <v>5720</v>
      </c>
      <c r="E1119" s="40" t="s">
        <v>5721</v>
      </c>
      <c r="F1119" s="42" t="s">
        <v>120</v>
      </c>
      <c r="G1119" s="290" t="s">
        <v>5298</v>
      </c>
      <c r="H1119" s="63">
        <v>93.64</v>
      </c>
      <c r="I1119" s="61">
        <v>93.64</v>
      </c>
      <c r="J1119" s="61">
        <v>93.64</v>
      </c>
      <c r="K1119" s="61">
        <v>93.64</v>
      </c>
      <c r="M1119" s="62">
        <v>112</v>
      </c>
      <c r="N1119" s="62">
        <v>112</v>
      </c>
      <c r="O1119" s="62">
        <v>112</v>
      </c>
      <c r="P1119" s="62">
        <v>112</v>
      </c>
    </row>
    <row r="1120" spans="1:16" x14ac:dyDescent="0.3">
      <c r="A1120" s="51" t="s">
        <v>4275</v>
      </c>
      <c r="B1120" s="50"/>
      <c r="C1120" s="263" t="s">
        <v>5289</v>
      </c>
      <c r="D1120" s="252"/>
      <c r="E1120" s="252"/>
      <c r="F1120" s="252"/>
      <c r="G1120" s="252"/>
      <c r="H1120" s="299"/>
      <c r="I1120" s="253"/>
      <c r="J1120" s="304">
        <v>93.64</v>
      </c>
      <c r="K1120" s="304">
        <v>93.64</v>
      </c>
      <c r="O1120" s="305">
        <v>112</v>
      </c>
      <c r="P1120" s="305">
        <v>112</v>
      </c>
    </row>
    <row r="1121" spans="1:16" x14ac:dyDescent="0.25">
      <c r="A1121" s="51" t="s">
        <v>4276</v>
      </c>
      <c r="B1121" s="38"/>
      <c r="C1121" s="264"/>
      <c r="D1121" s="38"/>
      <c r="E1121" s="38"/>
      <c r="F1121" s="38"/>
      <c r="G1121" s="38"/>
      <c r="H1121" s="258"/>
      <c r="I1121" s="38"/>
      <c r="J1121" s="258"/>
      <c r="K1121" s="38"/>
    </row>
    <row r="1122" spans="1:16" x14ac:dyDescent="0.3">
      <c r="A1122" s="51" t="s">
        <v>4277</v>
      </c>
      <c r="B1122" s="256">
        <v>746</v>
      </c>
      <c r="C1122" s="259" t="s">
        <v>5276</v>
      </c>
      <c r="D1122" s="242" t="s">
        <v>93</v>
      </c>
      <c r="E1122" s="243" t="s">
        <v>95</v>
      </c>
      <c r="F1122" s="242" t="s">
        <v>96</v>
      </c>
      <c r="G1122" s="244" t="s">
        <v>5278</v>
      </c>
      <c r="H1122" s="294" t="s">
        <v>5279</v>
      </c>
      <c r="I1122" s="245"/>
      <c r="J1122" s="294" t="s">
        <v>5280</v>
      </c>
      <c r="K1122" s="255"/>
    </row>
    <row r="1123" spans="1:16" x14ac:dyDescent="0.3">
      <c r="A1123" s="51" t="s">
        <v>4278</v>
      </c>
      <c r="B1123" s="257"/>
      <c r="C1123" s="260"/>
      <c r="D1123" s="248"/>
      <c r="E1123" s="249"/>
      <c r="F1123" s="248"/>
      <c r="G1123" s="250"/>
      <c r="H1123" s="295" t="s">
        <v>5281</v>
      </c>
      <c r="I1123" s="228" t="s">
        <v>5282</v>
      </c>
      <c r="J1123" s="295" t="s">
        <v>5281</v>
      </c>
      <c r="K1123" s="228" t="s">
        <v>5282</v>
      </c>
    </row>
    <row r="1124" spans="1:16" ht="24" x14ac:dyDescent="0.3">
      <c r="A1124" s="51" t="s">
        <v>4279</v>
      </c>
      <c r="B1124" s="251"/>
      <c r="C1124" s="267" t="s">
        <v>274</v>
      </c>
      <c r="D1124" s="53" t="s">
        <v>1984</v>
      </c>
      <c r="E1124" s="234" t="s">
        <v>5722</v>
      </c>
      <c r="F1124" s="236" t="s">
        <v>120</v>
      </c>
      <c r="G1124" s="237"/>
      <c r="H1124" s="298"/>
      <c r="I1124" s="237"/>
      <c r="J1124" s="307">
        <v>90.61</v>
      </c>
      <c r="K1124" s="307">
        <v>93.04</v>
      </c>
      <c r="O1124" s="308">
        <v>108.38</v>
      </c>
      <c r="P1124" s="308">
        <v>111.28</v>
      </c>
    </row>
    <row r="1125" spans="1:16" x14ac:dyDescent="0.3">
      <c r="A1125" s="51" t="s">
        <v>4280</v>
      </c>
      <c r="B1125" s="50"/>
      <c r="C1125" s="262" t="s">
        <v>5283</v>
      </c>
      <c r="D1125" s="233">
        <v>5</v>
      </c>
      <c r="E1125" s="40" t="s">
        <v>5284</v>
      </c>
      <c r="F1125" s="42" t="s">
        <v>49</v>
      </c>
      <c r="G1125" s="290" t="s">
        <v>5584</v>
      </c>
      <c r="H1125" s="63">
        <v>9.64</v>
      </c>
      <c r="I1125" s="61">
        <v>11.15</v>
      </c>
      <c r="J1125" s="61">
        <v>5.78</v>
      </c>
      <c r="K1125" s="61">
        <v>6.68</v>
      </c>
      <c r="M1125" s="62">
        <v>11.53</v>
      </c>
      <c r="N1125" s="62">
        <v>13.34</v>
      </c>
      <c r="O1125" s="62">
        <v>6.92</v>
      </c>
      <c r="P1125" s="62">
        <v>8</v>
      </c>
    </row>
    <row r="1126" spans="1:16" x14ac:dyDescent="0.3">
      <c r="A1126" s="51" t="s">
        <v>4281</v>
      </c>
      <c r="B1126" s="50"/>
      <c r="C1126" s="262" t="s">
        <v>5283</v>
      </c>
      <c r="D1126" s="233">
        <v>12</v>
      </c>
      <c r="E1126" s="40" t="s">
        <v>5357</v>
      </c>
      <c r="F1126" s="42" t="s">
        <v>49</v>
      </c>
      <c r="G1126" s="290" t="s">
        <v>5584</v>
      </c>
      <c r="H1126" s="63">
        <v>16.11</v>
      </c>
      <c r="I1126" s="61">
        <v>18.64</v>
      </c>
      <c r="J1126" s="61">
        <v>9.66</v>
      </c>
      <c r="K1126" s="61">
        <v>11.18</v>
      </c>
      <c r="M1126" s="62">
        <v>19.27</v>
      </c>
      <c r="N1126" s="62">
        <v>22.3</v>
      </c>
      <c r="O1126" s="62">
        <v>11.56</v>
      </c>
      <c r="P1126" s="62">
        <v>13.38</v>
      </c>
    </row>
    <row r="1127" spans="1:16" x14ac:dyDescent="0.3">
      <c r="A1127" s="51" t="s">
        <v>4282</v>
      </c>
      <c r="B1127" s="50"/>
      <c r="C1127" s="263" t="s">
        <v>5288</v>
      </c>
      <c r="D1127" s="252"/>
      <c r="E1127" s="252"/>
      <c r="F1127" s="252"/>
      <c r="G1127" s="252"/>
      <c r="H1127" s="299"/>
      <c r="I1127" s="253"/>
      <c r="J1127" s="304">
        <v>15.45</v>
      </c>
      <c r="K1127" s="304">
        <v>17.87</v>
      </c>
      <c r="O1127" s="305">
        <v>18.48</v>
      </c>
      <c r="P1127" s="305">
        <v>21.38</v>
      </c>
    </row>
    <row r="1128" spans="1:16" ht="36" x14ac:dyDescent="0.3">
      <c r="A1128" s="51" t="s">
        <v>4283</v>
      </c>
      <c r="B1128" s="50"/>
      <c r="C1128" s="262" t="s">
        <v>5358</v>
      </c>
      <c r="D1128" s="43" t="s">
        <v>5723</v>
      </c>
      <c r="E1128" s="54" t="s">
        <v>5825</v>
      </c>
      <c r="F1128" s="42" t="s">
        <v>120</v>
      </c>
      <c r="G1128" s="290" t="s">
        <v>5298</v>
      </c>
      <c r="H1128" s="63">
        <v>75.16</v>
      </c>
      <c r="I1128" s="61">
        <v>75.16</v>
      </c>
      <c r="J1128" s="61">
        <v>75.16</v>
      </c>
      <c r="K1128" s="61">
        <v>75.16</v>
      </c>
      <c r="M1128" s="62">
        <v>89.9</v>
      </c>
      <c r="N1128" s="62">
        <v>89.9</v>
      </c>
      <c r="O1128" s="62">
        <v>89.9</v>
      </c>
      <c r="P1128" s="62">
        <v>89.9</v>
      </c>
    </row>
    <row r="1129" spans="1:16" x14ac:dyDescent="0.3">
      <c r="A1129" s="51" t="s">
        <v>4284</v>
      </c>
      <c r="B1129" s="50"/>
      <c r="C1129" s="263" t="s">
        <v>5289</v>
      </c>
      <c r="D1129" s="252"/>
      <c r="E1129" s="252"/>
      <c r="F1129" s="252"/>
      <c r="G1129" s="252"/>
      <c r="H1129" s="299"/>
      <c r="I1129" s="253"/>
      <c r="J1129" s="304">
        <v>75.16</v>
      </c>
      <c r="K1129" s="304">
        <v>75.16</v>
      </c>
      <c r="O1129" s="305">
        <v>89.9</v>
      </c>
      <c r="P1129" s="305">
        <v>89.9</v>
      </c>
    </row>
    <row r="1130" spans="1:16" x14ac:dyDescent="0.25">
      <c r="A1130" s="51" t="s">
        <v>4285</v>
      </c>
      <c r="B1130" s="38"/>
      <c r="C1130" s="264"/>
      <c r="D1130" s="38"/>
      <c r="E1130" s="38"/>
      <c r="F1130" s="38"/>
      <c r="G1130" s="38"/>
      <c r="H1130" s="258"/>
      <c r="I1130" s="38"/>
      <c r="J1130" s="258"/>
      <c r="K1130" s="38"/>
    </row>
    <row r="1131" spans="1:16" x14ac:dyDescent="0.3">
      <c r="A1131" s="51" t="s">
        <v>4286</v>
      </c>
      <c r="B1131" s="256">
        <v>747</v>
      </c>
      <c r="C1131" s="259" t="s">
        <v>5276</v>
      </c>
      <c r="D1131" s="242" t="s">
        <v>93</v>
      </c>
      <c r="E1131" s="243" t="s">
        <v>95</v>
      </c>
      <c r="F1131" s="242" t="s">
        <v>96</v>
      </c>
      <c r="G1131" s="244" t="s">
        <v>5278</v>
      </c>
      <c r="H1131" s="294" t="s">
        <v>5279</v>
      </c>
      <c r="I1131" s="245"/>
      <c r="J1131" s="294" t="s">
        <v>5280</v>
      </c>
      <c r="K1131" s="255"/>
    </row>
    <row r="1132" spans="1:16" x14ac:dyDescent="0.3">
      <c r="A1132" s="51" t="s">
        <v>4287</v>
      </c>
      <c r="B1132" s="257"/>
      <c r="C1132" s="260"/>
      <c r="D1132" s="248"/>
      <c r="E1132" s="249"/>
      <c r="F1132" s="248"/>
      <c r="G1132" s="250"/>
      <c r="H1132" s="295" t="s">
        <v>5281</v>
      </c>
      <c r="I1132" s="228" t="s">
        <v>5282</v>
      </c>
      <c r="J1132" s="295" t="s">
        <v>5281</v>
      </c>
      <c r="K1132" s="228" t="s">
        <v>5282</v>
      </c>
    </row>
    <row r="1133" spans="1:16" ht="24" x14ac:dyDescent="0.3">
      <c r="A1133" s="51" t="s">
        <v>4288</v>
      </c>
      <c r="B1133" s="251"/>
      <c r="C1133" s="267" t="s">
        <v>274</v>
      </c>
      <c r="D1133" s="53" t="s">
        <v>1978</v>
      </c>
      <c r="E1133" s="234" t="s">
        <v>1979</v>
      </c>
      <c r="F1133" s="236" t="s">
        <v>120</v>
      </c>
      <c r="G1133" s="237"/>
      <c r="H1133" s="298"/>
      <c r="I1133" s="237"/>
      <c r="J1133" s="307">
        <v>50.46</v>
      </c>
      <c r="K1133" s="307">
        <v>51.27</v>
      </c>
      <c r="O1133" s="308">
        <v>60.36</v>
      </c>
      <c r="P1133" s="308">
        <v>61.33</v>
      </c>
    </row>
    <row r="1134" spans="1:16" x14ac:dyDescent="0.3">
      <c r="A1134" s="51" t="s">
        <v>4289</v>
      </c>
      <c r="B1134" s="50"/>
      <c r="C1134" s="262" t="s">
        <v>5283</v>
      </c>
      <c r="D1134" s="233">
        <v>5</v>
      </c>
      <c r="E1134" s="40" t="s">
        <v>5284</v>
      </c>
      <c r="F1134" s="42" t="s">
        <v>49</v>
      </c>
      <c r="G1134" s="290" t="s">
        <v>5437</v>
      </c>
      <c r="H1134" s="63">
        <v>9.64</v>
      </c>
      <c r="I1134" s="61">
        <v>11.15</v>
      </c>
      <c r="J1134" s="61">
        <v>1.93</v>
      </c>
      <c r="K1134" s="61">
        <v>2.23</v>
      </c>
      <c r="M1134" s="62">
        <v>11.53</v>
      </c>
      <c r="N1134" s="62">
        <v>13.34</v>
      </c>
      <c r="O1134" s="62">
        <v>2.31</v>
      </c>
      <c r="P1134" s="62">
        <v>2.67</v>
      </c>
    </row>
    <row r="1135" spans="1:16" x14ac:dyDescent="0.3">
      <c r="A1135" s="51" t="s">
        <v>4290</v>
      </c>
      <c r="B1135" s="50"/>
      <c r="C1135" s="262" t="s">
        <v>5283</v>
      </c>
      <c r="D1135" s="233">
        <v>12</v>
      </c>
      <c r="E1135" s="40" t="s">
        <v>5357</v>
      </c>
      <c r="F1135" s="42" t="s">
        <v>49</v>
      </c>
      <c r="G1135" s="290" t="s">
        <v>5437</v>
      </c>
      <c r="H1135" s="63">
        <v>16.11</v>
      </c>
      <c r="I1135" s="61">
        <v>18.64</v>
      </c>
      <c r="J1135" s="61">
        <v>3.21</v>
      </c>
      <c r="K1135" s="61">
        <v>3.72</v>
      </c>
      <c r="M1135" s="62">
        <v>19.27</v>
      </c>
      <c r="N1135" s="62">
        <v>22.3</v>
      </c>
      <c r="O1135" s="62">
        <v>3.85</v>
      </c>
      <c r="P1135" s="62">
        <v>4.46</v>
      </c>
    </row>
    <row r="1136" spans="1:16" x14ac:dyDescent="0.3">
      <c r="A1136" s="51" t="s">
        <v>4291</v>
      </c>
      <c r="B1136" s="50"/>
      <c r="C1136" s="263" t="s">
        <v>5288</v>
      </c>
      <c r="D1136" s="252"/>
      <c r="E1136" s="252"/>
      <c r="F1136" s="252"/>
      <c r="G1136" s="252"/>
      <c r="H1136" s="299"/>
      <c r="I1136" s="253"/>
      <c r="J1136" s="304">
        <v>5.15</v>
      </c>
      <c r="K1136" s="304">
        <v>5.96</v>
      </c>
      <c r="O1136" s="305">
        <v>6.16</v>
      </c>
      <c r="P1136" s="305">
        <v>7.13</v>
      </c>
    </row>
    <row r="1137" spans="1:16" ht="24" x14ac:dyDescent="0.3">
      <c r="A1137" s="51" t="s">
        <v>4292</v>
      </c>
      <c r="B1137" s="50"/>
      <c r="C1137" s="262" t="s">
        <v>5358</v>
      </c>
      <c r="D1137" s="43" t="s">
        <v>5724</v>
      </c>
      <c r="E1137" s="40" t="s">
        <v>5725</v>
      </c>
      <c r="F1137" s="42" t="s">
        <v>120</v>
      </c>
      <c r="G1137" s="290" t="s">
        <v>5298</v>
      </c>
      <c r="H1137" s="63">
        <v>45.31</v>
      </c>
      <c r="I1137" s="61">
        <v>45.31</v>
      </c>
      <c r="J1137" s="61">
        <v>45.31</v>
      </c>
      <c r="K1137" s="61">
        <v>45.31</v>
      </c>
      <c r="M1137" s="62">
        <v>54.2</v>
      </c>
      <c r="N1137" s="62">
        <v>54.2</v>
      </c>
      <c r="O1137" s="62">
        <v>54.2</v>
      </c>
      <c r="P1137" s="62">
        <v>54.2</v>
      </c>
    </row>
    <row r="1138" spans="1:16" x14ac:dyDescent="0.3">
      <c r="A1138" s="51" t="s">
        <v>4293</v>
      </c>
      <c r="B1138" s="50"/>
      <c r="C1138" s="263" t="s">
        <v>5289</v>
      </c>
      <c r="D1138" s="252"/>
      <c r="E1138" s="252"/>
      <c r="F1138" s="252"/>
      <c r="G1138" s="252"/>
      <c r="H1138" s="299"/>
      <c r="I1138" s="253"/>
      <c r="J1138" s="304">
        <v>45.31</v>
      </c>
      <c r="K1138" s="304">
        <v>45.31</v>
      </c>
      <c r="O1138" s="305">
        <v>54.2</v>
      </c>
      <c r="P1138" s="305">
        <v>54.2</v>
      </c>
    </row>
    <row r="1139" spans="1:16" x14ac:dyDescent="0.25">
      <c r="A1139" s="51" t="s">
        <v>4294</v>
      </c>
      <c r="B1139" s="38"/>
      <c r="C1139" s="264"/>
      <c r="D1139" s="38"/>
      <c r="E1139" s="38"/>
      <c r="F1139" s="38"/>
      <c r="G1139" s="38"/>
      <c r="H1139" s="258"/>
      <c r="I1139" s="38"/>
      <c r="J1139" s="258"/>
      <c r="K1139" s="38"/>
    </row>
    <row r="1140" spans="1:16" x14ac:dyDescent="0.3">
      <c r="A1140" s="51" t="s">
        <v>4295</v>
      </c>
      <c r="B1140" s="256">
        <v>748</v>
      </c>
      <c r="C1140" s="259" t="s">
        <v>5276</v>
      </c>
      <c r="D1140" s="242" t="s">
        <v>93</v>
      </c>
      <c r="E1140" s="243" t="s">
        <v>95</v>
      </c>
      <c r="F1140" s="242" t="s">
        <v>96</v>
      </c>
      <c r="G1140" s="244" t="s">
        <v>5278</v>
      </c>
      <c r="H1140" s="294" t="s">
        <v>5279</v>
      </c>
      <c r="I1140" s="245"/>
      <c r="J1140" s="294" t="s">
        <v>5280</v>
      </c>
      <c r="K1140" s="255"/>
    </row>
    <row r="1141" spans="1:16" x14ac:dyDescent="0.3">
      <c r="A1141" s="51" t="s">
        <v>4296</v>
      </c>
      <c r="B1141" s="257"/>
      <c r="C1141" s="260"/>
      <c r="D1141" s="248"/>
      <c r="E1141" s="249"/>
      <c r="F1141" s="248"/>
      <c r="G1141" s="250"/>
      <c r="H1141" s="295" t="s">
        <v>5281</v>
      </c>
      <c r="I1141" s="228" t="s">
        <v>5282</v>
      </c>
      <c r="J1141" s="295" t="s">
        <v>5281</v>
      </c>
      <c r="K1141" s="228" t="s">
        <v>5282</v>
      </c>
    </row>
    <row r="1142" spans="1:16" ht="36" x14ac:dyDescent="0.3">
      <c r="A1142" s="51" t="s">
        <v>4297</v>
      </c>
      <c r="B1142" s="251"/>
      <c r="C1142" s="267" t="s">
        <v>274</v>
      </c>
      <c r="D1142" s="53" t="s">
        <v>1981</v>
      </c>
      <c r="E1142" s="230" t="s">
        <v>5826</v>
      </c>
      <c r="F1142" s="236" t="s">
        <v>120</v>
      </c>
      <c r="G1142" s="237"/>
      <c r="H1142" s="298"/>
      <c r="I1142" s="237"/>
      <c r="J1142" s="307">
        <v>24.38</v>
      </c>
      <c r="K1142" s="307">
        <v>25.19</v>
      </c>
      <c r="O1142" s="308">
        <v>29.16</v>
      </c>
      <c r="P1142" s="308">
        <v>30.13</v>
      </c>
    </row>
    <row r="1143" spans="1:16" x14ac:dyDescent="0.3">
      <c r="A1143" s="51" t="s">
        <v>4298</v>
      </c>
      <c r="B1143" s="50"/>
      <c r="C1143" s="262" t="s">
        <v>5283</v>
      </c>
      <c r="D1143" s="233">
        <v>5</v>
      </c>
      <c r="E1143" s="40" t="s">
        <v>5284</v>
      </c>
      <c r="F1143" s="42" t="s">
        <v>49</v>
      </c>
      <c r="G1143" s="290" t="s">
        <v>5437</v>
      </c>
      <c r="H1143" s="63">
        <v>9.64</v>
      </c>
      <c r="I1143" s="61">
        <v>11.15</v>
      </c>
      <c r="J1143" s="61">
        <v>1.93</v>
      </c>
      <c r="K1143" s="61">
        <v>2.23</v>
      </c>
      <c r="M1143" s="62">
        <v>11.53</v>
      </c>
      <c r="N1143" s="62">
        <v>13.34</v>
      </c>
      <c r="O1143" s="62">
        <v>2.31</v>
      </c>
      <c r="P1143" s="62">
        <v>2.67</v>
      </c>
    </row>
    <row r="1144" spans="1:16" x14ac:dyDescent="0.3">
      <c r="A1144" s="51" t="s">
        <v>4299</v>
      </c>
      <c r="B1144" s="50"/>
      <c r="C1144" s="262" t="s">
        <v>5283</v>
      </c>
      <c r="D1144" s="233">
        <v>12</v>
      </c>
      <c r="E1144" s="40" t="s">
        <v>5357</v>
      </c>
      <c r="F1144" s="42" t="s">
        <v>49</v>
      </c>
      <c r="G1144" s="290" t="s">
        <v>5437</v>
      </c>
      <c r="H1144" s="63">
        <v>16.11</v>
      </c>
      <c r="I1144" s="61">
        <v>18.64</v>
      </c>
      <c r="J1144" s="61">
        <v>3.21</v>
      </c>
      <c r="K1144" s="61">
        <v>3.72</v>
      </c>
      <c r="M1144" s="62">
        <v>19.27</v>
      </c>
      <c r="N1144" s="62">
        <v>22.3</v>
      </c>
      <c r="O1144" s="62">
        <v>3.85</v>
      </c>
      <c r="P1144" s="62">
        <v>4.46</v>
      </c>
    </row>
    <row r="1145" spans="1:16" x14ac:dyDescent="0.3">
      <c r="A1145" s="51" t="s">
        <v>4300</v>
      </c>
      <c r="B1145" s="50"/>
      <c r="C1145" s="263" t="s">
        <v>5288</v>
      </c>
      <c r="D1145" s="252"/>
      <c r="E1145" s="252"/>
      <c r="F1145" s="252"/>
      <c r="G1145" s="252"/>
      <c r="H1145" s="299"/>
      <c r="I1145" s="253"/>
      <c r="J1145" s="304">
        <v>5.15</v>
      </c>
      <c r="K1145" s="304">
        <v>5.96</v>
      </c>
      <c r="O1145" s="305">
        <v>6.16</v>
      </c>
      <c r="P1145" s="305">
        <v>7.13</v>
      </c>
    </row>
    <row r="1146" spans="1:16" ht="36" x14ac:dyDescent="0.3">
      <c r="A1146" s="51" t="s">
        <v>4301</v>
      </c>
      <c r="B1146" s="50"/>
      <c r="C1146" s="265" t="s">
        <v>5358</v>
      </c>
      <c r="D1146" s="46" t="s">
        <v>5726</v>
      </c>
      <c r="E1146" s="40" t="s">
        <v>5727</v>
      </c>
      <c r="F1146" s="45" t="s">
        <v>120</v>
      </c>
      <c r="G1146" s="290" t="s">
        <v>5298</v>
      </c>
      <c r="H1146" s="63">
        <v>19.23</v>
      </c>
      <c r="I1146" s="61">
        <v>19.23</v>
      </c>
      <c r="J1146" s="61">
        <v>19.23</v>
      </c>
      <c r="K1146" s="61">
        <v>19.23</v>
      </c>
      <c r="M1146" s="62">
        <v>23</v>
      </c>
      <c r="N1146" s="62">
        <v>23</v>
      </c>
      <c r="O1146" s="62">
        <v>23</v>
      </c>
      <c r="P1146" s="62">
        <v>23</v>
      </c>
    </row>
    <row r="1147" spans="1:16" x14ac:dyDescent="0.3">
      <c r="A1147" s="51" t="s">
        <v>4302</v>
      </c>
      <c r="B1147" s="50"/>
      <c r="C1147" s="263" t="s">
        <v>5289</v>
      </c>
      <c r="D1147" s="252"/>
      <c r="E1147" s="252"/>
      <c r="F1147" s="252"/>
      <c r="G1147" s="252"/>
      <c r="H1147" s="299"/>
      <c r="I1147" s="253"/>
      <c r="J1147" s="304">
        <v>19.23</v>
      </c>
      <c r="K1147" s="304">
        <v>19.23</v>
      </c>
      <c r="O1147" s="305">
        <v>23</v>
      </c>
      <c r="P1147" s="305">
        <v>23</v>
      </c>
    </row>
    <row r="1148" spans="1:16" x14ac:dyDescent="0.25">
      <c r="A1148" s="51" t="s">
        <v>4303</v>
      </c>
      <c r="B1148" s="38"/>
      <c r="C1148" s="264"/>
      <c r="D1148" s="38"/>
      <c r="E1148" s="38"/>
      <c r="F1148" s="38"/>
      <c r="G1148" s="38"/>
      <c r="H1148" s="258"/>
      <c r="I1148" s="38"/>
      <c r="J1148" s="258"/>
      <c r="K1148" s="38"/>
    </row>
    <row r="1149" spans="1:16" x14ac:dyDescent="0.3">
      <c r="A1149" s="51" t="s">
        <v>4304</v>
      </c>
      <c r="B1149" s="256">
        <v>749</v>
      </c>
      <c r="C1149" s="259" t="s">
        <v>5276</v>
      </c>
      <c r="D1149" s="242" t="s">
        <v>93</v>
      </c>
      <c r="E1149" s="243" t="s">
        <v>95</v>
      </c>
      <c r="F1149" s="242" t="s">
        <v>96</v>
      </c>
      <c r="G1149" s="244" t="s">
        <v>5278</v>
      </c>
      <c r="H1149" s="294" t="s">
        <v>5279</v>
      </c>
      <c r="I1149" s="245"/>
      <c r="J1149" s="294" t="s">
        <v>5280</v>
      </c>
      <c r="K1149" s="255"/>
    </row>
    <row r="1150" spans="1:16" x14ac:dyDescent="0.3">
      <c r="A1150" s="51" t="s">
        <v>4305</v>
      </c>
      <c r="B1150" s="257"/>
      <c r="C1150" s="260"/>
      <c r="D1150" s="248"/>
      <c r="E1150" s="249"/>
      <c r="F1150" s="248"/>
      <c r="G1150" s="250"/>
      <c r="H1150" s="295" t="s">
        <v>5281</v>
      </c>
      <c r="I1150" s="228" t="s">
        <v>5282</v>
      </c>
      <c r="J1150" s="295" t="s">
        <v>5281</v>
      </c>
      <c r="K1150" s="228" t="s">
        <v>5282</v>
      </c>
    </row>
    <row r="1151" spans="1:16" ht="24" x14ac:dyDescent="0.3">
      <c r="A1151" s="51" t="s">
        <v>4306</v>
      </c>
      <c r="B1151" s="251"/>
      <c r="C1151" s="261" t="s">
        <v>274</v>
      </c>
      <c r="D1151" s="39" t="s">
        <v>1986</v>
      </c>
      <c r="E1151" s="230" t="s">
        <v>5827</v>
      </c>
      <c r="F1151" s="231" t="s">
        <v>120</v>
      </c>
      <c r="G1151" s="232"/>
      <c r="H1151" s="296"/>
      <c r="I1151" s="232"/>
      <c r="J1151" s="307">
        <v>10.96</v>
      </c>
      <c r="K1151" s="307">
        <v>11.57</v>
      </c>
      <c r="O1151" s="308">
        <v>13.12</v>
      </c>
      <c r="P1151" s="308">
        <v>13.85</v>
      </c>
    </row>
    <row r="1152" spans="1:16" x14ac:dyDescent="0.3">
      <c r="A1152" s="51" t="s">
        <v>4307</v>
      </c>
      <c r="B1152" s="50"/>
      <c r="C1152" s="262" t="s">
        <v>5283</v>
      </c>
      <c r="D1152" s="233">
        <v>5</v>
      </c>
      <c r="E1152" s="40" t="s">
        <v>5284</v>
      </c>
      <c r="F1152" s="42" t="s">
        <v>49</v>
      </c>
      <c r="G1152" s="290" t="s">
        <v>5321</v>
      </c>
      <c r="H1152" s="63">
        <v>9.64</v>
      </c>
      <c r="I1152" s="61">
        <v>11.15</v>
      </c>
      <c r="J1152" s="61">
        <v>1.44</v>
      </c>
      <c r="K1152" s="61">
        <v>1.67</v>
      </c>
      <c r="M1152" s="62">
        <v>11.53</v>
      </c>
      <c r="N1152" s="62">
        <v>13.34</v>
      </c>
      <c r="O1152" s="62">
        <v>1.73</v>
      </c>
      <c r="P1152" s="62">
        <v>2</v>
      </c>
    </row>
    <row r="1153" spans="1:16" x14ac:dyDescent="0.3">
      <c r="A1153" s="51" t="s">
        <v>4308</v>
      </c>
      <c r="B1153" s="50"/>
      <c r="C1153" s="262" t="s">
        <v>5283</v>
      </c>
      <c r="D1153" s="233">
        <v>12</v>
      </c>
      <c r="E1153" s="40" t="s">
        <v>5357</v>
      </c>
      <c r="F1153" s="42" t="s">
        <v>49</v>
      </c>
      <c r="G1153" s="290" t="s">
        <v>5321</v>
      </c>
      <c r="H1153" s="63">
        <v>16.11</v>
      </c>
      <c r="I1153" s="61">
        <v>18.64</v>
      </c>
      <c r="J1153" s="61">
        <v>2.41</v>
      </c>
      <c r="K1153" s="61">
        <v>2.8</v>
      </c>
      <c r="M1153" s="62">
        <v>19.27</v>
      </c>
      <c r="N1153" s="62">
        <v>22.3</v>
      </c>
      <c r="O1153" s="62">
        <v>2.89</v>
      </c>
      <c r="P1153" s="62">
        <v>3.35</v>
      </c>
    </row>
    <row r="1154" spans="1:16" x14ac:dyDescent="0.3">
      <c r="A1154" s="51" t="s">
        <v>4309</v>
      </c>
      <c r="B1154" s="50"/>
      <c r="C1154" s="263" t="s">
        <v>5288</v>
      </c>
      <c r="D1154" s="252"/>
      <c r="E1154" s="252"/>
      <c r="F1154" s="252"/>
      <c r="G1154" s="252"/>
      <c r="H1154" s="299"/>
      <c r="I1154" s="253"/>
      <c r="J1154" s="304">
        <v>3.86</v>
      </c>
      <c r="K1154" s="304">
        <v>4.47</v>
      </c>
      <c r="O1154" s="305">
        <v>4.62</v>
      </c>
      <c r="P1154" s="305">
        <v>5.35</v>
      </c>
    </row>
    <row r="1155" spans="1:16" ht="24" x14ac:dyDescent="0.3">
      <c r="A1155" s="51" t="s">
        <v>4310</v>
      </c>
      <c r="B1155" s="50"/>
      <c r="C1155" s="262" t="s">
        <v>5358</v>
      </c>
      <c r="D1155" s="43" t="s">
        <v>5728</v>
      </c>
      <c r="E1155" s="40" t="s">
        <v>5729</v>
      </c>
      <c r="F1155" s="42" t="s">
        <v>120</v>
      </c>
      <c r="G1155" s="290" t="s">
        <v>5298</v>
      </c>
      <c r="H1155" s="63">
        <v>7.1</v>
      </c>
      <c r="I1155" s="61">
        <v>7.1</v>
      </c>
      <c r="J1155" s="61">
        <v>7.1</v>
      </c>
      <c r="K1155" s="61">
        <v>7.1</v>
      </c>
      <c r="M1155" s="62">
        <v>8.5</v>
      </c>
      <c r="N1155" s="62">
        <v>8.5</v>
      </c>
      <c r="O1155" s="62">
        <v>8.5</v>
      </c>
      <c r="P1155" s="62">
        <v>8.5</v>
      </c>
    </row>
    <row r="1156" spans="1:16" x14ac:dyDescent="0.3">
      <c r="A1156" s="51" t="s">
        <v>4311</v>
      </c>
      <c r="B1156" s="50"/>
      <c r="C1156" s="263" t="s">
        <v>5289</v>
      </c>
      <c r="D1156" s="252"/>
      <c r="E1156" s="252"/>
      <c r="F1156" s="252"/>
      <c r="G1156" s="252"/>
      <c r="H1156" s="299"/>
      <c r="I1156" s="253"/>
      <c r="J1156" s="304">
        <v>7.1</v>
      </c>
      <c r="K1156" s="304">
        <v>7.1</v>
      </c>
      <c r="O1156" s="305">
        <v>8.5</v>
      </c>
      <c r="P1156" s="305">
        <v>8.5</v>
      </c>
    </row>
    <row r="1157" spans="1:16" x14ac:dyDescent="0.3">
      <c r="A1157" s="51" t="s">
        <v>4312</v>
      </c>
      <c r="B1157" s="256">
        <v>754</v>
      </c>
      <c r="C1157" s="259" t="s">
        <v>5276</v>
      </c>
      <c r="D1157" s="242" t="s">
        <v>93</v>
      </c>
      <c r="E1157" s="243" t="s">
        <v>95</v>
      </c>
      <c r="F1157" s="242" t="s">
        <v>96</v>
      </c>
      <c r="G1157" s="244" t="s">
        <v>5278</v>
      </c>
      <c r="H1157" s="294" t="s">
        <v>5279</v>
      </c>
      <c r="I1157" s="245"/>
      <c r="J1157" s="294" t="s">
        <v>5280</v>
      </c>
      <c r="K1157" s="255"/>
    </row>
    <row r="1158" spans="1:16" x14ac:dyDescent="0.3">
      <c r="A1158" s="51" t="s">
        <v>4313</v>
      </c>
      <c r="B1158" s="257"/>
      <c r="C1158" s="260"/>
      <c r="D1158" s="248"/>
      <c r="E1158" s="249"/>
      <c r="F1158" s="248"/>
      <c r="G1158" s="250"/>
      <c r="H1158" s="295" t="s">
        <v>5281</v>
      </c>
      <c r="I1158" s="228" t="s">
        <v>5282</v>
      </c>
      <c r="J1158" s="295" t="s">
        <v>5281</v>
      </c>
      <c r="K1158" s="228" t="s">
        <v>5282</v>
      </c>
    </row>
    <row r="1159" spans="1:16" ht="24" x14ac:dyDescent="0.3">
      <c r="A1159" s="51" t="s">
        <v>4314</v>
      </c>
      <c r="B1159" s="251"/>
      <c r="C1159" s="261" t="s">
        <v>274</v>
      </c>
      <c r="D1159" s="39" t="s">
        <v>618</v>
      </c>
      <c r="E1159" s="230" t="s">
        <v>5828</v>
      </c>
      <c r="F1159" s="231" t="s">
        <v>125</v>
      </c>
      <c r="G1159" s="232"/>
      <c r="H1159" s="296"/>
      <c r="I1159" s="232"/>
      <c r="J1159" s="307">
        <v>73.459999999999994</v>
      </c>
      <c r="K1159" s="307">
        <v>75.95</v>
      </c>
      <c r="O1159" s="308">
        <v>87.87</v>
      </c>
      <c r="P1159" s="308">
        <v>90.84</v>
      </c>
    </row>
    <row r="1160" spans="1:16" x14ac:dyDescent="0.3">
      <c r="A1160" s="51" t="s">
        <v>4315</v>
      </c>
      <c r="B1160" s="50"/>
      <c r="C1160" s="262" t="s">
        <v>5283</v>
      </c>
      <c r="D1160" s="233">
        <v>4</v>
      </c>
      <c r="E1160" s="40" t="s">
        <v>5286</v>
      </c>
      <c r="F1160" s="42" t="s">
        <v>49</v>
      </c>
      <c r="G1160" s="290" t="s">
        <v>5730</v>
      </c>
      <c r="H1160" s="63">
        <v>16.11</v>
      </c>
      <c r="I1160" s="61">
        <v>18.64</v>
      </c>
      <c r="J1160" s="61">
        <v>8.9700000000000006</v>
      </c>
      <c r="K1160" s="61">
        <v>10.38</v>
      </c>
      <c r="M1160" s="62">
        <v>19.27</v>
      </c>
      <c r="N1160" s="62">
        <v>22.3</v>
      </c>
      <c r="O1160" s="62">
        <v>10.73</v>
      </c>
      <c r="P1160" s="62">
        <v>12.42</v>
      </c>
    </row>
    <row r="1161" spans="1:16" x14ac:dyDescent="0.3">
      <c r="A1161" s="51" t="s">
        <v>4316</v>
      </c>
      <c r="B1161" s="50"/>
      <c r="C1161" s="262" t="s">
        <v>5283</v>
      </c>
      <c r="D1161" s="233">
        <v>5</v>
      </c>
      <c r="E1161" s="40" t="s">
        <v>5284</v>
      </c>
      <c r="F1161" s="42" t="s">
        <v>49</v>
      </c>
      <c r="G1161" s="290" t="s">
        <v>5731</v>
      </c>
      <c r="H1161" s="63">
        <v>9.64</v>
      </c>
      <c r="I1161" s="61">
        <v>11.15</v>
      </c>
      <c r="J1161" s="61">
        <v>6.83</v>
      </c>
      <c r="K1161" s="61">
        <v>7.9</v>
      </c>
      <c r="M1161" s="62">
        <v>11.53</v>
      </c>
      <c r="N1161" s="62">
        <v>13.34</v>
      </c>
      <c r="O1161" s="62">
        <v>8.18</v>
      </c>
      <c r="P1161" s="62">
        <v>9.4600000000000009</v>
      </c>
    </row>
    <row r="1162" spans="1:16" x14ac:dyDescent="0.3">
      <c r="A1162" s="51" t="s">
        <v>4317</v>
      </c>
      <c r="B1162" s="50"/>
      <c r="C1162" s="263" t="s">
        <v>5288</v>
      </c>
      <c r="D1162" s="252"/>
      <c r="E1162" s="252"/>
      <c r="F1162" s="252"/>
      <c r="G1162" s="252"/>
      <c r="H1162" s="299"/>
      <c r="I1162" s="253"/>
      <c r="J1162" s="304">
        <v>15.81</v>
      </c>
      <c r="K1162" s="304">
        <v>18.29</v>
      </c>
      <c r="O1162" s="305">
        <v>18.91</v>
      </c>
      <c r="P1162" s="305">
        <v>21.88</v>
      </c>
    </row>
    <row r="1163" spans="1:16" ht="24" x14ac:dyDescent="0.3">
      <c r="A1163" s="51" t="s">
        <v>4318</v>
      </c>
      <c r="B1163" s="50"/>
      <c r="C1163" s="262" t="s">
        <v>5283</v>
      </c>
      <c r="D1163" s="41">
        <v>2223</v>
      </c>
      <c r="E1163" s="40" t="s">
        <v>5732</v>
      </c>
      <c r="F1163" s="42" t="s">
        <v>5362</v>
      </c>
      <c r="G1163" s="290" t="s">
        <v>5298</v>
      </c>
      <c r="H1163" s="63">
        <v>44.81</v>
      </c>
      <c r="I1163" s="61">
        <v>44.81</v>
      </c>
      <c r="J1163" s="61">
        <v>44.81</v>
      </c>
      <c r="K1163" s="61">
        <v>44.81</v>
      </c>
      <c r="M1163" s="62">
        <v>53.6</v>
      </c>
      <c r="N1163" s="62">
        <v>53.6</v>
      </c>
      <c r="O1163" s="62">
        <v>53.6</v>
      </c>
      <c r="P1163" s="62">
        <v>53.6</v>
      </c>
    </row>
    <row r="1164" spans="1:16" x14ac:dyDescent="0.3">
      <c r="A1164" s="51" t="s">
        <v>4319</v>
      </c>
      <c r="B1164" s="50"/>
      <c r="C1164" s="262" t="s">
        <v>5283</v>
      </c>
      <c r="D1164" s="41">
        <v>1215</v>
      </c>
      <c r="E1164" s="40" t="s">
        <v>5304</v>
      </c>
      <c r="F1164" s="42" t="s">
        <v>5296</v>
      </c>
      <c r="G1164" s="290" t="s">
        <v>5733</v>
      </c>
      <c r="H1164" s="63">
        <v>0.51</v>
      </c>
      <c r="I1164" s="61">
        <v>0.51</v>
      </c>
      <c r="J1164" s="61">
        <v>9.18</v>
      </c>
      <c r="K1164" s="61">
        <v>9.18</v>
      </c>
      <c r="M1164" s="62">
        <v>0.62</v>
      </c>
      <c r="N1164" s="62">
        <v>0.62</v>
      </c>
      <c r="O1164" s="62">
        <v>10.99</v>
      </c>
      <c r="P1164" s="62">
        <v>10.99</v>
      </c>
    </row>
    <row r="1165" spans="1:16" x14ac:dyDescent="0.3">
      <c r="A1165" s="51" t="s">
        <v>4320</v>
      </c>
      <c r="B1165" s="50"/>
      <c r="C1165" s="262" t="s">
        <v>5283</v>
      </c>
      <c r="D1165" s="233">
        <v>104</v>
      </c>
      <c r="E1165" s="40" t="s">
        <v>5299</v>
      </c>
      <c r="F1165" s="42" t="s">
        <v>5300</v>
      </c>
      <c r="G1165" s="290" t="s">
        <v>5734</v>
      </c>
      <c r="H1165" s="63">
        <v>150.52000000000001</v>
      </c>
      <c r="I1165" s="61">
        <v>150.52000000000001</v>
      </c>
      <c r="J1165" s="61">
        <v>3.65</v>
      </c>
      <c r="K1165" s="61">
        <v>3.65</v>
      </c>
      <c r="M1165" s="62">
        <v>180.03</v>
      </c>
      <c r="N1165" s="62">
        <v>180.03</v>
      </c>
      <c r="O1165" s="62">
        <v>4.37</v>
      </c>
      <c r="P1165" s="62">
        <v>4.37</v>
      </c>
    </row>
    <row r="1166" spans="1:16" x14ac:dyDescent="0.3">
      <c r="A1166" s="51" t="s">
        <v>4321</v>
      </c>
      <c r="B1166" s="50"/>
      <c r="C1166" s="262" t="s">
        <v>5293</v>
      </c>
      <c r="D1166" s="41">
        <v>7350</v>
      </c>
      <c r="E1166" s="40" t="s">
        <v>5735</v>
      </c>
      <c r="F1166" s="42" t="s">
        <v>5736</v>
      </c>
      <c r="G1166" s="290" t="s">
        <v>5598</v>
      </c>
      <c r="H1166" s="63">
        <v>33.64</v>
      </c>
      <c r="I1166" s="61">
        <v>33.64</v>
      </c>
      <c r="J1166" s="61">
        <v>1.34</v>
      </c>
      <c r="K1166" s="61">
        <v>1.34</v>
      </c>
      <c r="M1166" s="62">
        <v>40.24</v>
      </c>
      <c r="N1166" s="62">
        <v>40.24</v>
      </c>
      <c r="O1166" s="62">
        <v>1.61</v>
      </c>
      <c r="P1166" s="62">
        <v>1.61</v>
      </c>
    </row>
    <row r="1167" spans="1:16" x14ac:dyDescent="0.3">
      <c r="A1167" s="51" t="s">
        <v>4322</v>
      </c>
      <c r="B1167" s="47"/>
      <c r="C1167" s="263" t="s">
        <v>5289</v>
      </c>
      <c r="D1167" s="252"/>
      <c r="E1167" s="252"/>
      <c r="F1167" s="252"/>
      <c r="G1167" s="252"/>
      <c r="H1167" s="299"/>
      <c r="I1167" s="253"/>
      <c r="J1167" s="304">
        <v>57.65</v>
      </c>
      <c r="K1167" s="304">
        <v>57.65</v>
      </c>
      <c r="O1167" s="305">
        <v>68.959999999999994</v>
      </c>
      <c r="P1167" s="305">
        <v>68.959999999999994</v>
      </c>
    </row>
    <row r="1168" spans="1:16" x14ac:dyDescent="0.3">
      <c r="A1168" s="51" t="s">
        <v>4323</v>
      </c>
      <c r="B1168" s="256">
        <v>757</v>
      </c>
      <c r="C1168" s="259" t="s">
        <v>5276</v>
      </c>
      <c r="D1168" s="242" t="s">
        <v>93</v>
      </c>
      <c r="E1168" s="243" t="s">
        <v>95</v>
      </c>
      <c r="F1168" s="242" t="s">
        <v>96</v>
      </c>
      <c r="G1168" s="244" t="s">
        <v>5278</v>
      </c>
      <c r="H1168" s="294" t="s">
        <v>5279</v>
      </c>
      <c r="I1168" s="245"/>
      <c r="J1168" s="294" t="s">
        <v>5280</v>
      </c>
      <c r="K1168" s="255"/>
    </row>
    <row r="1169" spans="1:16" x14ac:dyDescent="0.3">
      <c r="A1169" s="51" t="s">
        <v>4324</v>
      </c>
      <c r="B1169" s="257"/>
      <c r="C1169" s="260"/>
      <c r="D1169" s="248"/>
      <c r="E1169" s="249"/>
      <c r="F1169" s="248"/>
      <c r="G1169" s="250"/>
      <c r="H1169" s="295" t="s">
        <v>5281</v>
      </c>
      <c r="I1169" s="228" t="s">
        <v>5282</v>
      </c>
      <c r="J1169" s="295" t="s">
        <v>5281</v>
      </c>
      <c r="K1169" s="228" t="s">
        <v>5282</v>
      </c>
    </row>
    <row r="1170" spans="1:16" x14ac:dyDescent="0.3">
      <c r="A1170" s="51" t="s">
        <v>4325</v>
      </c>
      <c r="B1170" s="251"/>
      <c r="C1170" s="261" t="s">
        <v>274</v>
      </c>
      <c r="D1170" s="39" t="s">
        <v>620</v>
      </c>
      <c r="E1170" s="234" t="s">
        <v>621</v>
      </c>
      <c r="F1170" s="231" t="s">
        <v>138</v>
      </c>
      <c r="G1170" s="232"/>
      <c r="H1170" s="296"/>
      <c r="I1170" s="232"/>
      <c r="J1170" s="307">
        <v>16.440000000000001</v>
      </c>
      <c r="K1170" s="307">
        <v>16.47</v>
      </c>
      <c r="O1170" s="308">
        <v>19.670000000000002</v>
      </c>
      <c r="P1170" s="308">
        <v>19.71</v>
      </c>
    </row>
    <row r="1171" spans="1:16" x14ac:dyDescent="0.3">
      <c r="A1171" s="51" t="s">
        <v>4326</v>
      </c>
      <c r="B1171" s="50"/>
      <c r="C1171" s="262" t="s">
        <v>5283</v>
      </c>
      <c r="D1171" s="233">
        <v>4</v>
      </c>
      <c r="E1171" s="40" t="s">
        <v>5286</v>
      </c>
      <c r="F1171" s="42" t="s">
        <v>49</v>
      </c>
      <c r="G1171" s="290" t="s">
        <v>5737</v>
      </c>
      <c r="H1171" s="63">
        <v>16.11</v>
      </c>
      <c r="I1171" s="61">
        <v>18.64</v>
      </c>
      <c r="J1171" s="61">
        <v>0.15</v>
      </c>
      <c r="K1171" s="61">
        <v>0.18</v>
      </c>
      <c r="M1171" s="62">
        <v>19.27</v>
      </c>
      <c r="N1171" s="62">
        <v>22.3</v>
      </c>
      <c r="O1171" s="62">
        <v>0.19</v>
      </c>
      <c r="P1171" s="62">
        <v>0.22</v>
      </c>
    </row>
    <row r="1172" spans="1:16" x14ac:dyDescent="0.3">
      <c r="A1172" s="51" t="s">
        <v>4327</v>
      </c>
      <c r="B1172" s="50"/>
      <c r="C1172" s="262" t="s">
        <v>5283</v>
      </c>
      <c r="D1172" s="233">
        <v>5</v>
      </c>
      <c r="E1172" s="40" t="s">
        <v>5284</v>
      </c>
      <c r="F1172" s="42" t="s">
        <v>49</v>
      </c>
      <c r="G1172" s="290" t="s">
        <v>5737</v>
      </c>
      <c r="H1172" s="63">
        <v>9.64</v>
      </c>
      <c r="I1172" s="61">
        <v>11.15</v>
      </c>
      <c r="J1172" s="61">
        <v>0.1</v>
      </c>
      <c r="K1172" s="61">
        <v>0.1</v>
      </c>
      <c r="M1172" s="62">
        <v>11.53</v>
      </c>
      <c r="N1172" s="62">
        <v>13.34</v>
      </c>
      <c r="O1172" s="62">
        <v>0.12</v>
      </c>
      <c r="P1172" s="62">
        <v>0.13</v>
      </c>
    </row>
    <row r="1173" spans="1:16" x14ac:dyDescent="0.3">
      <c r="A1173" s="51" t="s">
        <v>4328</v>
      </c>
      <c r="B1173" s="50"/>
      <c r="C1173" s="263" t="s">
        <v>5288</v>
      </c>
      <c r="D1173" s="252"/>
      <c r="E1173" s="252"/>
      <c r="F1173" s="252"/>
      <c r="G1173" s="252"/>
      <c r="H1173" s="299"/>
      <c r="I1173" s="253"/>
      <c r="J1173" s="304">
        <v>0.25</v>
      </c>
      <c r="K1173" s="304">
        <v>0.28999999999999998</v>
      </c>
      <c r="O1173" s="305">
        <v>0.31</v>
      </c>
      <c r="P1173" s="305">
        <v>0.35</v>
      </c>
    </row>
    <row r="1174" spans="1:16" x14ac:dyDescent="0.3">
      <c r="A1174" s="51" t="s">
        <v>4329</v>
      </c>
      <c r="B1174" s="50"/>
      <c r="C1174" s="262" t="s">
        <v>5283</v>
      </c>
      <c r="D1174" s="41">
        <v>2224</v>
      </c>
      <c r="E1174" s="40" t="s">
        <v>5738</v>
      </c>
      <c r="F1174" s="42" t="s">
        <v>5350</v>
      </c>
      <c r="G1174" s="290" t="s">
        <v>5298</v>
      </c>
      <c r="H1174" s="63">
        <v>16.05</v>
      </c>
      <c r="I1174" s="61">
        <v>16.05</v>
      </c>
      <c r="J1174" s="61">
        <v>16.05</v>
      </c>
      <c r="K1174" s="61">
        <v>16.05</v>
      </c>
      <c r="M1174" s="62">
        <v>19.2</v>
      </c>
      <c r="N1174" s="62">
        <v>19.2</v>
      </c>
      <c r="O1174" s="62">
        <v>19.2</v>
      </c>
      <c r="P1174" s="62">
        <v>19.2</v>
      </c>
    </row>
    <row r="1175" spans="1:16" x14ac:dyDescent="0.3">
      <c r="A1175" s="51" t="s">
        <v>4330</v>
      </c>
      <c r="B1175" s="50"/>
      <c r="C1175" s="262" t="s">
        <v>5293</v>
      </c>
      <c r="D1175" s="41">
        <v>7350</v>
      </c>
      <c r="E1175" s="40" t="s">
        <v>5735</v>
      </c>
      <c r="F1175" s="42" t="s">
        <v>5736</v>
      </c>
      <c r="G1175" s="290" t="s">
        <v>5739</v>
      </c>
      <c r="H1175" s="63">
        <v>33.64</v>
      </c>
      <c r="I1175" s="61">
        <v>33.64</v>
      </c>
      <c r="J1175" s="61">
        <v>0.13</v>
      </c>
      <c r="K1175" s="61">
        <v>0.13</v>
      </c>
      <c r="M1175" s="62">
        <v>40.24</v>
      </c>
      <c r="N1175" s="62">
        <v>40.24</v>
      </c>
      <c r="O1175" s="62">
        <v>0.16</v>
      </c>
      <c r="P1175" s="62">
        <v>0.16</v>
      </c>
    </row>
    <row r="1176" spans="1:16" x14ac:dyDescent="0.3">
      <c r="A1176" s="51" t="s">
        <v>4331</v>
      </c>
      <c r="B1176" s="50"/>
      <c r="C1176" s="263" t="s">
        <v>5289</v>
      </c>
      <c r="D1176" s="252"/>
      <c r="E1176" s="252"/>
      <c r="F1176" s="252"/>
      <c r="G1176" s="252"/>
      <c r="H1176" s="299"/>
      <c r="I1176" s="253"/>
      <c r="J1176" s="304">
        <v>16.18</v>
      </c>
      <c r="K1176" s="304">
        <v>16.18</v>
      </c>
      <c r="O1176" s="305">
        <v>19.36</v>
      </c>
      <c r="P1176" s="305">
        <v>19.36</v>
      </c>
    </row>
  </sheetData>
  <sortState ref="A11:P1179">
    <sortCondition ref="A11:A1179"/>
  </sortState>
  <mergeCells count="3">
    <mergeCell ref="M10:P10"/>
    <mergeCell ref="B9:C9"/>
    <mergeCell ref="B10:K1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9217" r:id="rId4">
          <objectPr defaultSize="0" autoPict="0" r:id="rId5">
            <anchor moveWithCells="1" sizeWithCells="1">
              <from>
                <xdr:col>10</xdr:col>
                <xdr:colOff>411480</xdr:colOff>
                <xdr:row>0</xdr:row>
                <xdr:rowOff>83820</xdr:rowOff>
              </from>
              <to>
                <xdr:col>10</xdr:col>
                <xdr:colOff>822960</xdr:colOff>
                <xdr:row>0</xdr:row>
                <xdr:rowOff>662940</xdr:rowOff>
              </to>
            </anchor>
          </objectPr>
        </oleObject>
      </mc:Choice>
      <mc:Fallback>
        <oleObject progId="CorelDraw.Graphic.17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10</vt:i4>
      </vt:variant>
    </vt:vector>
  </HeadingPairs>
  <TitlesOfParts>
    <vt:vector size="18" baseType="lpstr">
      <vt:lpstr>Resumo</vt:lpstr>
      <vt:lpstr>Planilha</vt:lpstr>
      <vt:lpstr>Somatório</vt:lpstr>
      <vt:lpstr>Cronograma</vt:lpstr>
      <vt:lpstr>Relatório</vt:lpstr>
      <vt:lpstr>Parcela Maior Relevância</vt:lpstr>
      <vt:lpstr>BDI</vt:lpstr>
      <vt:lpstr>CPU's</vt:lpstr>
      <vt:lpstr>BDI!Area_de_impressao</vt:lpstr>
      <vt:lpstr>'CPU''s'!Area_de_impressao</vt:lpstr>
      <vt:lpstr>Cronograma!Area_de_impressao</vt:lpstr>
      <vt:lpstr>Planilha!Area_de_impressao</vt:lpstr>
      <vt:lpstr>Relatório!Area_de_impressao</vt:lpstr>
      <vt:lpstr>Resumo!Area_de_impressao</vt:lpstr>
      <vt:lpstr>Somatório!Area_de_impressao</vt:lpstr>
      <vt:lpstr>'CPU''s'!Titulos_de_impressao</vt:lpstr>
      <vt:lpstr>Cronograma!Titulos_de_impressao</vt:lpstr>
      <vt:lpstr>Planilha!Titulos_de_impressao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2024-03-06T13:54:50Z</dcterms:modified>
</cp:coreProperties>
</file>